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425"/>
  <workbookPr defaultThemeVersion="124226"/>
  <mc:AlternateContent xmlns:mc="http://schemas.openxmlformats.org/markup-compatibility/2006">
    <mc:Choice Requires="x15">
      <x15ac:absPath xmlns:x15ac="http://schemas.microsoft.com/office/spreadsheetml/2010/11/ac" url="D:\統計\108年度\性別統計指標\"/>
    </mc:Choice>
  </mc:AlternateContent>
  <xr:revisionPtr revIDLastSave="0" documentId="13_ncr:1_{17F512B1-890C-49AB-BFE4-8C24A827B2DA}" xr6:coauthVersionLast="43" xr6:coauthVersionMax="43" xr10:uidLastSave="{00000000-0000-0000-0000-000000000000}"/>
  <bookViews>
    <workbookView xWindow="-120" yWindow="-120" windowWidth="29040" windowHeight="15840" tabRatio="824" firstSheet="1" activeTab="1" xr2:uid="{00000000-000D-0000-FFFF-FFFF00000000}"/>
  </bookViews>
  <sheets>
    <sheet name="總表" sheetId="1" state="hidden" r:id="rId1"/>
    <sheet name="肆、教育、媒體與文化" sheetId="6" r:id="rId2"/>
  </sheets>
  <definedNames>
    <definedName name="_xlnm.Print_Area" localSheetId="0">總表!$1:$26</definedName>
    <definedName name="_xlnm.Print_Titles" localSheetId="0">總表!$A:$B</definedName>
  </definedNames>
  <calcPr calcId="181029"/>
</workbook>
</file>

<file path=xl/calcChain.xml><?xml version="1.0" encoding="utf-8"?>
<calcChain xmlns="http://schemas.openxmlformats.org/spreadsheetml/2006/main">
  <c r="ADF21" i="1" l="1"/>
  <c r="ADD21" i="1"/>
  <c r="ADB21" i="1"/>
  <c r="ACZ21" i="1"/>
  <c r="ACX21" i="1"/>
  <c r="ACV21" i="1"/>
  <c r="ACT21" i="1"/>
  <c r="ACR21" i="1"/>
  <c r="ACP21" i="1"/>
  <c r="ACN21" i="1"/>
  <c r="ACL21" i="1"/>
  <c r="ACJ21" i="1"/>
  <c r="ADJ20" i="1"/>
  <c r="ADH20" i="1"/>
  <c r="ADF20" i="1"/>
  <c r="ADD20" i="1"/>
  <c r="ADB20" i="1"/>
  <c r="ACZ20" i="1"/>
  <c r="ACX20" i="1"/>
  <c r="ACV20" i="1"/>
  <c r="ACT20" i="1"/>
  <c r="ACR20" i="1"/>
  <c r="ACP20" i="1"/>
  <c r="ACN20" i="1"/>
  <c r="ACL20" i="1"/>
  <c r="ACJ20" i="1"/>
  <c r="ADJ19" i="1"/>
  <c r="ADH19" i="1"/>
  <c r="ADF19" i="1"/>
  <c r="ADD19" i="1"/>
  <c r="ADB19" i="1"/>
  <c r="ACZ19" i="1"/>
  <c r="ACX19" i="1"/>
  <c r="ACV19" i="1"/>
  <c r="ACT19" i="1"/>
  <c r="ACR19" i="1"/>
  <c r="ACP19" i="1"/>
  <c r="ACN19" i="1"/>
  <c r="ACL19" i="1"/>
  <c r="ACJ19" i="1"/>
  <c r="ARR24" i="1" l="1"/>
  <c r="ARP24" i="1"/>
  <c r="ARW23" i="1"/>
  <c r="ARX23" i="1" s="1"/>
  <c r="ARU23" i="1"/>
  <c r="ART23" i="1"/>
  <c r="ARU24" i="1" s="1"/>
  <c r="ARR23" i="1"/>
  <c r="ARP23" i="1"/>
  <c r="ARX24" i="1" l="1"/>
  <c r="ATV19" i="1"/>
  <c r="ATT19" i="1"/>
  <c r="ATR19" i="1"/>
  <c r="ATR18" i="1"/>
  <c r="ATR17" i="1"/>
  <c r="ATP19" i="1"/>
  <c r="ATP18" i="1"/>
  <c r="ATP17" i="1"/>
  <c r="ATV21" i="1"/>
  <c r="ATT21" i="1"/>
  <c r="ATV20" i="1"/>
  <c r="ATT20" i="1"/>
  <c r="ATR21" i="1"/>
  <c r="ATP21" i="1"/>
  <c r="ATR20" i="1"/>
  <c r="ATP20" i="1"/>
  <c r="ATN21" i="1"/>
  <c r="ATL20" i="1"/>
  <c r="ATN20" i="1"/>
  <c r="ATL21" i="1"/>
  <c r="BTA19" i="1" l="1"/>
  <c r="BSZ19" i="1"/>
  <c r="KB19" i="1" l="1"/>
  <c r="PP20" i="1" l="1"/>
  <c r="PO20" i="1"/>
  <c r="NT20" i="1" l="1"/>
  <c r="SN19" i="1" l="1"/>
  <c r="SN18" i="1"/>
  <c r="SN17" i="1"/>
  <c r="SN16" i="1"/>
  <c r="SN15" i="1"/>
  <c r="SL19" i="1"/>
  <c r="SL18" i="1"/>
  <c r="SL17" i="1"/>
  <c r="SL16" i="1"/>
  <c r="SL15" i="1"/>
  <c r="AJ19" i="1" l="1"/>
  <c r="AJ18" i="1"/>
  <c r="AJ17" i="1"/>
  <c r="AJ16" i="1"/>
  <c r="AJ15" i="1"/>
  <c r="AJ14" i="1"/>
  <c r="AJ13" i="1"/>
  <c r="AJ12" i="1"/>
  <c r="AJ11" i="1"/>
  <c r="AH19" i="1"/>
  <c r="AH18" i="1"/>
  <c r="AH17" i="1"/>
  <c r="AH16" i="1"/>
  <c r="AH15" i="1"/>
  <c r="AH14" i="1"/>
  <c r="AH13" i="1"/>
  <c r="AH12" i="1"/>
  <c r="AH11" i="1"/>
  <c r="AE12" i="1"/>
  <c r="AE13" i="1"/>
  <c r="AE14" i="1"/>
  <c r="AE15" i="1"/>
  <c r="AE16" i="1"/>
  <c r="AE17" i="1"/>
  <c r="AE18" i="1"/>
  <c r="AE19" i="1"/>
  <c r="AC12" i="1"/>
  <c r="AC13" i="1"/>
  <c r="AC14" i="1"/>
  <c r="AC15" i="1"/>
  <c r="AC16" i="1"/>
  <c r="AC17" i="1"/>
  <c r="AC18" i="1"/>
  <c r="AC19" i="1"/>
  <c r="AE11" i="1"/>
  <c r="AC11" i="1"/>
  <c r="ADP19" i="1" l="1"/>
  <c r="ADM19" i="1"/>
  <c r="ADP18" i="1"/>
  <c r="ADM18" i="1"/>
  <c r="ADP17" i="1"/>
  <c r="ADM17" i="1"/>
  <c r="ADP16" i="1"/>
  <c r="ADM16" i="1"/>
  <c r="ACH19" i="1"/>
  <c r="ACF19" i="1"/>
  <c r="ACD19" i="1"/>
  <c r="ACB19" i="1"/>
  <c r="ABZ19" i="1"/>
  <c r="ABX19" i="1"/>
  <c r="ACH18" i="1"/>
  <c r="ACF18" i="1"/>
  <c r="ACD18" i="1"/>
  <c r="ACB18" i="1"/>
  <c r="ABZ18" i="1"/>
  <c r="ABX18" i="1"/>
  <c r="ACH17" i="1"/>
  <c r="ACF17" i="1"/>
  <c r="ACD17" i="1"/>
  <c r="ACB17" i="1"/>
  <c r="ABZ17" i="1"/>
  <c r="ABX17" i="1"/>
  <c r="ACH16" i="1"/>
  <c r="ACF16" i="1"/>
  <c r="ACD16" i="1"/>
  <c r="ACB16" i="1"/>
  <c r="ABZ16" i="1"/>
  <c r="ABX16" i="1"/>
  <c r="ACH15" i="1"/>
  <c r="ACF15" i="1"/>
  <c r="ACD15" i="1"/>
  <c r="ACB15" i="1"/>
  <c r="ABZ15" i="1"/>
  <c r="ABX15" i="1"/>
  <c r="BYA19" i="1" l="1"/>
  <c r="BYA18" i="1"/>
  <c r="BUQ19" i="1" l="1"/>
  <c r="BUO19" i="1"/>
  <c r="BUU19" i="1"/>
  <c r="BUS19" i="1"/>
  <c r="BUU18" i="1" l="1"/>
  <c r="BUU17" i="1"/>
  <c r="BUS18" i="1"/>
  <c r="BUS17" i="1"/>
  <c r="BUQ18" i="1"/>
  <c r="BUO18" i="1"/>
  <c r="BYQ18" i="1"/>
  <c r="BYX18" i="1" s="1"/>
  <c r="BYL18" i="1"/>
  <c r="BSG18" i="1"/>
  <c r="BSF18" i="1"/>
  <c r="AAE18" i="1"/>
  <c r="AAC18" i="1"/>
  <c r="AAA18" i="1"/>
  <c r="ZW18" i="1"/>
  <c r="ZU18" i="1"/>
  <c r="PP18" i="1"/>
  <c r="PO18" i="1"/>
  <c r="NT18" i="1"/>
  <c r="EY18" i="1"/>
  <c r="EX18" i="1"/>
  <c r="EW18" i="1"/>
  <c r="EV18" i="1"/>
  <c r="EU18" i="1"/>
  <c r="ET18" i="1"/>
  <c r="ES18" i="1"/>
  <c r="ER18" i="1"/>
  <c r="EQ18" i="1"/>
  <c r="EP18" i="1"/>
  <c r="EO18" i="1"/>
  <c r="EN18" i="1"/>
  <c r="EA18" i="1"/>
  <c r="DZ18" i="1"/>
  <c r="DY18" i="1"/>
  <c r="DX18" i="1"/>
  <c r="DW18" i="1"/>
  <c r="DV18" i="1"/>
  <c r="DU18" i="1"/>
  <c r="DT18" i="1"/>
  <c r="DS18" i="1"/>
  <c r="DR18" i="1"/>
  <c r="DQ18" i="1"/>
  <c r="DP18" i="1"/>
  <c r="DC18" i="1"/>
  <c r="DB18" i="1"/>
  <c r="DA18" i="1"/>
  <c r="CZ18" i="1"/>
  <c r="CY18" i="1"/>
  <c r="CX18" i="1"/>
  <c r="CW18" i="1"/>
  <c r="CV18" i="1"/>
  <c r="CU18" i="1"/>
  <c r="CT18" i="1"/>
  <c r="CS18" i="1"/>
  <c r="CR18" i="1"/>
  <c r="CE18" i="1"/>
  <c r="CD18" i="1"/>
  <c r="CC18" i="1"/>
  <c r="CB18" i="1"/>
  <c r="CA18" i="1"/>
  <c r="BZ18" i="1"/>
  <c r="BY18" i="1"/>
  <c r="BX18" i="1"/>
  <c r="BW18" i="1"/>
  <c r="BV18" i="1"/>
  <c r="BU18" i="1"/>
  <c r="BT18" i="1"/>
  <c r="BUQ17" i="1"/>
  <c r="BUO17" i="1"/>
  <c r="BYQ17" i="1"/>
  <c r="BYW17" i="1" s="1"/>
  <c r="BYL17" i="1"/>
  <c r="BSG17" i="1"/>
  <c r="BSF17" i="1"/>
  <c r="ABG17" i="1"/>
  <c r="ABF17" i="1"/>
  <c r="ABE17" i="1"/>
  <c r="ABD17" i="1"/>
  <c r="ABC17" i="1"/>
  <c r="AAI17" i="1"/>
  <c r="AAE17" i="1"/>
  <c r="AAC17" i="1"/>
  <c r="AAA17" i="1"/>
  <c r="ZW17" i="1"/>
  <c r="ZU17" i="1"/>
  <c r="PP17" i="1"/>
  <c r="PO17" i="1"/>
  <c r="NT17" i="1"/>
  <c r="KU17" i="1"/>
  <c r="KS17" i="1"/>
  <c r="KQ17" i="1"/>
  <c r="KM17" i="1"/>
  <c r="KK17" i="1"/>
  <c r="KI17" i="1"/>
  <c r="KG17" i="1"/>
  <c r="EY17" i="1"/>
  <c r="EX17" i="1"/>
  <c r="EW17" i="1"/>
  <c r="EV17" i="1"/>
  <c r="EU17" i="1"/>
  <c r="ET17" i="1"/>
  <c r="ES17" i="1"/>
  <c r="ER17" i="1"/>
  <c r="EQ17" i="1"/>
  <c r="EP17" i="1"/>
  <c r="EO17" i="1"/>
  <c r="EN17" i="1"/>
  <c r="EA17" i="1"/>
  <c r="DZ17" i="1"/>
  <c r="DY17" i="1"/>
  <c r="DX17" i="1"/>
  <c r="DW17" i="1"/>
  <c r="DV17" i="1"/>
  <c r="DU17" i="1"/>
  <c r="DT17" i="1"/>
  <c r="DS17" i="1"/>
  <c r="DR17" i="1"/>
  <c r="DQ17" i="1"/>
  <c r="DP17" i="1"/>
  <c r="DC17" i="1"/>
  <c r="DB17" i="1"/>
  <c r="DA17" i="1"/>
  <c r="CZ17" i="1"/>
  <c r="CY17" i="1"/>
  <c r="CX17" i="1"/>
  <c r="CW17" i="1"/>
  <c r="CV17" i="1"/>
  <c r="CU17" i="1"/>
  <c r="CT17" i="1"/>
  <c r="CS17" i="1"/>
  <c r="CR17" i="1"/>
  <c r="CE17" i="1"/>
  <c r="CD17" i="1"/>
  <c r="CC17" i="1"/>
  <c r="CB17" i="1"/>
  <c r="CA17" i="1"/>
  <c r="BZ17" i="1"/>
  <c r="BY17" i="1"/>
  <c r="BX17" i="1"/>
  <c r="BW17" i="1"/>
  <c r="BV17" i="1"/>
  <c r="BU17" i="1"/>
  <c r="BT17" i="1"/>
  <c r="BUQ16" i="1"/>
  <c r="BUO16" i="1"/>
  <c r="BYQ16" i="1"/>
  <c r="BYW16" i="1" s="1"/>
  <c r="BYL16" i="1"/>
  <c r="BSG16" i="1"/>
  <c r="BSF16" i="1"/>
  <c r="AAE16" i="1"/>
  <c r="AAA16" i="1"/>
  <c r="ZW16" i="1"/>
  <c r="NT16" i="1"/>
  <c r="EY16" i="1"/>
  <c r="EX16" i="1"/>
  <c r="EW16" i="1"/>
  <c r="EV16" i="1"/>
  <c r="EU16" i="1"/>
  <c r="ET16" i="1"/>
  <c r="ES16" i="1"/>
  <c r="ER16" i="1"/>
  <c r="EQ16" i="1"/>
  <c r="EP16" i="1"/>
  <c r="EO16" i="1"/>
  <c r="EN16" i="1"/>
  <c r="EA16" i="1"/>
  <c r="DZ16" i="1"/>
  <c r="DY16" i="1"/>
  <c r="DX16" i="1"/>
  <c r="DW16" i="1"/>
  <c r="DV16" i="1"/>
  <c r="DU16" i="1"/>
  <c r="DT16" i="1"/>
  <c r="DS16" i="1"/>
  <c r="DR16" i="1"/>
  <c r="DQ16" i="1"/>
  <c r="DP16" i="1"/>
  <c r="DC16" i="1"/>
  <c r="DB16" i="1"/>
  <c r="DA16" i="1"/>
  <c r="CZ16" i="1"/>
  <c r="CY16" i="1"/>
  <c r="CX16" i="1"/>
  <c r="CW16" i="1"/>
  <c r="CV16" i="1"/>
  <c r="CU16" i="1"/>
  <c r="CT16" i="1"/>
  <c r="CS16" i="1"/>
  <c r="CR16" i="1"/>
  <c r="CE16" i="1"/>
  <c r="CD16" i="1"/>
  <c r="CC16" i="1"/>
  <c r="CB16" i="1"/>
  <c r="CA16" i="1"/>
  <c r="BZ16" i="1"/>
  <c r="BY16" i="1"/>
  <c r="BX16" i="1"/>
  <c r="BW16" i="1"/>
  <c r="BV16" i="1"/>
  <c r="BU16" i="1"/>
  <c r="BT16" i="1"/>
  <c r="BUQ15" i="1"/>
  <c r="BUO15" i="1"/>
  <c r="BYQ15" i="1"/>
  <c r="BYX15" i="1" s="1"/>
  <c r="BYL15" i="1"/>
  <c r="BSG15" i="1"/>
  <c r="BSF15" i="1"/>
  <c r="AAE15" i="1"/>
  <c r="ZW15" i="1"/>
  <c r="NT15" i="1"/>
  <c r="EY15" i="1"/>
  <c r="EX15" i="1"/>
  <c r="EW15" i="1"/>
  <c r="EV15" i="1"/>
  <c r="EU15" i="1"/>
  <c r="ET15" i="1"/>
  <c r="ES15" i="1"/>
  <c r="ER15" i="1"/>
  <c r="EQ15" i="1"/>
  <c r="EP15" i="1"/>
  <c r="EO15" i="1"/>
  <c r="EN15" i="1"/>
  <c r="EA15" i="1"/>
  <c r="DZ15" i="1"/>
  <c r="DY15" i="1"/>
  <c r="DX15" i="1"/>
  <c r="DW15" i="1"/>
  <c r="DV15" i="1"/>
  <c r="DU15" i="1"/>
  <c r="DT15" i="1"/>
  <c r="DS15" i="1"/>
  <c r="DR15" i="1"/>
  <c r="DQ15" i="1"/>
  <c r="DP15" i="1"/>
  <c r="DC15" i="1"/>
  <c r="DB15" i="1"/>
  <c r="DA15" i="1"/>
  <c r="CZ15" i="1"/>
  <c r="CY15" i="1"/>
  <c r="CX15" i="1"/>
  <c r="CW15" i="1"/>
  <c r="CV15" i="1"/>
  <c r="CU15" i="1"/>
  <c r="CT15" i="1"/>
  <c r="CS15" i="1"/>
  <c r="CR15" i="1"/>
  <c r="CE15" i="1"/>
  <c r="CD15" i="1"/>
  <c r="CC15" i="1"/>
  <c r="CB15" i="1"/>
  <c r="CA15" i="1"/>
  <c r="BZ15" i="1"/>
  <c r="BY15" i="1"/>
  <c r="BX15" i="1"/>
  <c r="BW15" i="1"/>
  <c r="BV15" i="1"/>
  <c r="BU15" i="1"/>
  <c r="BT15" i="1"/>
  <c r="BUQ14" i="1"/>
  <c r="BUO14" i="1"/>
  <c r="BYQ14" i="1"/>
  <c r="BYX14" i="1" s="1"/>
  <c r="BSG14" i="1"/>
  <c r="BSF14" i="1"/>
  <c r="AAI14" i="1"/>
  <c r="AAE14" i="1"/>
  <c r="ZW14" i="1"/>
  <c r="NT14" i="1"/>
  <c r="EY14" i="1"/>
  <c r="EX14" i="1"/>
  <c r="EW14" i="1"/>
  <c r="EV14" i="1"/>
  <c r="EU14" i="1"/>
  <c r="ET14" i="1"/>
  <c r="ES14" i="1"/>
  <c r="ER14" i="1"/>
  <c r="EQ14" i="1"/>
  <c r="EP14" i="1"/>
  <c r="EO14" i="1"/>
  <c r="EN14" i="1"/>
  <c r="EA14" i="1"/>
  <c r="DZ14" i="1"/>
  <c r="DY14" i="1"/>
  <c r="DX14" i="1"/>
  <c r="DW14" i="1"/>
  <c r="DV14" i="1"/>
  <c r="DU14" i="1"/>
  <c r="DT14" i="1"/>
  <c r="DS14" i="1"/>
  <c r="DR14" i="1"/>
  <c r="DQ14" i="1"/>
  <c r="DP14" i="1"/>
  <c r="DC14" i="1"/>
  <c r="DB14" i="1"/>
  <c r="DA14" i="1"/>
  <c r="CZ14" i="1"/>
  <c r="CY14" i="1"/>
  <c r="CX14" i="1"/>
  <c r="CW14" i="1"/>
  <c r="CV14" i="1"/>
  <c r="CU14" i="1"/>
  <c r="CT14" i="1"/>
  <c r="CS14" i="1"/>
  <c r="CR14" i="1"/>
  <c r="CE14" i="1"/>
  <c r="CD14" i="1"/>
  <c r="CC14" i="1"/>
  <c r="CB14" i="1"/>
  <c r="CA14" i="1"/>
  <c r="BZ14" i="1"/>
  <c r="BY14" i="1"/>
  <c r="BX14" i="1"/>
  <c r="BW14" i="1"/>
  <c r="BV14" i="1"/>
  <c r="BU14" i="1"/>
  <c r="BT14" i="1"/>
  <c r="BUQ13" i="1"/>
  <c r="BUO13" i="1"/>
  <c r="BYQ13" i="1"/>
  <c r="BYY13" i="1" s="1"/>
  <c r="BSG13" i="1"/>
  <c r="BSF13" i="1"/>
  <c r="AAE13" i="1"/>
  <c r="ZW13" i="1"/>
  <c r="NT13" i="1"/>
  <c r="EY13" i="1"/>
  <c r="EX13" i="1"/>
  <c r="EW13" i="1"/>
  <c r="EV13" i="1"/>
  <c r="EU13" i="1"/>
  <c r="ET13" i="1"/>
  <c r="ES13" i="1"/>
  <c r="ER13" i="1"/>
  <c r="EQ13" i="1"/>
  <c r="EP13" i="1"/>
  <c r="EO13" i="1"/>
  <c r="EN13" i="1"/>
  <c r="EA13" i="1"/>
  <c r="DZ13" i="1"/>
  <c r="DY13" i="1"/>
  <c r="DX13" i="1"/>
  <c r="DW13" i="1"/>
  <c r="DV13" i="1"/>
  <c r="DU13" i="1"/>
  <c r="DT13" i="1"/>
  <c r="DS13" i="1"/>
  <c r="DR13" i="1"/>
  <c r="DQ13" i="1"/>
  <c r="DP13" i="1"/>
  <c r="DC13" i="1"/>
  <c r="DB13" i="1"/>
  <c r="DA13" i="1"/>
  <c r="CZ13" i="1"/>
  <c r="CY13" i="1"/>
  <c r="CX13" i="1"/>
  <c r="CW13" i="1"/>
  <c r="CV13" i="1"/>
  <c r="CU13" i="1"/>
  <c r="CT13" i="1"/>
  <c r="CS13" i="1"/>
  <c r="CR13" i="1"/>
  <c r="CE13" i="1"/>
  <c r="CD13" i="1"/>
  <c r="CC13" i="1"/>
  <c r="CB13" i="1"/>
  <c r="CA13" i="1"/>
  <c r="BZ13" i="1"/>
  <c r="BY13" i="1"/>
  <c r="BX13" i="1"/>
  <c r="BW13" i="1"/>
  <c r="BV13" i="1"/>
  <c r="BU13" i="1"/>
  <c r="BT13" i="1"/>
  <c r="BUQ12" i="1"/>
  <c r="BUO12" i="1"/>
  <c r="BYQ12" i="1"/>
  <c r="BYY12" i="1" s="1"/>
  <c r="BSG12" i="1"/>
  <c r="BSF12" i="1"/>
  <c r="NT12" i="1"/>
  <c r="EY12" i="1"/>
  <c r="EX12" i="1"/>
  <c r="EW12" i="1"/>
  <c r="EV12" i="1"/>
  <c r="EU12" i="1"/>
  <c r="ET12" i="1"/>
  <c r="ES12" i="1"/>
  <c r="ER12" i="1"/>
  <c r="EQ12" i="1"/>
  <c r="EP12" i="1"/>
  <c r="EO12" i="1"/>
  <c r="EN12" i="1"/>
  <c r="EA12" i="1"/>
  <c r="DZ12" i="1"/>
  <c r="DY12" i="1"/>
  <c r="DX12" i="1"/>
  <c r="DW12" i="1"/>
  <c r="DV12" i="1"/>
  <c r="DU12" i="1"/>
  <c r="DT12" i="1"/>
  <c r="DS12" i="1"/>
  <c r="DR12" i="1"/>
  <c r="DQ12" i="1"/>
  <c r="DP12" i="1"/>
  <c r="DC12" i="1"/>
  <c r="DB12" i="1"/>
  <c r="DA12" i="1"/>
  <c r="CZ12" i="1"/>
  <c r="CY12" i="1"/>
  <c r="CX12" i="1"/>
  <c r="CW12" i="1"/>
  <c r="CV12" i="1"/>
  <c r="CU12" i="1"/>
  <c r="CT12" i="1"/>
  <c r="CS12" i="1"/>
  <c r="CR12" i="1"/>
  <c r="CE12" i="1"/>
  <c r="CD12" i="1"/>
  <c r="CC12" i="1"/>
  <c r="CB12" i="1"/>
  <c r="CA12" i="1"/>
  <c r="BZ12" i="1"/>
  <c r="BY12" i="1"/>
  <c r="BX12" i="1"/>
  <c r="BW12" i="1"/>
  <c r="BV12" i="1"/>
  <c r="BU12" i="1"/>
  <c r="BT12" i="1"/>
  <c r="BUQ11" i="1"/>
  <c r="BUO11" i="1"/>
  <c r="BYQ11" i="1"/>
  <c r="BYW11" i="1" s="1"/>
  <c r="BSG11" i="1"/>
  <c r="BSF11" i="1"/>
  <c r="AAE11" i="1"/>
  <c r="ZW11" i="1"/>
  <c r="NT11" i="1"/>
  <c r="EY11" i="1"/>
  <c r="EX11" i="1"/>
  <c r="EW11" i="1"/>
  <c r="EV11" i="1"/>
  <c r="EU11" i="1"/>
  <c r="ET11" i="1"/>
  <c r="ES11" i="1"/>
  <c r="ER11" i="1"/>
  <c r="EQ11" i="1"/>
  <c r="EP11" i="1"/>
  <c r="EO11" i="1"/>
  <c r="EN11" i="1"/>
  <c r="EA11" i="1"/>
  <c r="DZ11" i="1"/>
  <c r="DY11" i="1"/>
  <c r="DX11" i="1"/>
  <c r="DW11" i="1"/>
  <c r="DV11" i="1"/>
  <c r="DU11" i="1"/>
  <c r="DT11" i="1"/>
  <c r="DS11" i="1"/>
  <c r="DR11" i="1"/>
  <c r="DQ11" i="1"/>
  <c r="DP11" i="1"/>
  <c r="DC11" i="1"/>
  <c r="DB11" i="1"/>
  <c r="DA11" i="1"/>
  <c r="CZ11" i="1"/>
  <c r="CY11" i="1"/>
  <c r="CX11" i="1"/>
  <c r="CW11" i="1"/>
  <c r="CV11" i="1"/>
  <c r="CU11" i="1"/>
  <c r="CT11" i="1"/>
  <c r="CS11" i="1"/>
  <c r="CR11" i="1"/>
  <c r="CE11" i="1"/>
  <c r="CD11" i="1"/>
  <c r="CC11" i="1"/>
  <c r="CB11" i="1"/>
  <c r="CA11" i="1"/>
  <c r="BZ11" i="1"/>
  <c r="BY11" i="1"/>
  <c r="BX11" i="1"/>
  <c r="BW11" i="1"/>
  <c r="BV11" i="1"/>
  <c r="BU11" i="1"/>
  <c r="BT11" i="1"/>
  <c r="BUQ10" i="1"/>
  <c r="BUO10" i="1"/>
  <c r="BYQ10" i="1"/>
  <c r="BYW10" i="1" s="1"/>
  <c r="BSG10" i="1"/>
  <c r="BSF10" i="1"/>
  <c r="AAE10" i="1"/>
  <c r="ZW10" i="1"/>
  <c r="NT10" i="1"/>
  <c r="EY10" i="1"/>
  <c r="EX10" i="1"/>
  <c r="EW10" i="1"/>
  <c r="EV10" i="1"/>
  <c r="EU10" i="1"/>
  <c r="ET10" i="1"/>
  <c r="ES10" i="1"/>
  <c r="ER10" i="1"/>
  <c r="EQ10" i="1"/>
  <c r="EP10" i="1"/>
  <c r="EO10" i="1"/>
  <c r="EN10" i="1"/>
  <c r="EA10" i="1"/>
  <c r="DZ10" i="1"/>
  <c r="DY10" i="1"/>
  <c r="DX10" i="1"/>
  <c r="DW10" i="1"/>
  <c r="DV10" i="1"/>
  <c r="DU10" i="1"/>
  <c r="DT10" i="1"/>
  <c r="DS10" i="1"/>
  <c r="DR10" i="1"/>
  <c r="DQ10" i="1"/>
  <c r="DP10" i="1"/>
  <c r="DC10" i="1"/>
  <c r="DB10" i="1"/>
  <c r="DA10" i="1"/>
  <c r="CZ10" i="1"/>
  <c r="CY10" i="1"/>
  <c r="CX10" i="1"/>
  <c r="CW10" i="1"/>
  <c r="CV10" i="1"/>
  <c r="CU10" i="1"/>
  <c r="CT10" i="1"/>
  <c r="CS10" i="1"/>
  <c r="CR10" i="1"/>
  <c r="CE10" i="1"/>
  <c r="CD10" i="1"/>
  <c r="CC10" i="1"/>
  <c r="CB10" i="1"/>
  <c r="CA10" i="1"/>
  <c r="BZ10" i="1"/>
  <c r="BY10" i="1"/>
  <c r="BX10" i="1"/>
  <c r="BW10" i="1"/>
  <c r="BV10" i="1"/>
  <c r="BU10" i="1"/>
  <c r="BT10" i="1"/>
  <c r="BUQ9" i="1"/>
  <c r="BUO9" i="1"/>
  <c r="BYQ9" i="1"/>
  <c r="BYY9" i="1" s="1"/>
  <c r="BSG9" i="1"/>
  <c r="BSF9" i="1"/>
  <c r="AAE9" i="1"/>
  <c r="ZW9" i="1"/>
  <c r="NT9" i="1"/>
  <c r="EY9" i="1"/>
  <c r="EX9" i="1"/>
  <c r="EW9" i="1"/>
  <c r="EV9" i="1"/>
  <c r="EU9" i="1"/>
  <c r="ET9" i="1"/>
  <c r="ES9" i="1"/>
  <c r="ER9" i="1"/>
  <c r="EQ9" i="1"/>
  <c r="EP9" i="1"/>
  <c r="EO9" i="1"/>
  <c r="EN9" i="1"/>
  <c r="EA9" i="1"/>
  <c r="DZ9" i="1"/>
  <c r="DY9" i="1"/>
  <c r="DX9" i="1"/>
  <c r="DW9" i="1"/>
  <c r="DV9" i="1"/>
  <c r="DU9" i="1"/>
  <c r="DT9" i="1"/>
  <c r="DS9" i="1"/>
  <c r="DR9" i="1"/>
  <c r="DQ9" i="1"/>
  <c r="DP9" i="1"/>
  <c r="DC9" i="1"/>
  <c r="DB9" i="1"/>
  <c r="DA9" i="1"/>
  <c r="CZ9" i="1"/>
  <c r="CY9" i="1"/>
  <c r="CX9" i="1"/>
  <c r="CW9" i="1"/>
  <c r="CV9" i="1"/>
  <c r="CU9" i="1"/>
  <c r="CT9" i="1"/>
  <c r="CS9" i="1"/>
  <c r="CR9" i="1"/>
  <c r="CE9" i="1"/>
  <c r="CD9" i="1"/>
  <c r="CC9" i="1"/>
  <c r="CB9" i="1"/>
  <c r="CA9" i="1"/>
  <c r="BZ9" i="1"/>
  <c r="BY9" i="1"/>
  <c r="BX9" i="1"/>
  <c r="BW9" i="1"/>
  <c r="BV9" i="1"/>
  <c r="BU9" i="1"/>
  <c r="BT9" i="1"/>
  <c r="BUQ8" i="1"/>
  <c r="BUO8" i="1"/>
  <c r="BYQ8" i="1"/>
  <c r="BYY8" i="1" s="1"/>
  <c r="BSG8" i="1"/>
  <c r="BSF8" i="1"/>
  <c r="AFX8" i="1"/>
  <c r="AAE8" i="1"/>
  <c r="ZW8" i="1"/>
  <c r="NT8" i="1"/>
  <c r="EY8" i="1"/>
  <c r="EX8" i="1"/>
  <c r="EW8" i="1"/>
  <c r="EV8" i="1"/>
  <c r="EU8" i="1"/>
  <c r="ET8" i="1"/>
  <c r="ES8" i="1"/>
  <c r="ER8" i="1"/>
  <c r="EQ8" i="1"/>
  <c r="EP8" i="1"/>
  <c r="EO8" i="1"/>
  <c r="EN8" i="1"/>
  <c r="EA8" i="1"/>
  <c r="DZ8" i="1"/>
  <c r="DY8" i="1"/>
  <c r="DX8" i="1"/>
  <c r="DW8" i="1"/>
  <c r="DV8" i="1"/>
  <c r="DU8" i="1"/>
  <c r="DT8" i="1"/>
  <c r="DS8" i="1"/>
  <c r="DR8" i="1"/>
  <c r="DQ8" i="1"/>
  <c r="DP8" i="1"/>
  <c r="DC8" i="1"/>
  <c r="DB8" i="1"/>
  <c r="DA8" i="1"/>
  <c r="CZ8" i="1"/>
  <c r="CY8" i="1"/>
  <c r="CX8" i="1"/>
  <c r="CW8" i="1"/>
  <c r="CV8" i="1"/>
  <c r="CU8" i="1"/>
  <c r="CT8" i="1"/>
  <c r="CS8" i="1"/>
  <c r="CR8" i="1"/>
  <c r="CE8" i="1"/>
  <c r="CD8" i="1"/>
  <c r="CC8" i="1"/>
  <c r="CB8" i="1"/>
  <c r="CA8" i="1"/>
  <c r="BZ8" i="1"/>
  <c r="BY8" i="1"/>
  <c r="BX8" i="1"/>
  <c r="BW8" i="1"/>
  <c r="BV8" i="1"/>
  <c r="BU8" i="1"/>
  <c r="BT8" i="1"/>
  <c r="BYW18" i="1" l="1"/>
  <c r="BYW13" i="1"/>
  <c r="BYY11" i="1"/>
  <c r="BYY15" i="1"/>
  <c r="BYX12" i="1"/>
  <c r="BYX17" i="1"/>
  <c r="BYY16" i="1"/>
  <c r="BYY18" i="1"/>
  <c r="BYW14" i="1"/>
  <c r="BYW12" i="1"/>
  <c r="BYW15" i="1"/>
  <c r="BYY14" i="1"/>
  <c r="BYW9" i="1"/>
  <c r="BYX13" i="1"/>
  <c r="BYX11" i="1"/>
  <c r="BYX10" i="1"/>
  <c r="BYX8" i="1"/>
  <c r="BYY17" i="1"/>
  <c r="BYY10" i="1"/>
  <c r="BYX9" i="1"/>
  <c r="BYX16" i="1"/>
  <c r="BYW8" i="1"/>
</calcChain>
</file>

<file path=xl/sharedStrings.xml><?xml version="1.0" encoding="utf-8"?>
<sst xmlns="http://schemas.openxmlformats.org/spreadsheetml/2006/main" count="16674" uniqueCount="3375">
  <si>
    <t>項目</t>
    <phoneticPr fontId="2" type="noConversion"/>
  </si>
  <si>
    <t>男</t>
    <phoneticPr fontId="2" type="noConversion"/>
  </si>
  <si>
    <t>女</t>
    <phoneticPr fontId="2" type="noConversion"/>
  </si>
  <si>
    <t>單位</t>
    <phoneticPr fontId="2" type="noConversion"/>
  </si>
  <si>
    <t>人</t>
    <phoneticPr fontId="2" type="noConversion"/>
  </si>
  <si>
    <t>計算
方式</t>
    <phoneticPr fontId="2" type="noConversion"/>
  </si>
  <si>
    <t>分子</t>
    <phoneticPr fontId="2" type="noConversion"/>
  </si>
  <si>
    <t>分母</t>
    <phoneticPr fontId="2" type="noConversion"/>
  </si>
  <si>
    <t>資料來源</t>
    <phoneticPr fontId="2" type="noConversion"/>
  </si>
  <si>
    <t>本府警察局</t>
  </si>
  <si>
    <t>91年</t>
  </si>
  <si>
    <t>92年</t>
  </si>
  <si>
    <t>93年</t>
  </si>
  <si>
    <t>94年</t>
  </si>
  <si>
    <t>95年</t>
  </si>
  <si>
    <t>96年</t>
  </si>
  <si>
    <t>97年</t>
  </si>
  <si>
    <t>98年</t>
  </si>
  <si>
    <t>99年</t>
  </si>
  <si>
    <t>男</t>
  </si>
  <si>
    <t>女</t>
  </si>
  <si>
    <t>人</t>
  </si>
  <si>
    <t>％</t>
  </si>
  <si>
    <t>男/百女</t>
  </si>
  <si>
    <t xml:space="preserve">… </t>
  </si>
  <si>
    <t>…</t>
  </si>
  <si>
    <t>女</t>
    <phoneticPr fontId="2" type="noConversion"/>
  </si>
  <si>
    <t>性別比率</t>
    <phoneticPr fontId="2" type="noConversion"/>
  </si>
  <si>
    <t>合計</t>
    <phoneticPr fontId="2" type="noConversion"/>
  </si>
  <si>
    <t>備註</t>
    <phoneticPr fontId="2" type="noConversion"/>
  </si>
  <si>
    <t>100年</t>
  </si>
  <si>
    <t>101年</t>
  </si>
  <si>
    <t>性比例</t>
    <phoneticPr fontId="2" type="noConversion"/>
  </si>
  <si>
    <t>男/百女</t>
    <phoneticPr fontId="2" type="noConversion"/>
  </si>
  <si>
    <t>經濟戶長</t>
    <phoneticPr fontId="2" type="noConversion"/>
  </si>
  <si>
    <t>男性經濟戶長戶數*100</t>
    <phoneticPr fontId="2" type="noConversion"/>
  </si>
  <si>
    <t>男性經濟戶長戶數</t>
    <phoneticPr fontId="2" type="noConversion"/>
  </si>
  <si>
    <t>女性經濟戶長戶數</t>
    <phoneticPr fontId="2" type="noConversion"/>
  </si>
  <si>
    <t>戶</t>
    <phoneticPr fontId="2" type="noConversion"/>
  </si>
  <si>
    <t>經濟戶長戶數</t>
    <phoneticPr fontId="2" type="noConversion"/>
  </si>
  <si>
    <t>元</t>
    <phoneticPr fontId="2" type="noConversion"/>
  </si>
  <si>
    <t>每人所得</t>
    <phoneticPr fontId="2" type="noConversion"/>
  </si>
  <si>
    <t>男</t>
    <phoneticPr fontId="2" type="noConversion"/>
  </si>
  <si>
    <t>女</t>
    <phoneticPr fontId="2" type="noConversion"/>
  </si>
  <si>
    <t>每人可支配所得</t>
    <phoneticPr fontId="2" type="noConversion"/>
  </si>
  <si>
    <t>男性所得收入者所得收入總計</t>
    <phoneticPr fontId="2" type="noConversion"/>
  </si>
  <si>
    <t>男性所得收入者人數</t>
  </si>
  <si>
    <t>男性所得收入者人數</t>
    <phoneticPr fontId="2" type="noConversion"/>
  </si>
  <si>
    <t>女性所得收入者所得收入總計</t>
    <phoneticPr fontId="2" type="noConversion"/>
  </si>
  <si>
    <t>女性所得收入者人數</t>
  </si>
  <si>
    <t>女性所得收入者人數</t>
    <phoneticPr fontId="2" type="noConversion"/>
  </si>
  <si>
    <t>男性所得收入者可支配所得總計</t>
    <phoneticPr fontId="2" type="noConversion"/>
  </si>
  <si>
    <t>女性所得收入者可支配所得總計</t>
    <phoneticPr fontId="2" type="noConversion"/>
  </si>
  <si>
    <t>女性可支配所得*100</t>
    <phoneticPr fontId="2" type="noConversion"/>
  </si>
  <si>
    <t>男性可支配所得</t>
    <phoneticPr fontId="2" type="noConversion"/>
  </si>
  <si>
    <t>女性經濟戶長每戶所得總額</t>
    <phoneticPr fontId="2" type="noConversion"/>
  </si>
  <si>
    <t>男性經濟戶長每戶可支配所得</t>
    <phoneticPr fontId="2" type="noConversion"/>
  </si>
  <si>
    <t>女性經濟戶長每戶可支配所得</t>
    <phoneticPr fontId="2" type="noConversion"/>
  </si>
  <si>
    <t>男性經濟戶長每戶所得總額</t>
    <phoneticPr fontId="2" type="noConversion"/>
  </si>
  <si>
    <t>男性經濟戶長每戶人數</t>
  </si>
  <si>
    <t>男性經濟戶長每戶人數</t>
    <phoneticPr fontId="2" type="noConversion"/>
  </si>
  <si>
    <t>女性經濟戶長每戶人數</t>
  </si>
  <si>
    <t>女性經濟戶長每戶人數</t>
    <phoneticPr fontId="2" type="noConversion"/>
  </si>
  <si>
    <t>平均每戶可支配所得按戶數五等分位組</t>
    <phoneticPr fontId="2" type="noConversion"/>
  </si>
  <si>
    <t>總平均</t>
    <phoneticPr fontId="2" type="noConversion"/>
  </si>
  <si>
    <t>第一分位組(低所得)</t>
    <phoneticPr fontId="2" type="noConversion"/>
  </si>
  <si>
    <t>第二分位組</t>
    <phoneticPr fontId="2" type="noConversion"/>
  </si>
  <si>
    <t>第三分位組</t>
    <phoneticPr fontId="2" type="noConversion"/>
  </si>
  <si>
    <t>第四分位組</t>
    <phoneticPr fontId="2" type="noConversion"/>
  </si>
  <si>
    <t>第五分位組(高所得)</t>
    <phoneticPr fontId="2" type="noConversion"/>
  </si>
  <si>
    <t>男性經濟戶長平均每戶可支配所得</t>
    <phoneticPr fontId="2" type="noConversion"/>
  </si>
  <si>
    <t>女性經濟戶長平均每戶可支配所得</t>
    <phoneticPr fontId="2" type="noConversion"/>
  </si>
  <si>
    <t>第一分位組男性經濟戶長平均每戶可支配所得</t>
    <phoneticPr fontId="2" type="noConversion"/>
  </si>
  <si>
    <t>第二分位組男性經濟戶長平均每戶可支配所得</t>
    <phoneticPr fontId="2" type="noConversion"/>
  </si>
  <si>
    <t>第三分位組男性經濟戶長平均每戶可支配所得</t>
    <phoneticPr fontId="2" type="noConversion"/>
  </si>
  <si>
    <t>第四分位組男性經濟戶長平均每戶可支配所得</t>
    <phoneticPr fontId="2" type="noConversion"/>
  </si>
  <si>
    <t>第五分位組男性經濟戶長平均每戶可支配所得</t>
    <phoneticPr fontId="2" type="noConversion"/>
  </si>
  <si>
    <t>第一分位組女性經濟戶長平均每戶可支配所得</t>
    <phoneticPr fontId="2" type="noConversion"/>
  </si>
  <si>
    <t>第二分位組女性經濟戶長平均每戶可支配所得</t>
    <phoneticPr fontId="2" type="noConversion"/>
  </si>
  <si>
    <t>第三分位組女性經濟戶長平均每戶可支配所得</t>
    <phoneticPr fontId="2" type="noConversion"/>
  </si>
  <si>
    <t>第四分位組女性經濟戶長平均每戶可支配所得</t>
    <phoneticPr fontId="2" type="noConversion"/>
  </si>
  <si>
    <t>第五分位組女性經濟戶長平均每戶可支配所得</t>
    <phoneticPr fontId="2" type="noConversion"/>
  </si>
  <si>
    <t>行政院主計總處暨本府主計處</t>
    <phoneticPr fontId="2" type="noConversion"/>
  </si>
  <si>
    <t>行政院主計總處暨本府主計處</t>
    <phoneticPr fontId="2" type="noConversion"/>
  </si>
  <si>
    <t>與子女同住者</t>
    <phoneticPr fontId="2" type="noConversion"/>
  </si>
  <si>
    <t>比率</t>
    <phoneticPr fontId="2" type="noConversion"/>
  </si>
  <si>
    <t>％</t>
    <phoneticPr fontId="2" type="noConversion"/>
  </si>
  <si>
    <t>與子女同住者(含單親、核心、三代)經濟戶長戶數</t>
    <phoneticPr fontId="2" type="noConversion"/>
  </si>
  <si>
    <t>與子女同住者(含單親、核心、三代)經濟戶長戶數*100</t>
    <phoneticPr fontId="2" type="noConversion"/>
  </si>
  <si>
    <t>單人</t>
    <phoneticPr fontId="2" type="noConversion"/>
  </si>
  <si>
    <t>戶數</t>
    <phoneticPr fontId="2" type="noConversion"/>
  </si>
  <si>
    <t>家庭組織型態</t>
    <phoneticPr fontId="2" type="noConversion"/>
  </si>
  <si>
    <t>經濟戶長戶數</t>
  </si>
  <si>
    <t>家庭組織型態為單人戶數</t>
    <phoneticPr fontId="2" type="noConversion"/>
  </si>
  <si>
    <t>家庭組織型態為夫婦戶數</t>
    <phoneticPr fontId="2" type="noConversion"/>
  </si>
  <si>
    <t>家庭組織型態為單親家庭戶數</t>
  </si>
  <si>
    <t>家庭組織型態為核心戶數</t>
  </si>
  <si>
    <t>家庭組織型態為祖孫戶數</t>
  </si>
  <si>
    <t>家庭組織型態為三代戶數</t>
  </si>
  <si>
    <t>家庭組織型態為其他戶數</t>
  </si>
  <si>
    <t>夫婦</t>
    <phoneticPr fontId="2" type="noConversion"/>
  </si>
  <si>
    <t>單親家庭</t>
    <phoneticPr fontId="2" type="noConversion"/>
  </si>
  <si>
    <t>核心</t>
    <phoneticPr fontId="2" type="noConversion"/>
  </si>
  <si>
    <t>祖孫</t>
    <phoneticPr fontId="2" type="noConversion"/>
  </si>
  <si>
    <t>三代</t>
    <phoneticPr fontId="2" type="noConversion"/>
  </si>
  <si>
    <t>其他</t>
    <phoneticPr fontId="2" type="noConversion"/>
  </si>
  <si>
    <t>兒童</t>
    <phoneticPr fontId="2" type="noConversion"/>
  </si>
  <si>
    <t>少年</t>
    <phoneticPr fontId="2" type="noConversion"/>
  </si>
  <si>
    <t>男</t>
    <phoneticPr fontId="2" type="noConversion"/>
  </si>
  <si>
    <t>女</t>
    <phoneticPr fontId="2" type="noConversion"/>
  </si>
  <si>
    <t>人/十萬人</t>
    <phoneticPr fontId="2" type="noConversion"/>
  </si>
  <si>
    <t>總計</t>
    <phoneticPr fontId="2" type="noConversion"/>
  </si>
  <si>
    <t>竊盜</t>
    <phoneticPr fontId="2" type="noConversion"/>
  </si>
  <si>
    <t>說明：各年齡層刑案犯罪人口率不含年齡不詳者。</t>
  </si>
  <si>
    <t>人/十萬人</t>
  </si>
  <si>
    <t>男性未滿12歲刑案嫌疑犯人數</t>
    <phoneticPr fontId="2" type="noConversion"/>
  </si>
  <si>
    <t>女性未滿12歲刑案嫌疑犯人數</t>
    <phoneticPr fontId="2" type="noConversion"/>
  </si>
  <si>
    <t>少年</t>
  </si>
  <si>
    <t>男性12-未滿18歲刑案嫌疑犯人數</t>
    <phoneticPr fontId="2" type="noConversion"/>
  </si>
  <si>
    <t>女性12-未滿18歲刑案嫌疑犯人數</t>
    <phoneticPr fontId="2" type="noConversion"/>
  </si>
  <si>
    <t>青年</t>
    <phoneticPr fontId="2" type="noConversion"/>
  </si>
  <si>
    <t>男性18-未滿24歲刑案嫌疑犯人數</t>
    <phoneticPr fontId="2" type="noConversion"/>
  </si>
  <si>
    <t>女性18-未滿24歲刑案嫌疑犯人數</t>
    <phoneticPr fontId="2" type="noConversion"/>
  </si>
  <si>
    <t>成年</t>
  </si>
  <si>
    <t>男性24歲以上刑案嫌疑犯人數</t>
    <phoneticPr fontId="2" type="noConversion"/>
  </si>
  <si>
    <t>女性24歲以上刑案嫌疑犯人數</t>
    <phoneticPr fontId="2" type="noConversion"/>
  </si>
  <si>
    <t>暴力犯罪</t>
    <phoneticPr fontId="2" type="noConversion"/>
  </si>
  <si>
    <t>竊盜</t>
    <phoneticPr fontId="2" type="noConversion"/>
  </si>
  <si>
    <t>賭博</t>
    <phoneticPr fontId="2" type="noConversion"/>
  </si>
  <si>
    <t>毒品</t>
    <phoneticPr fontId="2" type="noConversion"/>
  </si>
  <si>
    <t>合計</t>
    <phoneticPr fontId="2" type="noConversion"/>
  </si>
  <si>
    <t>重傷害</t>
    <phoneticPr fontId="2" type="noConversion"/>
  </si>
  <si>
    <t>故意
殺人</t>
    <phoneticPr fontId="2" type="noConversion"/>
  </si>
  <si>
    <t>強制
性交</t>
    <phoneticPr fontId="2" type="noConversion"/>
  </si>
  <si>
    <t>重大恐嚇取財</t>
    <phoneticPr fontId="2" type="noConversion"/>
  </si>
  <si>
    <t>擄人
勒贖</t>
    <phoneticPr fontId="2" type="noConversion"/>
  </si>
  <si>
    <t>強盜</t>
    <phoneticPr fontId="2" type="noConversion"/>
  </si>
  <si>
    <t>搶奪</t>
    <phoneticPr fontId="2" type="noConversion"/>
  </si>
  <si>
    <t>合計</t>
    <phoneticPr fontId="2" type="noConversion"/>
  </si>
  <si>
    <t>強制
性交</t>
    <phoneticPr fontId="2" type="noConversion"/>
  </si>
  <si>
    <t>搶奪</t>
    <phoneticPr fontId="2" type="noConversion"/>
  </si>
  <si>
    <t>男</t>
    <phoneticPr fontId="2" type="noConversion"/>
  </si>
  <si>
    <t>女</t>
    <phoneticPr fontId="2" type="noConversion"/>
  </si>
  <si>
    <t>妨害婚姻及家庭</t>
    <phoneticPr fontId="2" type="noConversion"/>
  </si>
  <si>
    <t>偽造文書</t>
    <phoneticPr fontId="2" type="noConversion"/>
  </si>
  <si>
    <t>擄人勒贖</t>
    <phoneticPr fontId="2" type="noConversion"/>
  </si>
  <si>
    <t>強制性交</t>
    <phoneticPr fontId="2" type="noConversion"/>
  </si>
  <si>
    <t>故意殺人</t>
    <phoneticPr fontId="2" type="noConversion"/>
  </si>
  <si>
    <t>住宅區</t>
    <phoneticPr fontId="2" type="noConversion"/>
  </si>
  <si>
    <t>市街商店</t>
    <phoneticPr fontId="2" type="noConversion"/>
  </si>
  <si>
    <t>交通場所</t>
    <phoneticPr fontId="2" type="noConversion"/>
  </si>
  <si>
    <t>山林郊野</t>
    <phoneticPr fontId="2" type="noConversion"/>
  </si>
  <si>
    <t>其他</t>
    <phoneticPr fontId="2" type="noConversion"/>
  </si>
  <si>
    <t>女性各種犯罪發生場所被害者人數</t>
    <phoneticPr fontId="2" type="noConversion"/>
  </si>
  <si>
    <t>男性住宅區被害者人數</t>
    <phoneticPr fontId="2" type="noConversion"/>
  </si>
  <si>
    <t>女性住宅區被害者人數</t>
    <phoneticPr fontId="2" type="noConversion"/>
  </si>
  <si>
    <t>男性市街商店被害者人數</t>
    <phoneticPr fontId="2" type="noConversion"/>
  </si>
  <si>
    <t>女性市街商店被害者人數</t>
    <phoneticPr fontId="2" type="noConversion"/>
  </si>
  <si>
    <t>男性特殊營業場所被害者人數</t>
    <phoneticPr fontId="2" type="noConversion"/>
  </si>
  <si>
    <t>女性特殊營業場所被害者人數</t>
    <phoneticPr fontId="2" type="noConversion"/>
  </si>
  <si>
    <t>男性交通場所被害者人數</t>
    <phoneticPr fontId="2" type="noConversion"/>
  </si>
  <si>
    <t>女性交通場所被害者人數</t>
    <phoneticPr fontId="2" type="noConversion"/>
  </si>
  <si>
    <t>男性機關文教衛生被害者人數</t>
    <phoneticPr fontId="2" type="noConversion"/>
  </si>
  <si>
    <t>女性機關文教衛生被害者人數</t>
    <phoneticPr fontId="2" type="noConversion"/>
  </si>
  <si>
    <t>男性金融保險證券機構被害者人數</t>
    <phoneticPr fontId="2" type="noConversion"/>
  </si>
  <si>
    <t>女性金融保險證券機構被害者人數</t>
    <phoneticPr fontId="2" type="noConversion"/>
  </si>
  <si>
    <t>男性工礦廠場及倉庫被害者人數</t>
    <phoneticPr fontId="2" type="noConversion"/>
  </si>
  <si>
    <t>女性工礦廠場及倉庫被害者人數</t>
    <phoneticPr fontId="2" type="noConversion"/>
  </si>
  <si>
    <t>男性山林郊野被害者人數</t>
    <phoneticPr fontId="2" type="noConversion"/>
  </si>
  <si>
    <t>女性山林郊野被害者人數</t>
    <phoneticPr fontId="2" type="noConversion"/>
  </si>
  <si>
    <t>男性其他場所被害者人數</t>
    <phoneticPr fontId="2" type="noConversion"/>
  </si>
  <si>
    <t>女性其他場所被害者人數</t>
    <phoneticPr fontId="2" type="noConversion"/>
  </si>
  <si>
    <t>被害者依各種犯罪發生場所分</t>
    <phoneticPr fontId="2" type="noConversion"/>
  </si>
  <si>
    <t>住宅區</t>
    <phoneticPr fontId="2" type="noConversion"/>
  </si>
  <si>
    <t>市街商店</t>
    <phoneticPr fontId="2" type="noConversion"/>
  </si>
  <si>
    <t>交通場所</t>
    <phoneticPr fontId="2" type="noConversion"/>
  </si>
  <si>
    <t>山林郊野</t>
    <phoneticPr fontId="2" type="noConversion"/>
  </si>
  <si>
    <t>其他</t>
    <phoneticPr fontId="2" type="noConversion"/>
  </si>
  <si>
    <t>加害者依各種犯罪發生場所分</t>
    <phoneticPr fontId="2" type="noConversion"/>
  </si>
  <si>
    <t>特殊營業場所</t>
    <phoneticPr fontId="2" type="noConversion"/>
  </si>
  <si>
    <t>機關文教衛生</t>
    <phoneticPr fontId="2" type="noConversion"/>
  </si>
  <si>
    <t>工礦廠場及倉庫</t>
    <phoneticPr fontId="2" type="noConversion"/>
  </si>
  <si>
    <t>男性各種犯罪發生場所加害者人數</t>
    <phoneticPr fontId="2" type="noConversion"/>
  </si>
  <si>
    <t>女性各種犯罪發生場所加害者人數</t>
    <phoneticPr fontId="2" type="noConversion"/>
  </si>
  <si>
    <t>男性住宅區加害者人數</t>
    <phoneticPr fontId="2" type="noConversion"/>
  </si>
  <si>
    <t>女性住宅區加害者人數</t>
    <phoneticPr fontId="2" type="noConversion"/>
  </si>
  <si>
    <t>男性市街商店加害者人數</t>
    <phoneticPr fontId="2" type="noConversion"/>
  </si>
  <si>
    <t>女性市街商店加害者人數</t>
    <phoneticPr fontId="2" type="noConversion"/>
  </si>
  <si>
    <t>男性特殊營業場所加害者人數</t>
    <phoneticPr fontId="2" type="noConversion"/>
  </si>
  <si>
    <t>女性特殊營業場所加害者人數</t>
    <phoneticPr fontId="2" type="noConversion"/>
  </si>
  <si>
    <t>男性交通場所加害者人數</t>
    <phoneticPr fontId="2" type="noConversion"/>
  </si>
  <si>
    <t>女性交通場所加害者人數</t>
    <phoneticPr fontId="2" type="noConversion"/>
  </si>
  <si>
    <t>男性機關文教衛生場所加害者人數</t>
    <phoneticPr fontId="2" type="noConversion"/>
  </si>
  <si>
    <t>女性機關文教衛生場所加害者人數</t>
    <phoneticPr fontId="2" type="noConversion"/>
  </si>
  <si>
    <t>男性金融保險證券機構加害者人數</t>
    <phoneticPr fontId="2" type="noConversion"/>
  </si>
  <si>
    <t>女性金融保險證券機構加害者人數</t>
    <phoneticPr fontId="2" type="noConversion"/>
  </si>
  <si>
    <t>男性工礦廠場及倉庫加害者人數</t>
    <phoneticPr fontId="2" type="noConversion"/>
  </si>
  <si>
    <t>女性工礦廠場及倉庫加害者人數</t>
    <phoneticPr fontId="2" type="noConversion"/>
  </si>
  <si>
    <t>男性山林郊野加害者人數</t>
    <phoneticPr fontId="2" type="noConversion"/>
  </si>
  <si>
    <t>女性山林郊野加害者人數</t>
    <phoneticPr fontId="2" type="noConversion"/>
  </si>
  <si>
    <t>男性其他場所加害者人數</t>
    <phoneticPr fontId="2" type="noConversion"/>
  </si>
  <si>
    <t>女性其他場所加害者人數</t>
    <phoneticPr fontId="2" type="noConversion"/>
  </si>
  <si>
    <t>嫌疑犯</t>
    <phoneticPr fontId="2" type="noConversion"/>
  </si>
  <si>
    <t>犯罪人口率</t>
    <phoneticPr fontId="2" type="noConversion"/>
  </si>
  <si>
    <t>嫌疑犯</t>
    <phoneticPr fontId="2" type="noConversion"/>
  </si>
  <si>
    <t>犯罪人口率</t>
    <phoneticPr fontId="2" type="noConversion"/>
  </si>
  <si>
    <t>被害者</t>
    <phoneticPr fontId="2" type="noConversion"/>
  </si>
  <si>
    <t>強制性交</t>
    <phoneticPr fontId="2" type="noConversion"/>
  </si>
  <si>
    <t>女性暴力案件被害人數</t>
  </si>
  <si>
    <t>女性強制性交案件被害人數</t>
  </si>
  <si>
    <t>女性搶奪案件被害人數</t>
  </si>
  <si>
    <t>男性暴力案件嫌疑犯人數*100,000</t>
    <phoneticPr fontId="2" type="noConversion"/>
  </si>
  <si>
    <t>女性暴力案件嫌疑犯人數*100,000</t>
    <phoneticPr fontId="2" type="noConversion"/>
  </si>
  <si>
    <t>男性暴力案件被害人數</t>
    <phoneticPr fontId="2" type="noConversion"/>
  </si>
  <si>
    <t>男性強制性交案件被害人數</t>
    <phoneticPr fontId="2" type="noConversion"/>
  </si>
  <si>
    <t>男性搶奪案件被害人數</t>
    <phoneticPr fontId="2" type="noConversion"/>
  </si>
  <si>
    <t>發生
件數</t>
    <phoneticPr fontId="1" type="noConversion"/>
  </si>
  <si>
    <t>破獲
件數</t>
    <phoneticPr fontId="1" type="noConversion"/>
  </si>
  <si>
    <t>嫌疑犯數</t>
    <phoneticPr fontId="1" type="noConversion"/>
  </si>
  <si>
    <t>被害人數</t>
    <phoneticPr fontId="1" type="noConversion"/>
  </si>
  <si>
    <t>發生率</t>
    <phoneticPr fontId="1" type="noConversion"/>
  </si>
  <si>
    <t>破獲率</t>
    <phoneticPr fontId="1" type="noConversion"/>
  </si>
  <si>
    <t>男</t>
    <phoneticPr fontId="1" type="noConversion"/>
  </si>
  <si>
    <t>女</t>
    <phoneticPr fontId="1" type="noConversion"/>
  </si>
  <si>
    <t>件</t>
  </si>
  <si>
    <t>件/十萬人</t>
    <phoneticPr fontId="1" type="noConversion"/>
  </si>
  <si>
    <t>人</t>
    <phoneticPr fontId="1" type="noConversion"/>
  </si>
  <si>
    <t>妨害性自主罪發生件數</t>
    <phoneticPr fontId="1" type="noConversion"/>
  </si>
  <si>
    <t>妨害性自主罪發生件數*100,000</t>
    <phoneticPr fontId="1" type="noConversion"/>
  </si>
  <si>
    <t>妨害性自主罪破獲件數</t>
    <phoneticPr fontId="1" type="noConversion"/>
  </si>
  <si>
    <t>妨害性自主罪破獲件數*100</t>
    <phoneticPr fontId="1" type="noConversion"/>
  </si>
  <si>
    <t>男性妨害性自主罪嫌疑犯人數</t>
    <phoneticPr fontId="1" type="noConversion"/>
  </si>
  <si>
    <t>男性妨害性自主罪被害人數</t>
    <phoneticPr fontId="1" type="noConversion"/>
  </si>
  <si>
    <t>女性妨害性自主罪被害人數</t>
    <phoneticPr fontId="1" type="noConversion"/>
  </si>
  <si>
    <t>刑事案件發生件數</t>
    <phoneticPr fontId="1" type="noConversion"/>
  </si>
  <si>
    <t>兒童</t>
  </si>
  <si>
    <t>少年</t>
  </si>
  <si>
    <t>青年</t>
  </si>
  <si>
    <t>成年</t>
  </si>
  <si>
    <t>女性妨害性自主罪嫌疑犯人數</t>
    <phoneticPr fontId="1" type="noConversion"/>
  </si>
  <si>
    <t>男性兒童妨害性自主罪嫌疑犯人數</t>
    <phoneticPr fontId="1" type="noConversion"/>
  </si>
  <si>
    <t>女性兒童妨害性自主罪嫌疑犯人數</t>
    <phoneticPr fontId="1" type="noConversion"/>
  </si>
  <si>
    <t>男性少年妨害性自主罪嫌疑犯人數</t>
    <phoneticPr fontId="1" type="noConversion"/>
  </si>
  <si>
    <t>女性少年妨害性自主罪嫌疑犯人數</t>
    <phoneticPr fontId="1" type="noConversion"/>
  </si>
  <si>
    <t>男性青年妨害性自主罪嫌疑犯人數</t>
    <phoneticPr fontId="1" type="noConversion"/>
  </si>
  <si>
    <t>女性青年妨害性自主罪嫌疑犯人數</t>
    <phoneticPr fontId="1" type="noConversion"/>
  </si>
  <si>
    <t>男性成年妨害性自主罪嫌疑犯人數</t>
    <phoneticPr fontId="1" type="noConversion"/>
  </si>
  <si>
    <t>女性成年妨害性自主罪嫌疑犯人數</t>
    <phoneticPr fontId="1" type="noConversion"/>
  </si>
  <si>
    <t>男性妨害性自主罪嫌疑犯人數*100,000</t>
    <phoneticPr fontId="2" type="noConversion"/>
  </si>
  <si>
    <t>女性妨害性自主罪嫌疑犯人數*100,000</t>
    <phoneticPr fontId="2" type="noConversion"/>
  </si>
  <si>
    <t>國小</t>
    <phoneticPr fontId="1" type="noConversion"/>
  </si>
  <si>
    <t>國中</t>
    <phoneticPr fontId="1" type="noConversion"/>
  </si>
  <si>
    <t>高中(職)</t>
    <phoneticPr fontId="1" type="noConversion"/>
  </si>
  <si>
    <t>大專</t>
    <phoneticPr fontId="1" type="noConversion"/>
  </si>
  <si>
    <t>研究所
(含以上)</t>
    <phoneticPr fontId="1" type="noConversion"/>
  </si>
  <si>
    <t>其他
(含不詳)</t>
    <phoneticPr fontId="1" type="noConversion"/>
  </si>
  <si>
    <t>男性國小學歷妨害性自主罪嫌疑犯人數</t>
    <phoneticPr fontId="1" type="noConversion"/>
  </si>
  <si>
    <t>女性國小學歷妨害性自主罪嫌疑犯人數</t>
    <phoneticPr fontId="1" type="noConversion"/>
  </si>
  <si>
    <t>男性國中學歷妨害性自主罪嫌疑犯人數</t>
    <phoneticPr fontId="1" type="noConversion"/>
  </si>
  <si>
    <t>女性國中學歷妨害性自主罪嫌疑犯人數</t>
    <phoneticPr fontId="1" type="noConversion"/>
  </si>
  <si>
    <t>男性高中(職)學歷妨害性自主罪嫌疑犯人數</t>
    <phoneticPr fontId="1" type="noConversion"/>
  </si>
  <si>
    <t>女性高中(職)學歷妨害性自主罪嫌疑犯人數</t>
    <phoneticPr fontId="1" type="noConversion"/>
  </si>
  <si>
    <t>男性大專學歷妨害性自主罪嫌疑犯人數</t>
    <phoneticPr fontId="1" type="noConversion"/>
  </si>
  <si>
    <t>女性大專學歷妨害性自主罪嫌疑犯人數</t>
    <phoneticPr fontId="1" type="noConversion"/>
  </si>
  <si>
    <t>男性研究所(含以上)學歷妨害性自主罪嫌疑犯人數</t>
    <phoneticPr fontId="1" type="noConversion"/>
  </si>
  <si>
    <t>女性研究所(含以上)學歷妨害性自主罪嫌疑犯人數</t>
    <phoneticPr fontId="1" type="noConversion"/>
  </si>
  <si>
    <t>男性其他(含不詳)學歷妨害性自主罪嫌疑犯人數</t>
    <phoneticPr fontId="1" type="noConversion"/>
  </si>
  <si>
    <t>女性其他(含不詳)學歷妨害性自主罪嫌疑犯人數</t>
    <phoneticPr fontId="1" type="noConversion"/>
  </si>
  <si>
    <t>本府警察局</t>
    <phoneticPr fontId="1" type="noConversion"/>
  </si>
  <si>
    <t>本府警察局</t>
    <phoneticPr fontId="2" type="noConversion"/>
  </si>
  <si>
    <t>兒童少年刑案嫌疑犯</t>
    <phoneticPr fontId="2" type="noConversion"/>
  </si>
  <si>
    <t>兒童少年刑案
犯罪人口率</t>
    <phoneticPr fontId="2" type="noConversion"/>
  </si>
  <si>
    <t>少年竊盜
犯罪人口率</t>
    <phoneticPr fontId="2" type="noConversion"/>
  </si>
  <si>
    <t>少年暴力
犯罪人口率</t>
    <phoneticPr fontId="2" type="noConversion"/>
  </si>
  <si>
    <t>女性
未滿18歲
期中
人口數</t>
    <phoneticPr fontId="2" type="noConversion"/>
  </si>
  <si>
    <t>少年竊盜
嫌疑犯</t>
    <phoneticPr fontId="2" type="noConversion"/>
  </si>
  <si>
    <t>少年暴力
犯罪嫌疑犯</t>
    <phoneticPr fontId="2" type="noConversion"/>
  </si>
  <si>
    <t>總計 ①</t>
    <phoneticPr fontId="2" type="noConversion"/>
  </si>
  <si>
    <t>一級毒品</t>
    <phoneticPr fontId="2" type="noConversion"/>
  </si>
  <si>
    <t>二級毒品</t>
    <phoneticPr fontId="2" type="noConversion"/>
  </si>
  <si>
    <t>死亡人數②</t>
    <phoneticPr fontId="2" type="noConversion"/>
  </si>
  <si>
    <t>受傷人數③</t>
    <phoneticPr fontId="2" type="noConversion"/>
  </si>
  <si>
    <t>每萬人
死傷人數</t>
    <phoneticPr fontId="2" type="noConversion"/>
  </si>
  <si>
    <t>肇事者</t>
    <phoneticPr fontId="2" type="noConversion"/>
  </si>
  <si>
    <t>每件</t>
    <phoneticPr fontId="2" type="noConversion"/>
  </si>
  <si>
    <t>每萬人</t>
    <phoneticPr fontId="2" type="noConversion"/>
  </si>
  <si>
    <t>不詳</t>
    <phoneticPr fontId="2" type="noConversion"/>
  </si>
  <si>
    <t>男性
A1類
交通
事故
死亡
人數</t>
    <phoneticPr fontId="2" type="noConversion"/>
  </si>
  <si>
    <t>女性
A1類
交通
事故
死亡
人數</t>
    <phoneticPr fontId="2" type="noConversion"/>
  </si>
  <si>
    <t>男性
A1類
交通
事故
死亡
人數*10,000</t>
    <phoneticPr fontId="2" type="noConversion"/>
  </si>
  <si>
    <t>女性
A1類
交通
事故
死亡
人數
*10,000</t>
    <phoneticPr fontId="2" type="noConversion"/>
  </si>
  <si>
    <t>男性
A1類
交通
事故
受傷 
人數</t>
    <phoneticPr fontId="2" type="noConversion"/>
  </si>
  <si>
    <t>女性
A1類
交通
事故
受傷
人數</t>
    <phoneticPr fontId="2" type="noConversion"/>
  </si>
  <si>
    <t>男性
A1類
交通
事故
受傷
人數</t>
    <phoneticPr fontId="2" type="noConversion"/>
  </si>
  <si>
    <t>男性
A1類
交通
事故
受傷
人數*10,000</t>
    <phoneticPr fontId="2" type="noConversion"/>
  </si>
  <si>
    <t>女性
A1類
交通
事故
受傷
人數
*10,000</t>
    <phoneticPr fontId="2" type="noConversion"/>
  </si>
  <si>
    <t>男性
A1類
交通
事故
死傷
人數*10,000</t>
    <phoneticPr fontId="2" type="noConversion"/>
  </si>
  <si>
    <t>女性
A1類
交通
事故
死傷
人數
*10,000</t>
    <phoneticPr fontId="2" type="noConversion"/>
  </si>
  <si>
    <t>男性
A1類
交通
事故
肇事者 
人數</t>
    <phoneticPr fontId="2" type="noConversion"/>
  </si>
  <si>
    <t>女性
A1類
交通
事故
肇事者
人數</t>
    <phoneticPr fontId="2" type="noConversion"/>
  </si>
  <si>
    <t>性別
不詳
A1類
交通
事故
肇事者
人數</t>
    <phoneticPr fontId="2" type="noConversion"/>
  </si>
  <si>
    <t>A1類
交通
事故
發生
件數</t>
    <phoneticPr fontId="2" type="noConversion"/>
  </si>
  <si>
    <t xml:space="preserve">男性
期中
人口數                                                                                                                                                       </t>
    <phoneticPr fontId="2" type="noConversion"/>
  </si>
  <si>
    <t xml:space="preserve">女性
期中
人口數                                                                                                                                                       </t>
    <phoneticPr fontId="2" type="noConversion"/>
  </si>
  <si>
    <t>本府警察局</t>
    <phoneticPr fontId="2" type="noConversion"/>
  </si>
  <si>
    <t>繼承人合計</t>
    <phoneticPr fontId="2" type="noConversion"/>
  </si>
  <si>
    <t>繼承不動產人數</t>
    <phoneticPr fontId="2" type="noConversion"/>
  </si>
  <si>
    <t>向法院申請
拋棄繼承人數</t>
    <phoneticPr fontId="2" type="noConversion"/>
  </si>
  <si>
    <t>男</t>
    <phoneticPr fontId="2" type="noConversion"/>
  </si>
  <si>
    <t>女</t>
    <phoneticPr fontId="2" type="noConversion"/>
  </si>
  <si>
    <t>男性繼承
人人數</t>
    <phoneticPr fontId="2" type="noConversion"/>
  </si>
  <si>
    <t>女性繼承
人人數</t>
    <phoneticPr fontId="2" type="noConversion"/>
  </si>
  <si>
    <t>男性繼承
不動產人數</t>
    <phoneticPr fontId="2" type="noConversion"/>
  </si>
  <si>
    <t>女性繼承
不動產人數</t>
    <phoneticPr fontId="2" type="noConversion"/>
  </si>
  <si>
    <t>申請戶數</t>
    <phoneticPr fontId="2" type="noConversion"/>
  </si>
  <si>
    <t>核准戶數</t>
    <phoneticPr fontId="2" type="noConversion"/>
  </si>
  <si>
    <t>購置住宅貸款利息補貼</t>
    <phoneticPr fontId="2" type="noConversion"/>
  </si>
  <si>
    <t>申請戶數</t>
    <phoneticPr fontId="2" type="noConversion"/>
  </si>
  <si>
    <t>核准戶數</t>
    <phoneticPr fontId="2" type="noConversion"/>
  </si>
  <si>
    <t>修繕住宅貸款利息補貼</t>
    <phoneticPr fontId="2" type="noConversion"/>
  </si>
  <si>
    <t>核准戶數</t>
    <phoneticPr fontId="2" type="noConversion"/>
  </si>
  <si>
    <t>女性核准購置住宅貸款利息補貼戶數</t>
    <phoneticPr fontId="2" type="noConversion"/>
  </si>
  <si>
    <t>女性修繕住宅貸款利息補貼戶數</t>
    <phoneticPr fontId="2" type="noConversion"/>
  </si>
  <si>
    <t>女性核准修繕住宅貸款利息補貼戶數</t>
    <phoneticPr fontId="2" type="noConversion"/>
  </si>
  <si>
    <t>女性申請租金補貼戶數</t>
    <phoneticPr fontId="2" type="noConversion"/>
  </si>
  <si>
    <t>女性核准租金補貼戶數</t>
    <phoneticPr fontId="2" type="noConversion"/>
  </si>
  <si>
    <t>男性申請購置住宅貸款利息補貼戶數</t>
    <phoneticPr fontId="2" type="noConversion"/>
  </si>
  <si>
    <t>男性核准購置住宅貸款利息補貼戶數</t>
    <phoneticPr fontId="2" type="noConversion"/>
  </si>
  <si>
    <t>男性修繕住宅貸款利息補貼戶數</t>
    <phoneticPr fontId="2" type="noConversion"/>
  </si>
  <si>
    <t>男性核准修繕住宅貸款利息補貼戶數</t>
    <phoneticPr fontId="2" type="noConversion"/>
  </si>
  <si>
    <t>男性申請租金補貼戶數</t>
    <phoneticPr fontId="2" type="noConversion"/>
  </si>
  <si>
    <t>男性核准租金補貼戶數</t>
    <phoneticPr fontId="2" type="noConversion"/>
  </si>
  <si>
    <t>女性申請購置住宅貸款利息補貼戶數</t>
    <phoneticPr fontId="2" type="noConversion"/>
  </si>
  <si>
    <t>租金補貼</t>
    <phoneticPr fontId="2" type="noConversion"/>
  </si>
  <si>
    <t>市區客運業駕駛</t>
    <phoneticPr fontId="2" type="noConversion"/>
  </si>
  <si>
    <t>男</t>
    <phoneticPr fontId="2" type="noConversion"/>
  </si>
  <si>
    <t>女</t>
    <phoneticPr fontId="2" type="noConversion"/>
  </si>
  <si>
    <t>本府民政局</t>
    <phoneticPr fontId="2" type="noConversion"/>
  </si>
  <si>
    <t>男性人口數</t>
    <phoneticPr fontId="2" type="noConversion"/>
  </si>
  <si>
    <t>女性人口數</t>
    <phoneticPr fontId="2" type="noConversion"/>
  </si>
  <si>
    <t>男性人口數*100</t>
    <phoneticPr fontId="2" type="noConversion"/>
  </si>
  <si>
    <t>男性15歲以上一般戶長人數</t>
    <phoneticPr fontId="2" type="noConversion"/>
  </si>
  <si>
    <t>女性15歲以上一般戶長人數</t>
    <phoneticPr fontId="2" type="noConversion"/>
  </si>
  <si>
    <t>男性15歲以上一般戶長人數*100</t>
    <phoneticPr fontId="2" type="noConversion"/>
  </si>
  <si>
    <t>男性單獨生活戶戶長人數</t>
    <phoneticPr fontId="2" type="noConversion"/>
  </si>
  <si>
    <t>女性單獨生活戶戶長人數</t>
    <phoneticPr fontId="2" type="noConversion"/>
  </si>
  <si>
    <t>男性單獨生活戶戶長人數*100</t>
    <phoneticPr fontId="2" type="noConversion"/>
  </si>
  <si>
    <t>本府民政局</t>
    <phoneticPr fontId="2" type="noConversion"/>
  </si>
  <si>
    <t>歲</t>
    <phoneticPr fontId="2" type="noConversion"/>
  </si>
  <si>
    <t>女性青壯年人口數*100</t>
    <phoneticPr fontId="2" type="noConversion"/>
  </si>
  <si>
    <t>男性
人口數</t>
    <phoneticPr fontId="2" type="noConversion"/>
  </si>
  <si>
    <t>女性
人口數</t>
    <phoneticPr fontId="2" type="noConversion"/>
  </si>
  <si>
    <t>本府民政局</t>
    <phoneticPr fontId="2" type="noConversion"/>
  </si>
  <si>
    <t>男性
15歲
以上
未婚
人口數</t>
    <phoneticPr fontId="2" type="noConversion"/>
  </si>
  <si>
    <t>女性
15歲
以上
未婚
人口數</t>
    <phoneticPr fontId="2" type="noConversion"/>
  </si>
  <si>
    <t>15-19歲</t>
    <phoneticPr fontId="2" type="noConversion"/>
  </si>
  <si>
    <t>20-24歲</t>
    <phoneticPr fontId="2" type="noConversion"/>
  </si>
  <si>
    <t>25-29歲</t>
    <phoneticPr fontId="2" type="noConversion"/>
  </si>
  <si>
    <t>30-34歲</t>
    <phoneticPr fontId="2" type="noConversion"/>
  </si>
  <si>
    <t>35-39歲</t>
    <phoneticPr fontId="2" type="noConversion"/>
  </si>
  <si>
    <t>40歲以上</t>
    <phoneticPr fontId="2" type="noConversion"/>
  </si>
  <si>
    <t>15歲以上有偶人口結構比</t>
    <phoneticPr fontId="2" type="noConversion"/>
  </si>
  <si>
    <t>15歲以上離婚人口結構比</t>
    <phoneticPr fontId="2" type="noConversion"/>
  </si>
  <si>
    <t>15-19歲</t>
    <phoneticPr fontId="2" type="noConversion"/>
  </si>
  <si>
    <t>20-24歲</t>
    <phoneticPr fontId="2" type="noConversion"/>
  </si>
  <si>
    <t>25-29歲</t>
    <phoneticPr fontId="2" type="noConversion"/>
  </si>
  <si>
    <t>30-34歲</t>
    <phoneticPr fontId="2" type="noConversion"/>
  </si>
  <si>
    <t>35-39歲</t>
    <phoneticPr fontId="2" type="noConversion"/>
  </si>
  <si>
    <t>40歲以上</t>
    <phoneticPr fontId="2" type="noConversion"/>
  </si>
  <si>
    <t>本府民政局</t>
    <phoneticPr fontId="2" type="noConversion"/>
  </si>
  <si>
    <t>15歲以上喪偶人口結構比</t>
    <phoneticPr fontId="2" type="noConversion"/>
  </si>
  <si>
    <t>與外國人結婚人數</t>
    <phoneticPr fontId="2" type="noConversion"/>
  </si>
  <si>
    <t>初婚年齡</t>
    <phoneticPr fontId="2" type="noConversion"/>
  </si>
  <si>
    <t>初婚年齡中位數</t>
    <phoneticPr fontId="2" type="noConversion"/>
  </si>
  <si>
    <t>初婚率</t>
    <phoneticPr fontId="2" type="noConversion"/>
  </si>
  <si>
    <t>再婚率</t>
    <phoneticPr fontId="2" type="noConversion"/>
  </si>
  <si>
    <t>‰</t>
    <phoneticPr fontId="2" type="noConversion"/>
  </si>
  <si>
    <t>性別比率</t>
    <phoneticPr fontId="2" type="noConversion"/>
  </si>
  <si>
    <t>年齡別結構比</t>
    <phoneticPr fontId="2" type="noConversion"/>
  </si>
  <si>
    <t>未滿15歲</t>
    <phoneticPr fontId="2" type="noConversion"/>
  </si>
  <si>
    <t>40-44歲</t>
    <phoneticPr fontId="2" type="noConversion"/>
  </si>
  <si>
    <t>45歲以上</t>
    <phoneticPr fontId="2" type="noConversion"/>
  </si>
  <si>
    <t>人數</t>
    <phoneticPr fontId="2" type="noConversion"/>
  </si>
  <si>
    <t>與外國人離婚人數</t>
    <phoneticPr fontId="2" type="noConversion"/>
  </si>
  <si>
    <t>有偶人口離婚率</t>
    <phoneticPr fontId="2" type="noConversion"/>
  </si>
  <si>
    <t>離婚之子女監護權歸屬</t>
    <phoneticPr fontId="2" type="noConversion"/>
  </si>
  <si>
    <t>父親</t>
    <phoneticPr fontId="2" type="noConversion"/>
  </si>
  <si>
    <t>母親</t>
    <phoneticPr fontId="2" type="noConversion"/>
  </si>
  <si>
    <t>父母
共同行使</t>
    <phoneticPr fontId="2" type="noConversion"/>
  </si>
  <si>
    <t>其他</t>
    <phoneticPr fontId="2" type="noConversion"/>
  </si>
  <si>
    <t>類別</t>
    <phoneticPr fontId="2" type="noConversion"/>
  </si>
  <si>
    <t>男</t>
    <phoneticPr fontId="2" type="noConversion"/>
  </si>
  <si>
    <t>女</t>
    <phoneticPr fontId="2" type="noConversion"/>
  </si>
  <si>
    <t>一般生育率</t>
    <phoneticPr fontId="2" type="noConversion"/>
  </si>
  <si>
    <t>總生育率</t>
    <phoneticPr fontId="2" type="noConversion"/>
  </si>
  <si>
    <t>15-19歲</t>
    <phoneticPr fontId="2" type="noConversion"/>
  </si>
  <si>
    <t>20-24歲</t>
    <phoneticPr fontId="2" type="noConversion"/>
  </si>
  <si>
    <t>25-29歲</t>
    <phoneticPr fontId="2" type="noConversion"/>
  </si>
  <si>
    <t>30-34歲</t>
    <phoneticPr fontId="2" type="noConversion"/>
  </si>
  <si>
    <t>35-39歲</t>
    <phoneticPr fontId="2" type="noConversion"/>
  </si>
  <si>
    <t>40-44歲</t>
    <phoneticPr fontId="2" type="noConversion"/>
  </si>
  <si>
    <t>45-49歲</t>
    <phoneticPr fontId="2" type="noConversion"/>
  </si>
  <si>
    <t>50-59歲</t>
    <phoneticPr fontId="2" type="noConversion"/>
  </si>
  <si>
    <t>父親為15-未滿20歲之活產數*1,000</t>
    <phoneticPr fontId="2" type="noConversion"/>
  </si>
  <si>
    <t>母親為15-未滿20歲之活產數*1,000</t>
    <phoneticPr fontId="2" type="noConversion"/>
  </si>
  <si>
    <t>父親為20-未滿25歲之活產數*1,000</t>
    <phoneticPr fontId="2" type="noConversion"/>
  </si>
  <si>
    <t>母親為20-未滿25歲之活產數*1,000</t>
    <phoneticPr fontId="2" type="noConversion"/>
  </si>
  <si>
    <t>父親為25-未滿30歲之活產數*1,000</t>
    <phoneticPr fontId="2" type="noConversion"/>
  </si>
  <si>
    <t>母親為25-未滿30歲之活產數*1,000</t>
    <phoneticPr fontId="2" type="noConversion"/>
  </si>
  <si>
    <t>父親為30-未滿35歲之活產數*1,000</t>
    <phoneticPr fontId="2" type="noConversion"/>
  </si>
  <si>
    <t>母親為30-未滿35歲之活產數*1,000</t>
    <phoneticPr fontId="2" type="noConversion"/>
  </si>
  <si>
    <t>父親為35-未滿40歲之活產數*1,000</t>
    <phoneticPr fontId="2" type="noConversion"/>
  </si>
  <si>
    <t>母親為35-未滿40歲之活產數*1,000</t>
    <phoneticPr fontId="2" type="noConversion"/>
  </si>
  <si>
    <t>父親為40-未滿45歲之活產數*1,000</t>
    <phoneticPr fontId="2" type="noConversion"/>
  </si>
  <si>
    <t>母親為40-未滿45歲之活產數*1,000</t>
    <phoneticPr fontId="2" type="noConversion"/>
  </si>
  <si>
    <t>父親為45-未滿50歲之活產數*1,000</t>
    <phoneticPr fontId="2" type="noConversion"/>
  </si>
  <si>
    <t>母親為45-未滿50歲之活產數*1,000</t>
    <phoneticPr fontId="2" type="noConversion"/>
  </si>
  <si>
    <t>父親為50-未滿60歲之活產數*1,000</t>
    <phoneticPr fontId="2" type="noConversion"/>
  </si>
  <si>
    <t>母親為50-未滿60歲之活產數*1,000</t>
    <phoneticPr fontId="2" type="noConversion"/>
  </si>
  <si>
    <t>男性15-未滿20歲期中人口數</t>
    <phoneticPr fontId="2" type="noConversion"/>
  </si>
  <si>
    <t>15-未滿20歲育齡婦女期中人口數</t>
    <phoneticPr fontId="2" type="noConversion"/>
  </si>
  <si>
    <t>男性20-未滿25歲期中人口數</t>
    <phoneticPr fontId="2" type="noConversion"/>
  </si>
  <si>
    <t>20-未滿25歲育齡婦女期中人口數</t>
    <phoneticPr fontId="2" type="noConversion"/>
  </si>
  <si>
    <t>男性25-未滿30歲期中人口數</t>
    <phoneticPr fontId="2" type="noConversion"/>
  </si>
  <si>
    <t>25-未滿30歲育齡婦女期中人口數</t>
    <phoneticPr fontId="2" type="noConversion"/>
  </si>
  <si>
    <t>男性30-未滿35歲期中人口數</t>
    <phoneticPr fontId="2" type="noConversion"/>
  </si>
  <si>
    <t>30-未滿35歲育齡婦女期中人口數</t>
    <phoneticPr fontId="2" type="noConversion"/>
  </si>
  <si>
    <t>男性35-未滿40歲期中人口數</t>
    <phoneticPr fontId="2" type="noConversion"/>
  </si>
  <si>
    <t>35-未滿40歲育齡婦女期中人口數</t>
    <phoneticPr fontId="2" type="noConversion"/>
  </si>
  <si>
    <t>男性40-未滿45歲期中人口數</t>
    <phoneticPr fontId="2" type="noConversion"/>
  </si>
  <si>
    <t>40-未滿45歲育齡婦女期中人口數</t>
    <phoneticPr fontId="2" type="noConversion"/>
  </si>
  <si>
    <t>男性45-未滿50歲期中人口數</t>
    <phoneticPr fontId="2" type="noConversion"/>
  </si>
  <si>
    <t>45-未滿50歲育齡婦女期中人口數</t>
    <phoneticPr fontId="2" type="noConversion"/>
  </si>
  <si>
    <t>男性50-未滿60歲期中人口數</t>
    <phoneticPr fontId="2" type="noConversion"/>
  </si>
  <si>
    <t>出生情形結構比</t>
    <phoneticPr fontId="2" type="noConversion"/>
  </si>
  <si>
    <t>生育胎生數結構比</t>
    <phoneticPr fontId="2" type="noConversion"/>
  </si>
  <si>
    <t>婚生</t>
    <phoneticPr fontId="2" type="noConversion"/>
  </si>
  <si>
    <t>非婚生</t>
    <phoneticPr fontId="2" type="noConversion"/>
  </si>
  <si>
    <t>棄嬰</t>
    <phoneticPr fontId="2" type="noConversion"/>
  </si>
  <si>
    <t>單胞胎</t>
    <phoneticPr fontId="2" type="noConversion"/>
  </si>
  <si>
    <t>雙胞胎</t>
    <phoneticPr fontId="2" type="noConversion"/>
  </si>
  <si>
    <t>三胞胎以上</t>
    <phoneticPr fontId="2" type="noConversion"/>
  </si>
  <si>
    <t>%</t>
    <phoneticPr fontId="2" type="noConversion"/>
  </si>
  <si>
    <t>生母生育胎次為第1胎之出生人數*100</t>
    <phoneticPr fontId="2" type="noConversion"/>
  </si>
  <si>
    <t>15-未滿20歲之生母生育胎次為第1胎之出生人數*100</t>
    <phoneticPr fontId="2" type="noConversion"/>
  </si>
  <si>
    <t>20-未滿25歲之生母生育胎次為第1胎之出生人數*100</t>
    <phoneticPr fontId="2" type="noConversion"/>
  </si>
  <si>
    <t>25-未滿30歲之生母生育胎次為第1胎之出生人數*100</t>
    <phoneticPr fontId="2" type="noConversion"/>
  </si>
  <si>
    <t>30-未滿35歲之生母生育胎次為第1胎之出生人數*100</t>
    <phoneticPr fontId="2" type="noConversion"/>
  </si>
  <si>
    <t>35-未滿40歲之生母生育胎次為第1胎之出生人數*100</t>
    <phoneticPr fontId="2" type="noConversion"/>
  </si>
  <si>
    <t>40-未滿45歲之生母生育胎次為第1胎之出生人數*100</t>
    <phoneticPr fontId="2" type="noConversion"/>
  </si>
  <si>
    <t>45-未滿50歲之生母生育胎次為第1胎之出生人數*100</t>
    <phoneticPr fontId="2" type="noConversion"/>
  </si>
  <si>
    <t>生母生育胎次為第2胎之出生人數*100</t>
    <phoneticPr fontId="2" type="noConversion"/>
  </si>
  <si>
    <t>生母生育胎次為第3胎之出生人數*100</t>
    <phoneticPr fontId="2" type="noConversion"/>
  </si>
  <si>
    <t>生母生育胎次為第4胎以上之出生人數*100</t>
    <phoneticPr fontId="2" type="noConversion"/>
  </si>
  <si>
    <t>生母生育胎次及年齡結構比①</t>
    <phoneticPr fontId="2" type="noConversion"/>
  </si>
  <si>
    <t>第1胎</t>
    <phoneticPr fontId="2" type="noConversion"/>
  </si>
  <si>
    <t>第2胎</t>
    <phoneticPr fontId="2" type="noConversion"/>
  </si>
  <si>
    <t>第3胎</t>
    <phoneticPr fontId="2" type="noConversion"/>
  </si>
  <si>
    <t>40-44歲</t>
    <phoneticPr fontId="2" type="noConversion"/>
  </si>
  <si>
    <t>45-49歲</t>
    <phoneticPr fontId="2" type="noConversion"/>
  </si>
  <si>
    <t>15歲以上民間人口</t>
  </si>
  <si>
    <t>勞動力人口</t>
  </si>
  <si>
    <t xml:space="preserve"> 非勞動力人口</t>
  </si>
  <si>
    <t>合計</t>
  </si>
  <si>
    <t>就業者</t>
  </si>
  <si>
    <t>失業者</t>
  </si>
  <si>
    <t>其他</t>
  </si>
  <si>
    <t>千人</t>
  </si>
  <si>
    <t>性別</t>
    <phoneticPr fontId="2" type="noConversion"/>
  </si>
  <si>
    <t>年齡別</t>
    <phoneticPr fontId="2" type="noConversion"/>
  </si>
  <si>
    <t>婚姻別</t>
    <phoneticPr fontId="2" type="noConversion"/>
  </si>
  <si>
    <t>男</t>
    <phoneticPr fontId="2" type="noConversion"/>
  </si>
  <si>
    <t>女</t>
    <phoneticPr fontId="2" type="noConversion"/>
  </si>
  <si>
    <t>15-24歲</t>
  </si>
  <si>
    <t>25-44歲</t>
    <phoneticPr fontId="2" type="noConversion"/>
  </si>
  <si>
    <t>45-64歲</t>
    <phoneticPr fontId="2" type="noConversion"/>
  </si>
  <si>
    <t>65歲以上</t>
    <phoneticPr fontId="2" type="noConversion"/>
  </si>
  <si>
    <t>未婚</t>
    <phoneticPr fontId="2" type="noConversion"/>
  </si>
  <si>
    <t>有偶同居</t>
    <phoneticPr fontId="2" type="noConversion"/>
  </si>
  <si>
    <t>離婚喪偶及分居</t>
    <phoneticPr fontId="2" type="noConversion"/>
  </si>
  <si>
    <t></t>
    <phoneticPr fontId="2" type="noConversion"/>
  </si>
  <si>
    <t>合計</t>
    <phoneticPr fontId="2" type="noConversion"/>
  </si>
  <si>
    <t>創業者</t>
    <phoneticPr fontId="2" type="noConversion"/>
  </si>
  <si>
    <t>受政府僱用</t>
    <phoneticPr fontId="2" type="noConversion"/>
  </si>
  <si>
    <t>受私人僱用</t>
    <phoneticPr fontId="2" type="noConversion"/>
  </si>
  <si>
    <t>無酬家屬工作者</t>
    <phoneticPr fontId="2" type="noConversion"/>
  </si>
  <si>
    <t>雇主</t>
    <phoneticPr fontId="2" type="noConversion"/>
  </si>
  <si>
    <t>自營作業者</t>
    <phoneticPr fontId="2" type="noConversion"/>
  </si>
  <si>
    <t>15-24歲</t>
    <phoneticPr fontId="2" type="noConversion"/>
  </si>
  <si>
    <t>25-29歲</t>
    <phoneticPr fontId="2" type="noConversion"/>
  </si>
  <si>
    <t>30-34歲</t>
    <phoneticPr fontId="2" type="noConversion"/>
  </si>
  <si>
    <t>35-39歲</t>
    <phoneticPr fontId="2" type="noConversion"/>
  </si>
  <si>
    <t>40-44歲</t>
    <phoneticPr fontId="2" type="noConversion"/>
  </si>
  <si>
    <t>45-49歲</t>
    <phoneticPr fontId="2" type="noConversion"/>
  </si>
  <si>
    <t>50-54歲</t>
    <phoneticPr fontId="2" type="noConversion"/>
  </si>
  <si>
    <t>55-59歲</t>
    <phoneticPr fontId="2" type="noConversion"/>
  </si>
  <si>
    <t>60-64歲</t>
    <phoneticPr fontId="2" type="noConversion"/>
  </si>
  <si>
    <t>65歲以上</t>
    <phoneticPr fontId="2" type="noConversion"/>
  </si>
  <si>
    <t>男</t>
    <phoneticPr fontId="2" type="noConversion"/>
  </si>
  <si>
    <t>女</t>
    <phoneticPr fontId="2" type="noConversion"/>
  </si>
  <si>
    <t>總計</t>
    <phoneticPr fontId="2" type="noConversion"/>
  </si>
  <si>
    <t>專科</t>
    <phoneticPr fontId="2" type="noConversion"/>
  </si>
  <si>
    <t>高中</t>
    <phoneticPr fontId="2" type="noConversion"/>
  </si>
  <si>
    <t>高職</t>
    <phoneticPr fontId="2" type="noConversion"/>
  </si>
  <si>
    <t>市府推介就業輔導</t>
    <phoneticPr fontId="2" type="noConversion"/>
  </si>
  <si>
    <t>接受市府職業訓練人數</t>
    <phoneticPr fontId="2" type="noConversion"/>
  </si>
  <si>
    <t>新登記人數</t>
    <phoneticPr fontId="2" type="noConversion"/>
  </si>
  <si>
    <t>就業人數</t>
    <phoneticPr fontId="2" type="noConversion"/>
  </si>
  <si>
    <t>求職</t>
    <phoneticPr fontId="2" type="noConversion"/>
  </si>
  <si>
    <t>求才</t>
    <phoneticPr fontId="2" type="noConversion"/>
  </si>
  <si>
    <t>有效求職</t>
    <phoneticPr fontId="2" type="noConversion"/>
  </si>
  <si>
    <t>有效求才</t>
    <phoneticPr fontId="2" type="noConversion"/>
  </si>
  <si>
    <t>男</t>
    <phoneticPr fontId="2" type="noConversion"/>
  </si>
  <si>
    <t>女</t>
    <phoneticPr fontId="2" type="noConversion"/>
  </si>
  <si>
    <t>女</t>
    <phoneticPr fontId="2" type="noConversion"/>
  </si>
  <si>
    <t>不拘</t>
    <phoneticPr fontId="2" type="noConversion"/>
  </si>
  <si>
    <t>男</t>
    <phoneticPr fontId="2" type="noConversion"/>
  </si>
  <si>
    <t>不拘</t>
    <phoneticPr fontId="2" type="noConversion"/>
  </si>
  <si>
    <t>行政院勞工委員會
勞工保險局</t>
    <phoneticPr fontId="2" type="noConversion"/>
  </si>
  <si>
    <t>15歲以上人口教育程度</t>
    <phoneticPr fontId="1" type="noConversion"/>
  </si>
  <si>
    <t>15歲以上人口識字率</t>
    <phoneticPr fontId="1" type="noConversion"/>
  </si>
  <si>
    <t>研究所</t>
  </si>
  <si>
    <t>大學</t>
  </si>
  <si>
    <t>專科</t>
  </si>
  <si>
    <t>高中</t>
  </si>
  <si>
    <t>高職</t>
  </si>
  <si>
    <t>國中
(初職)</t>
  </si>
  <si>
    <t>國小</t>
  </si>
  <si>
    <t>自修及不識字</t>
    <phoneticPr fontId="1" type="noConversion"/>
  </si>
  <si>
    <t>本府民政局</t>
    <phoneticPr fontId="1" type="noConversion"/>
  </si>
  <si>
    <t>健檢人數</t>
    <phoneticPr fontId="2" type="noConversion"/>
  </si>
  <si>
    <t>不合格人次</t>
    <phoneticPr fontId="2" type="noConversion"/>
  </si>
  <si>
    <t>不合
格率</t>
    <phoneticPr fontId="2" type="noConversion"/>
  </si>
  <si>
    <t>人次</t>
    <phoneticPr fontId="2" type="noConversion"/>
  </si>
  <si>
    <t>男性健檢人數</t>
    <phoneticPr fontId="2" type="noConversion"/>
  </si>
  <si>
    <t>男性健檢不合格人數*100</t>
    <phoneticPr fontId="2" type="noConversion"/>
  </si>
  <si>
    <t>女性健檢人數</t>
    <phoneticPr fontId="2" type="noConversion"/>
  </si>
  <si>
    <t>女性健檢不合格人數*100</t>
    <phoneticPr fontId="2" type="noConversion"/>
  </si>
  <si>
    <t>男性健檢不合格人次</t>
    <phoneticPr fontId="2" type="noConversion"/>
  </si>
  <si>
    <t>男性X光肺部檢查不合格人次*100</t>
    <phoneticPr fontId="2" type="noConversion"/>
  </si>
  <si>
    <t>男性梅毒血清檢查不合格人次*100</t>
    <phoneticPr fontId="2" type="noConversion"/>
  </si>
  <si>
    <t>男性腸內寄生蟲檢查不合格人次*100</t>
    <phoneticPr fontId="2" type="noConversion"/>
  </si>
  <si>
    <t>女性健檢不合格人次</t>
    <phoneticPr fontId="2" type="noConversion"/>
  </si>
  <si>
    <t>女性X光肺部檢查不合格人次*100</t>
    <phoneticPr fontId="2" type="noConversion"/>
  </si>
  <si>
    <t>女性梅毒血清檢查不合格人次*100</t>
    <phoneticPr fontId="2" type="noConversion"/>
  </si>
  <si>
    <t>女性腸內寄生蟲檢查不合格人次*100</t>
    <phoneticPr fontId="2" type="noConversion"/>
  </si>
  <si>
    <t>梅毒血清檢查</t>
    <phoneticPr fontId="2" type="noConversion"/>
  </si>
  <si>
    <t>X光肺部檢查</t>
    <phoneticPr fontId="2" type="noConversion"/>
  </si>
  <si>
    <t>依性騷擾防治法</t>
    <phoneticPr fontId="2" type="noConversion"/>
  </si>
  <si>
    <t>依性別平等教育法</t>
    <phoneticPr fontId="2" type="noConversion"/>
  </si>
  <si>
    <t>申訴</t>
    <phoneticPr fontId="2" type="noConversion"/>
  </si>
  <si>
    <t>再申訴</t>
    <phoneticPr fontId="2" type="noConversion"/>
  </si>
  <si>
    <t>申訴人</t>
    <phoneticPr fontId="2" type="noConversion"/>
  </si>
  <si>
    <t>加害人</t>
    <phoneticPr fontId="2" type="noConversion"/>
  </si>
  <si>
    <t>再申訴人</t>
    <phoneticPr fontId="2" type="noConversion"/>
  </si>
  <si>
    <t>申訴人</t>
    <phoneticPr fontId="2" type="noConversion"/>
  </si>
  <si>
    <t>行為人</t>
    <phoneticPr fontId="2" type="noConversion"/>
  </si>
  <si>
    <t>女性青壯年人口數</t>
    <phoneticPr fontId="2" type="noConversion"/>
  </si>
  <si>
    <t>人口結構</t>
    <phoneticPr fontId="2" type="noConversion"/>
  </si>
  <si>
    <t>15歲以上未婚人口結構</t>
    <phoneticPr fontId="2" type="noConversion"/>
  </si>
  <si>
    <t>15歲以上有偶人口結構</t>
    <phoneticPr fontId="2" type="noConversion"/>
  </si>
  <si>
    <t>15歲以上離婚人口結構</t>
    <phoneticPr fontId="2" type="noConversion"/>
  </si>
  <si>
    <t>15歲以上喪偶人口結構</t>
    <phoneticPr fontId="2" type="noConversion"/>
  </si>
  <si>
    <t>初婚人數</t>
    <phoneticPr fontId="2" type="noConversion"/>
  </si>
  <si>
    <t>再婚人數</t>
    <phoneticPr fontId="2" type="noConversion"/>
  </si>
  <si>
    <t>年齡別結構</t>
    <phoneticPr fontId="2" type="noConversion"/>
  </si>
  <si>
    <t>有偶人口離婚情形</t>
    <phoneticPr fontId="2" type="noConversion"/>
  </si>
  <si>
    <t>出生情形</t>
    <phoneticPr fontId="2" type="noConversion"/>
  </si>
  <si>
    <t>生育胎生數</t>
    <phoneticPr fontId="2" type="noConversion"/>
  </si>
  <si>
    <t>生母生育胎次為第1胎之出生人數</t>
    <phoneticPr fontId="2" type="noConversion"/>
  </si>
  <si>
    <t>15-未滿20歲之生母生育胎次為第1胎之出生人數</t>
    <phoneticPr fontId="2" type="noConversion"/>
  </si>
  <si>
    <t>20-未滿25歲之生母生育胎次為第1胎之出生人數</t>
    <phoneticPr fontId="2" type="noConversion"/>
  </si>
  <si>
    <t>安養機構</t>
    <phoneticPr fontId="2" type="noConversion"/>
  </si>
  <si>
    <t>養護機構</t>
    <phoneticPr fontId="2" type="noConversion"/>
  </si>
  <si>
    <t>長期照顧機構</t>
    <phoneticPr fontId="2" type="noConversion"/>
  </si>
  <si>
    <t>可供進住人數</t>
    <phoneticPr fontId="2" type="noConversion"/>
  </si>
  <si>
    <t>實際進住人數</t>
    <phoneticPr fontId="2" type="noConversion"/>
  </si>
  <si>
    <t>男</t>
    <phoneticPr fontId="2" type="noConversion"/>
  </si>
  <si>
    <t>女</t>
    <phoneticPr fontId="2" type="noConversion"/>
  </si>
  <si>
    <t>安養機構可供進住人數</t>
    <phoneticPr fontId="2" type="noConversion"/>
  </si>
  <si>
    <t>安養機構實際進住男性人數</t>
    <phoneticPr fontId="2" type="noConversion"/>
  </si>
  <si>
    <t>安養機構實際進住女性人數</t>
    <phoneticPr fontId="2" type="noConversion"/>
  </si>
  <si>
    <t>養護機構可供進住人數</t>
    <phoneticPr fontId="2" type="noConversion"/>
  </si>
  <si>
    <t>養護機構實際進住男性人數</t>
    <phoneticPr fontId="2" type="noConversion"/>
  </si>
  <si>
    <t>養護機構實際進住女性人數</t>
    <phoneticPr fontId="2" type="noConversion"/>
  </si>
  <si>
    <t>長照機構可供進住人數</t>
    <phoneticPr fontId="2" type="noConversion"/>
  </si>
  <si>
    <t>長照機構實際進住男性人數</t>
    <phoneticPr fontId="2" type="noConversion"/>
  </si>
  <si>
    <t>長照機構實際進住女性人數</t>
    <phoneticPr fontId="2" type="noConversion"/>
  </si>
  <si>
    <t>本府社會局</t>
    <phoneticPr fontId="2" type="noConversion"/>
  </si>
  <si>
    <t>獨居老人人數（年底）</t>
    <phoneticPr fontId="2" type="noConversion"/>
  </si>
  <si>
    <t>長青學苑參加人數</t>
    <phoneticPr fontId="2" type="noConversion"/>
  </si>
  <si>
    <t>長青學苑參加人數性比例</t>
    <phoneticPr fontId="2" type="noConversion"/>
  </si>
  <si>
    <t>男性獨居老人人數</t>
    <phoneticPr fontId="2" type="noConversion"/>
  </si>
  <si>
    <t>女性獨居老人人數</t>
    <phoneticPr fontId="2" type="noConversion"/>
  </si>
  <si>
    <t>長青學苑男性參加人數</t>
    <phoneticPr fontId="2" type="noConversion"/>
  </si>
  <si>
    <t>長青學苑女性參加人數</t>
    <phoneticPr fontId="2" type="noConversion"/>
  </si>
  <si>
    <t>長青學苑男性參加人數*100</t>
    <phoneticPr fontId="2" type="noConversion"/>
  </si>
  <si>
    <t>托兒設施容納受托兒童人數</t>
    <phoneticPr fontId="2" type="noConversion"/>
  </si>
  <si>
    <t>違反兒童及青少年性交易防治條例人數</t>
    <phoneticPr fontId="2" type="noConversion"/>
  </si>
  <si>
    <t>兒童及青少年性交易案收容安置人數</t>
    <phoneticPr fontId="2" type="noConversion"/>
  </si>
  <si>
    <t>合計</t>
    <phoneticPr fontId="2" type="noConversion"/>
  </si>
  <si>
    <t>0~11歲</t>
    <phoneticPr fontId="2" type="noConversion"/>
  </si>
  <si>
    <t>12~17歲</t>
    <phoneticPr fontId="2" type="noConversion"/>
  </si>
  <si>
    <t>緊急收容中心</t>
    <phoneticPr fontId="2" type="noConversion"/>
  </si>
  <si>
    <t>短期收容中心</t>
    <phoneticPr fontId="2" type="noConversion"/>
  </si>
  <si>
    <t>中途學校</t>
    <phoneticPr fontId="2" type="noConversion"/>
  </si>
  <si>
    <t>社會福利機構</t>
    <phoneticPr fontId="2" type="noConversion"/>
  </si>
  <si>
    <t>托育機構收托兒童人數</t>
    <phoneticPr fontId="2" type="noConversion"/>
  </si>
  <si>
    <t>男性違反兒童及青少年性交易防治條例人數</t>
    <phoneticPr fontId="2" type="noConversion"/>
  </si>
  <si>
    <t>女性違反兒童及青少年性交易防治條例人數</t>
    <phoneticPr fontId="2" type="noConversion"/>
  </si>
  <si>
    <t>男性0-未滿12歲違反兒童及青少年性交易防治條例人數</t>
    <phoneticPr fontId="2" type="noConversion"/>
  </si>
  <si>
    <t>女性0-未滿12歲違反兒童及青少年性交易防治條例人數</t>
    <phoneticPr fontId="2" type="noConversion"/>
  </si>
  <si>
    <t>男性12-未滿18歲違反兒童及青少年性交易防治條例人數</t>
    <phoneticPr fontId="2" type="noConversion"/>
  </si>
  <si>
    <t>女性12-未滿18歲違反兒童及青少年性交易防治條例人數</t>
    <phoneticPr fontId="2" type="noConversion"/>
  </si>
  <si>
    <t>男性緊急收容中心兒童及青少年性交易案收容安置人數</t>
    <phoneticPr fontId="2" type="noConversion"/>
  </si>
  <si>
    <t>女性緊急收容中心兒童及青少年性交易案收容安置人數</t>
    <phoneticPr fontId="2" type="noConversion"/>
  </si>
  <si>
    <t>男性短期收容中心兒童及青少年性交易案收容安置人數</t>
    <phoneticPr fontId="2" type="noConversion"/>
  </si>
  <si>
    <t>女性短期收容中心兒童及青少年性交易案收容安置人數</t>
    <phoneticPr fontId="2" type="noConversion"/>
  </si>
  <si>
    <t>男性中途學校兒童及青少年性交易案收容安置人數</t>
    <phoneticPr fontId="2" type="noConversion"/>
  </si>
  <si>
    <t>女性中途學校兒童及青少年性交易案收容安置人數</t>
    <phoneticPr fontId="2" type="noConversion"/>
  </si>
  <si>
    <t>男性社會福利機構兒童及青少年性交易案收容安置人數</t>
    <phoneticPr fontId="2" type="noConversion"/>
  </si>
  <si>
    <t>女性社會福利機構兒童及青少年性交易案收容安置人數</t>
    <phoneticPr fontId="2" type="noConversion"/>
  </si>
  <si>
    <t>婦女福利服務中心</t>
    <phoneticPr fontId="2" type="noConversion"/>
  </si>
  <si>
    <t>婦女中途之家、庇護中心</t>
    <phoneticPr fontId="2" type="noConversion"/>
  </si>
  <si>
    <t>特殊境遇家庭(年)</t>
    <phoneticPr fontId="2" type="noConversion"/>
  </si>
  <si>
    <t>機構家數</t>
    <phoneticPr fontId="2" type="noConversion"/>
  </si>
  <si>
    <t>服務人次(年)</t>
    <phoneticPr fontId="2" type="noConversion"/>
  </si>
  <si>
    <t>可收容人數</t>
    <phoneticPr fontId="2" type="noConversion"/>
  </si>
  <si>
    <t>實際收容人次(年)</t>
    <phoneticPr fontId="2" type="noConversion"/>
  </si>
  <si>
    <t>扶助申請者</t>
    <phoneticPr fontId="1" type="noConversion"/>
  </si>
  <si>
    <t>扶助申請者之性別比率</t>
    <phoneticPr fontId="1" type="noConversion"/>
  </si>
  <si>
    <t>婦女扶助服務人次</t>
    <phoneticPr fontId="2" type="noConversion"/>
  </si>
  <si>
    <t>婦女扶助服務金額</t>
    <phoneticPr fontId="2" type="noConversion"/>
  </si>
  <si>
    <t>每萬女性</t>
    <phoneticPr fontId="2" type="noConversion"/>
  </si>
  <si>
    <t>婦女緊急生活扶助人次</t>
    <phoneticPr fontId="1" type="noConversion"/>
  </si>
  <si>
    <t>男</t>
    <phoneticPr fontId="1" type="noConversion"/>
  </si>
  <si>
    <t>女</t>
    <phoneticPr fontId="1" type="noConversion"/>
  </si>
  <si>
    <t>平均每萬婦女緊急生活扶助人次</t>
    <phoneticPr fontId="1" type="noConversion"/>
  </si>
  <si>
    <t>家</t>
    <phoneticPr fontId="2" type="noConversion"/>
  </si>
  <si>
    <t>人次</t>
  </si>
  <si>
    <t>人次/萬人</t>
    <phoneticPr fontId="2" type="noConversion"/>
  </si>
  <si>
    <t>%</t>
    <phoneticPr fontId="1" type="noConversion"/>
  </si>
  <si>
    <t>萬元</t>
    <phoneticPr fontId="1" type="noConversion"/>
  </si>
  <si>
    <t>婦女福利服務中心機構家數</t>
    <phoneticPr fontId="2" type="noConversion"/>
  </si>
  <si>
    <t>婦女福利服務人次</t>
    <phoneticPr fontId="2" type="noConversion"/>
  </si>
  <si>
    <t>婦女中途之家、庇護中心機構數</t>
    <phoneticPr fontId="2" type="noConversion"/>
  </si>
  <si>
    <t>婦女中途之家、庇護中心可收容人數</t>
    <phoneticPr fontId="2" type="noConversion"/>
  </si>
  <si>
    <t>婦女中途之家、庇護中心可收容人數*10,000</t>
    <phoneticPr fontId="2" type="noConversion"/>
  </si>
  <si>
    <t>婦女中途之家、庇護中心實際收容人次</t>
    <phoneticPr fontId="2" type="noConversion"/>
  </si>
  <si>
    <t>婦女中途之家、庇護中心實際收容人次*10,000</t>
    <phoneticPr fontId="2" type="noConversion"/>
  </si>
  <si>
    <t>特殊境遇家庭男性扶助申請者</t>
    <phoneticPr fontId="1" type="noConversion"/>
  </si>
  <si>
    <t>特殊境遇家庭女性扶助申請者</t>
    <phoneticPr fontId="1" type="noConversion"/>
  </si>
  <si>
    <t>特殊境遇家庭男性扶助申請者*100</t>
    <phoneticPr fontId="1" type="noConversion"/>
  </si>
  <si>
    <t>特殊境遇家庭女性扶助申請者*100</t>
    <phoneticPr fontId="1" type="noConversion"/>
  </si>
  <si>
    <t>特殊境遇家庭婦女扶助服務人次</t>
    <phoneticPr fontId="2" type="noConversion"/>
  </si>
  <si>
    <t>特殊境遇家庭婦女緊急生活扶助人次</t>
    <phoneticPr fontId="2" type="noConversion"/>
  </si>
  <si>
    <t>婦女緊急生活扶助人次*10,000</t>
    <phoneticPr fontId="2" type="noConversion"/>
  </si>
  <si>
    <t>特殊境遇家庭扶助婦女服務金額</t>
    <phoneticPr fontId="2" type="noConversion"/>
  </si>
  <si>
    <t>女性期中人口數</t>
    <phoneticPr fontId="2" type="noConversion"/>
  </si>
  <si>
    <t>特殊境遇家庭扶助申請者</t>
    <phoneticPr fontId="1" type="noConversion"/>
  </si>
  <si>
    <t>身心障礙人口數</t>
    <phoneticPr fontId="2" type="noConversion"/>
  </si>
  <si>
    <t>5歲以下</t>
    <phoneticPr fontId="2" type="noConversion"/>
  </si>
  <si>
    <t>6-11歲</t>
    <phoneticPr fontId="2" type="noConversion"/>
  </si>
  <si>
    <t>12-14歲</t>
    <phoneticPr fontId="2" type="noConversion"/>
  </si>
  <si>
    <t>15-17歲</t>
    <phoneticPr fontId="2" type="noConversion"/>
  </si>
  <si>
    <t>18-29歲</t>
    <phoneticPr fontId="2" type="noConversion"/>
  </si>
  <si>
    <t>30-44歲</t>
    <phoneticPr fontId="2" type="noConversion"/>
  </si>
  <si>
    <t>45-59歲</t>
    <phoneticPr fontId="2" type="noConversion"/>
  </si>
  <si>
    <t>60-64歲</t>
    <phoneticPr fontId="2" type="noConversion"/>
  </si>
  <si>
    <t>65歲以上</t>
    <phoneticPr fontId="2" type="noConversion"/>
  </si>
  <si>
    <t>男性身心障礙人口數</t>
    <phoneticPr fontId="2" type="noConversion"/>
  </si>
  <si>
    <t>女性身心障礙人口數</t>
    <phoneticPr fontId="2" type="noConversion"/>
  </si>
  <si>
    <t>男性未滿6歲身心障礙人口數</t>
    <phoneticPr fontId="2" type="noConversion"/>
  </si>
  <si>
    <t>女性未滿6歲身心障礙人口數</t>
    <phoneticPr fontId="2" type="noConversion"/>
  </si>
  <si>
    <t>男性6-未滿12歲身心障礙人口數</t>
    <phoneticPr fontId="2" type="noConversion"/>
  </si>
  <si>
    <t>女性6-未滿12歲身心障礙人口數</t>
    <phoneticPr fontId="2" type="noConversion"/>
  </si>
  <si>
    <t>男性12-未滿15歲身心障礙人口數</t>
    <phoneticPr fontId="2" type="noConversion"/>
  </si>
  <si>
    <t>女性12-未滿15歲身心障礙人口數</t>
    <phoneticPr fontId="2" type="noConversion"/>
  </si>
  <si>
    <t>男性15-未滿18歲身心障礙人口數</t>
    <phoneticPr fontId="2" type="noConversion"/>
  </si>
  <si>
    <t>女性15-未滿18歲身心障礙人口數</t>
    <phoneticPr fontId="2" type="noConversion"/>
  </si>
  <si>
    <t>男性18-未滿30歲身心障礙人口數</t>
    <phoneticPr fontId="2" type="noConversion"/>
  </si>
  <si>
    <t>女性18-未滿30歲身心障礙人口數</t>
    <phoneticPr fontId="2" type="noConversion"/>
  </si>
  <si>
    <t>男性30-未滿45歲身心障礙人口數</t>
    <phoneticPr fontId="2" type="noConversion"/>
  </si>
  <si>
    <t>女性30-未滿45歲身心障礙人口數</t>
    <phoneticPr fontId="2" type="noConversion"/>
  </si>
  <si>
    <t>男性45-未滿60歲身心障礙人口數</t>
    <phoneticPr fontId="2" type="noConversion"/>
  </si>
  <si>
    <t>女性45-未滿60歲身心障礙人口數</t>
    <phoneticPr fontId="2" type="noConversion"/>
  </si>
  <si>
    <t>男性60-未滿65歲身心障礙人口數</t>
    <phoneticPr fontId="2" type="noConversion"/>
  </si>
  <si>
    <t>女性60-未滿65歲身心障礙人口數</t>
    <phoneticPr fontId="2" type="noConversion"/>
  </si>
  <si>
    <t>男性65歲以上身心障礙人口數</t>
    <phoneticPr fontId="2" type="noConversion"/>
  </si>
  <si>
    <t>女性65歲以上身心障礙人口數</t>
    <phoneticPr fontId="2" type="noConversion"/>
  </si>
  <si>
    <t>件數</t>
    <phoneticPr fontId="1" type="noConversion"/>
  </si>
  <si>
    <t>成立件數</t>
    <phoneticPr fontId="1" type="noConversion"/>
  </si>
  <si>
    <t>件</t>
    <phoneticPr fontId="1" type="noConversion"/>
  </si>
  <si>
    <t>性騷擾防治法申訴案件數</t>
    <phoneticPr fontId="2" type="noConversion"/>
  </si>
  <si>
    <t>性騷擾防治法申訴案件成立件數</t>
    <phoneticPr fontId="2" type="noConversion"/>
  </si>
  <si>
    <t>性騷擾防治法再申訴案件數</t>
    <phoneticPr fontId="2" type="noConversion"/>
  </si>
  <si>
    <t>通報及求助件數</t>
    <phoneticPr fontId="2" type="noConversion"/>
  </si>
  <si>
    <t>虐童案件受害兒童致死人數</t>
    <phoneticPr fontId="2" type="noConversion"/>
  </si>
  <si>
    <t>婚姻暴力</t>
    <phoneticPr fontId="2" type="noConversion"/>
  </si>
  <si>
    <t>兒童保護</t>
    <phoneticPr fontId="2" type="noConversion"/>
  </si>
  <si>
    <t>老人虐待</t>
    <phoneticPr fontId="2" type="noConversion"/>
  </si>
  <si>
    <t>其他家虐</t>
    <phoneticPr fontId="2" type="noConversion"/>
  </si>
  <si>
    <t>件</t>
    <phoneticPr fontId="2" type="noConversion"/>
  </si>
  <si>
    <t>家庭暴力通報及求助件數</t>
    <phoneticPr fontId="2" type="noConversion"/>
  </si>
  <si>
    <t>婚姻暴力案件數</t>
    <phoneticPr fontId="2" type="noConversion"/>
  </si>
  <si>
    <t>兒童保護案件數</t>
    <phoneticPr fontId="2" type="noConversion"/>
  </si>
  <si>
    <t>老人虐待案件數</t>
    <phoneticPr fontId="2" type="noConversion"/>
  </si>
  <si>
    <t>其他家虐案件數</t>
    <phoneticPr fontId="2" type="noConversion"/>
  </si>
  <si>
    <t>男性兒童遭受虐待致死人數</t>
    <phoneticPr fontId="2" type="noConversion"/>
  </si>
  <si>
    <t>女性兒童遭受虐待致死人數</t>
    <phoneticPr fontId="2" type="noConversion"/>
  </si>
  <si>
    <t>本府社會局</t>
    <phoneticPr fontId="1" type="noConversion"/>
  </si>
  <si>
    <t>總計</t>
    <phoneticPr fontId="2" type="noConversion"/>
  </si>
  <si>
    <t>案件類別</t>
    <phoneticPr fontId="2" type="noConversion"/>
  </si>
  <si>
    <t>被害者年齡</t>
    <phoneticPr fontId="2" type="noConversion"/>
  </si>
  <si>
    <t>0-5歲</t>
    <phoneticPr fontId="2" type="noConversion"/>
  </si>
  <si>
    <t>6~11歲</t>
    <phoneticPr fontId="2" type="noConversion"/>
  </si>
  <si>
    <t>12-17歲</t>
    <phoneticPr fontId="2" type="noConversion"/>
  </si>
  <si>
    <t>18-23歲</t>
    <phoneticPr fontId="2" type="noConversion"/>
  </si>
  <si>
    <t>24-39歲</t>
    <phoneticPr fontId="2" type="noConversion"/>
  </si>
  <si>
    <t>40-64歲</t>
    <phoneticPr fontId="2" type="noConversion"/>
  </si>
  <si>
    <t>男性家庭暴力被害者人數</t>
    <phoneticPr fontId="2" type="noConversion"/>
  </si>
  <si>
    <t>女性家庭暴力被害者人數</t>
    <phoneticPr fontId="2" type="noConversion"/>
  </si>
  <si>
    <t>男性婚姻暴力被害者人數</t>
    <phoneticPr fontId="2" type="noConversion"/>
  </si>
  <si>
    <t>女性婚姻暴力被害者人數</t>
    <phoneticPr fontId="2" type="noConversion"/>
  </si>
  <si>
    <t>男性兒童保護被害者人數</t>
    <phoneticPr fontId="2" type="noConversion"/>
  </si>
  <si>
    <t>女性兒童保護被害者人數</t>
    <phoneticPr fontId="2" type="noConversion"/>
  </si>
  <si>
    <t>男性老人虐待受害者人數</t>
    <phoneticPr fontId="2" type="noConversion"/>
  </si>
  <si>
    <t>女性老人虐待被害者人數</t>
    <phoneticPr fontId="2" type="noConversion"/>
  </si>
  <si>
    <t>女性其他家虐被害者人數</t>
    <phoneticPr fontId="2" type="noConversion"/>
  </si>
  <si>
    <t>男性其他家虐被害者人數</t>
    <phoneticPr fontId="2" type="noConversion"/>
  </si>
  <si>
    <t>男性家庭暴力0-未滿6歲被害者人數</t>
    <phoneticPr fontId="2" type="noConversion"/>
  </si>
  <si>
    <t>女性家庭暴力0-未滿6歲被害者人數</t>
    <phoneticPr fontId="2" type="noConversion"/>
  </si>
  <si>
    <t>男性家庭暴力6-未滿12歲被害者人數</t>
    <phoneticPr fontId="2" type="noConversion"/>
  </si>
  <si>
    <t>女性家庭暴力6-未滿12歲被害者人數</t>
    <phoneticPr fontId="2" type="noConversion"/>
  </si>
  <si>
    <t>男性家庭暴力12-未滿18歲被害者人數</t>
    <phoneticPr fontId="2" type="noConversion"/>
  </si>
  <si>
    <t>女性家庭暴力12-未滿18歲被害者人數</t>
    <phoneticPr fontId="2" type="noConversion"/>
  </si>
  <si>
    <t>男性家庭暴力18-未滿24歲被害者人數</t>
    <phoneticPr fontId="2" type="noConversion"/>
  </si>
  <si>
    <t>女性家庭暴力18-未滿24歲被害者人數</t>
    <phoneticPr fontId="2" type="noConversion"/>
  </si>
  <si>
    <t>男性家庭暴力24-未滿40歲被害者人數</t>
    <phoneticPr fontId="2" type="noConversion"/>
  </si>
  <si>
    <t>女性家庭暴力24-未滿40歲被害者人數</t>
    <phoneticPr fontId="2" type="noConversion"/>
  </si>
  <si>
    <t>男性家庭暴力40-未滿65歲被害者人數</t>
    <phoneticPr fontId="2" type="noConversion"/>
  </si>
  <si>
    <t>女性家庭暴力40-未滿65歲被害者人數</t>
    <phoneticPr fontId="2" type="noConversion"/>
  </si>
  <si>
    <t>男性家庭暴力65歲以上被害者人數</t>
    <phoneticPr fontId="2" type="noConversion"/>
  </si>
  <si>
    <t>加害者</t>
    <phoneticPr fontId="2" type="noConversion"/>
  </si>
  <si>
    <t>加害者接受處遇人數</t>
    <phoneticPr fontId="2" type="noConversion"/>
  </si>
  <si>
    <t>男性家庭暴力案件加害者人數</t>
    <phoneticPr fontId="2" type="noConversion"/>
  </si>
  <si>
    <t>女性家庭暴力案件加害者人數</t>
    <phoneticPr fontId="2" type="noConversion"/>
  </si>
  <si>
    <t>男性加害者接受處遇人數</t>
    <phoneticPr fontId="2" type="noConversion"/>
  </si>
  <si>
    <t>女性加害者接受處遇人數</t>
    <phoneticPr fontId="2" type="noConversion"/>
  </si>
  <si>
    <t>通報案件數</t>
    <phoneticPr fontId="1" type="noConversion"/>
  </si>
  <si>
    <t>24-29歲</t>
    <phoneticPr fontId="2" type="noConversion"/>
  </si>
  <si>
    <t>30-39歲</t>
    <phoneticPr fontId="2" type="noConversion"/>
  </si>
  <si>
    <t>40-49歲</t>
    <phoneticPr fontId="2" type="noConversion"/>
  </si>
  <si>
    <t>50歲-64歲</t>
    <phoneticPr fontId="2" type="noConversion"/>
  </si>
  <si>
    <t>不詳</t>
    <phoneticPr fontId="2" type="noConversion"/>
  </si>
  <si>
    <t>性侵害通報案件數</t>
    <phoneticPr fontId="2" type="noConversion"/>
  </si>
  <si>
    <t>男性性侵害被害者人數</t>
    <phoneticPr fontId="2" type="noConversion"/>
  </si>
  <si>
    <t>女性性侵害被害者人數</t>
    <phoneticPr fontId="2" type="noConversion"/>
  </si>
  <si>
    <t>男性0-未滿6歲性侵害被害者人數</t>
    <phoneticPr fontId="2" type="noConversion"/>
  </si>
  <si>
    <t>女性0-未滿6歲性侵害被害者人數</t>
    <phoneticPr fontId="2" type="noConversion"/>
  </si>
  <si>
    <t>男性6-未滿12歲性侵害被害者人數</t>
    <phoneticPr fontId="2" type="noConversion"/>
  </si>
  <si>
    <t>女性6-未滿12歲性侵害被害者人數</t>
    <phoneticPr fontId="2" type="noConversion"/>
  </si>
  <si>
    <t>男性12-未滿18歲性侵害被害者人數</t>
    <phoneticPr fontId="2" type="noConversion"/>
  </si>
  <si>
    <t>女性12-未滿18歲性侵害被害者人數</t>
    <phoneticPr fontId="2" type="noConversion"/>
  </si>
  <si>
    <t>男性18-未滿24歲性侵害被害者人數</t>
    <phoneticPr fontId="2" type="noConversion"/>
  </si>
  <si>
    <t>女性18-未滿24歲性侵害被害者人數</t>
    <phoneticPr fontId="2" type="noConversion"/>
  </si>
  <si>
    <t>男性24-未滿30歲性侵害被害者人數</t>
    <phoneticPr fontId="2" type="noConversion"/>
  </si>
  <si>
    <t>女性24-未滿30歲性侵害被害者人數</t>
    <phoneticPr fontId="2" type="noConversion"/>
  </si>
  <si>
    <t>男性30-未滿40歲性侵害被害者人數</t>
    <phoneticPr fontId="2" type="noConversion"/>
  </si>
  <si>
    <t>女性30-未滿40歲性侵害被害者人數</t>
    <phoneticPr fontId="2" type="noConversion"/>
  </si>
  <si>
    <t>男性40-未滿50歲性侵害被害者人數</t>
    <phoneticPr fontId="2" type="noConversion"/>
  </si>
  <si>
    <t>女性40-未滿50歲性侵害被害者人數</t>
    <phoneticPr fontId="2" type="noConversion"/>
  </si>
  <si>
    <t>男性50-未滿65歲性侵害被害者人數</t>
    <phoneticPr fontId="2" type="noConversion"/>
  </si>
  <si>
    <t>女性50-未滿65歲性侵害被害者人數</t>
    <phoneticPr fontId="2" type="noConversion"/>
  </si>
  <si>
    <t>男性65歲以上性侵害被害者人數</t>
    <phoneticPr fontId="2" type="noConversion"/>
  </si>
  <si>
    <t>女性65歲以上性侵害被害者人數</t>
    <phoneticPr fontId="2" type="noConversion"/>
  </si>
  <si>
    <t>男性年齡不詳性侵害被害者人數</t>
    <phoneticPr fontId="2" type="noConversion"/>
  </si>
  <si>
    <t>女性年齡不詳性侵害被害者人數</t>
    <phoneticPr fontId="2" type="noConversion"/>
  </si>
  <si>
    <t>未滿12歲</t>
    <phoneticPr fontId="2" type="noConversion"/>
  </si>
  <si>
    <t>30-49歲</t>
    <phoneticPr fontId="2" type="noConversion"/>
  </si>
  <si>
    <t>50-64歲</t>
    <phoneticPr fontId="2" type="noConversion"/>
  </si>
  <si>
    <t>男性志工人數</t>
    <phoneticPr fontId="2" type="noConversion"/>
  </si>
  <si>
    <t>女性志工人數</t>
    <phoneticPr fontId="2" type="noConversion"/>
  </si>
  <si>
    <t>男性未滿12歲志工人數</t>
    <phoneticPr fontId="2" type="noConversion"/>
  </si>
  <si>
    <t>女性未滿12歲志工人數</t>
    <phoneticPr fontId="2" type="noConversion"/>
  </si>
  <si>
    <t>男性12-未滿18歲志工人數</t>
    <phoneticPr fontId="2" type="noConversion"/>
  </si>
  <si>
    <t>女性12-未滿18歲志工人數</t>
    <phoneticPr fontId="2" type="noConversion"/>
  </si>
  <si>
    <t>男性18-未滿30歲志工人數</t>
    <phoneticPr fontId="2" type="noConversion"/>
  </si>
  <si>
    <t>女性18-未滿30歲志工人數</t>
    <phoneticPr fontId="2" type="noConversion"/>
  </si>
  <si>
    <t>男性30-未滿50歲志工人數</t>
    <phoneticPr fontId="2" type="noConversion"/>
  </si>
  <si>
    <t>女性30-未滿50歲志工人數</t>
    <phoneticPr fontId="2" type="noConversion"/>
  </si>
  <si>
    <t>男性50-未滿65歲志工人數</t>
    <phoneticPr fontId="2" type="noConversion"/>
  </si>
  <si>
    <t>女性50-未滿65歲志工人數</t>
    <phoneticPr fontId="2" type="noConversion"/>
  </si>
  <si>
    <t>男性65歲以上志工人數</t>
    <phoneticPr fontId="2" type="noConversion"/>
  </si>
  <si>
    <t>女性65歲以上志工人數</t>
    <phoneticPr fontId="2" type="noConversion"/>
  </si>
  <si>
    <t>就醫者比率</t>
    <phoneticPr fontId="2" type="noConversion"/>
  </si>
  <si>
    <t>在醫療機構分娩之比率</t>
    <phoneticPr fontId="2" type="noConversion"/>
  </si>
  <si>
    <t>公私立醫院診所患者人數*100,000</t>
    <phoneticPr fontId="2" type="noConversion"/>
  </si>
  <si>
    <t>在醫療機構分娩人次*100</t>
    <phoneticPr fontId="2" type="noConversion"/>
  </si>
  <si>
    <t>年中人口數</t>
    <phoneticPr fontId="2" type="noConversion"/>
  </si>
  <si>
    <t>出生通報生母人數</t>
    <phoneticPr fontId="2" type="noConversion"/>
  </si>
  <si>
    <t>本府衛生局</t>
    <phoneticPr fontId="2" type="noConversion"/>
  </si>
  <si>
    <t>第一類</t>
    <phoneticPr fontId="2" type="noConversion"/>
  </si>
  <si>
    <t>第二類</t>
    <phoneticPr fontId="2" type="noConversion"/>
  </si>
  <si>
    <t>第三類</t>
    <phoneticPr fontId="2" type="noConversion"/>
  </si>
  <si>
    <t>第四類</t>
    <phoneticPr fontId="2" type="noConversion"/>
  </si>
  <si>
    <t>第五類</t>
    <phoneticPr fontId="2" type="noConversion"/>
  </si>
  <si>
    <t>每萬人</t>
    <phoneticPr fontId="2" type="noConversion"/>
  </si>
  <si>
    <t>男性法定傳染病確定患者人數</t>
    <phoneticPr fontId="2" type="noConversion"/>
  </si>
  <si>
    <t>男性
法定傳染病
確定患者
人數*10,000</t>
    <phoneticPr fontId="2" type="noConversion"/>
  </si>
  <si>
    <t>女性法定傳染病確定患者人數</t>
    <phoneticPr fontId="2" type="noConversion"/>
  </si>
  <si>
    <t>女性法定傳染病確定患者人數*10,000</t>
    <phoneticPr fontId="2" type="noConversion"/>
  </si>
  <si>
    <t>男性第一類法定傳染病確定患者人數</t>
    <phoneticPr fontId="2" type="noConversion"/>
  </si>
  <si>
    <t>女性第一類法定傳染病確定患者人數</t>
    <phoneticPr fontId="2" type="noConversion"/>
  </si>
  <si>
    <t>男性第二類法定傳染病確定患者人數</t>
    <phoneticPr fontId="2" type="noConversion"/>
  </si>
  <si>
    <t>女性第二類法定傳染病確定患者人數</t>
    <phoneticPr fontId="2" type="noConversion"/>
  </si>
  <si>
    <t>男性第三類法定傳染病確定患者人數</t>
    <phoneticPr fontId="2" type="noConversion"/>
  </si>
  <si>
    <t>女性第三類法定傳染病確定患者人數</t>
    <phoneticPr fontId="2" type="noConversion"/>
  </si>
  <si>
    <t>男性第四類法定傳染病確定患者人數</t>
    <phoneticPr fontId="2" type="noConversion"/>
  </si>
  <si>
    <t>女性第四類法定傳染病確定患者人數</t>
    <phoneticPr fontId="2" type="noConversion"/>
  </si>
  <si>
    <t>男性第五類法定傳染病確定患者人數</t>
    <phoneticPr fontId="2" type="noConversion"/>
  </si>
  <si>
    <t>女性第五類法定傳染病確定患者人數</t>
    <phoneticPr fontId="2" type="noConversion"/>
  </si>
  <si>
    <t>本府衛生局</t>
    <phoneticPr fontId="1" type="noConversion"/>
  </si>
  <si>
    <t>年齡別</t>
    <phoneticPr fontId="2" type="noConversion"/>
  </si>
  <si>
    <t>19歲以下</t>
    <phoneticPr fontId="2" type="noConversion"/>
  </si>
  <si>
    <t>20-29歲</t>
    <phoneticPr fontId="2" type="noConversion"/>
  </si>
  <si>
    <t>50-59歲</t>
    <phoneticPr fontId="2" type="noConversion"/>
  </si>
  <si>
    <t>60-69歲</t>
    <phoneticPr fontId="2" type="noConversion"/>
  </si>
  <si>
    <t>70歲以上</t>
    <phoneticPr fontId="2" type="noConversion"/>
  </si>
  <si>
    <t>男性HIV感染者人數</t>
    <phoneticPr fontId="2" type="noConversion"/>
  </si>
  <si>
    <t>女性HIV感染者人數</t>
    <phoneticPr fontId="2" type="noConversion"/>
  </si>
  <si>
    <t>男性19歲以下HIV感染者人數</t>
    <phoneticPr fontId="2" type="noConversion"/>
  </si>
  <si>
    <t>女性19歲以下HIV感染者人數</t>
    <phoneticPr fontId="2" type="noConversion"/>
  </si>
  <si>
    <t>男性20-未滿30歲HIV感染者人數</t>
    <phoneticPr fontId="2" type="noConversion"/>
  </si>
  <si>
    <t>女性20-未滿30歲HIV感染者人數</t>
    <phoneticPr fontId="2" type="noConversion"/>
  </si>
  <si>
    <t>男性30-未滿40歲HIV感染者人數</t>
    <phoneticPr fontId="2" type="noConversion"/>
  </si>
  <si>
    <t>女性30-未滿40歲HIV感染者人數</t>
    <phoneticPr fontId="2" type="noConversion"/>
  </si>
  <si>
    <t>男性40-未滿50歲HIV感染者人數</t>
    <phoneticPr fontId="2" type="noConversion"/>
  </si>
  <si>
    <t>女性40-未滿50歲HIV感染者人數</t>
    <phoneticPr fontId="2" type="noConversion"/>
  </si>
  <si>
    <t>男性50-未滿60歲HIV感染者人數</t>
    <phoneticPr fontId="2" type="noConversion"/>
  </si>
  <si>
    <t>女性50-未滿60歲HIV感染者人數</t>
    <phoneticPr fontId="2" type="noConversion"/>
  </si>
  <si>
    <t>男性60-未滿70歲HIV感染者人數</t>
    <phoneticPr fontId="2" type="noConversion"/>
  </si>
  <si>
    <t>女性60-未滿70歲HIV感染者人數</t>
    <phoneticPr fontId="2" type="noConversion"/>
  </si>
  <si>
    <t>男性70歲以上HIV感染者人數</t>
    <phoneticPr fontId="2" type="noConversion"/>
  </si>
  <si>
    <t>女性70歲以上HIV感染者人數</t>
    <phoneticPr fontId="2" type="noConversion"/>
  </si>
  <si>
    <t>男性年齡不詳HIV感染者人數</t>
    <phoneticPr fontId="2" type="noConversion"/>
  </si>
  <si>
    <t>女性年齡不詳HIV感染者人數</t>
    <phoneticPr fontId="2" type="noConversion"/>
  </si>
  <si>
    <t>男性HIV死亡者人數</t>
    <phoneticPr fontId="2" type="noConversion"/>
  </si>
  <si>
    <t>女性HIV死亡者人數</t>
    <phoneticPr fontId="2" type="noConversion"/>
  </si>
  <si>
    <t>男性19歲以下HIV死亡者人數</t>
    <phoneticPr fontId="2" type="noConversion"/>
  </si>
  <si>
    <t>女性19歲以下HIV死亡者人數</t>
    <phoneticPr fontId="2" type="noConversion"/>
  </si>
  <si>
    <t>男性20-未滿30歲HIV死亡者人數</t>
    <phoneticPr fontId="2" type="noConversion"/>
  </si>
  <si>
    <t>女性20-未滿30歲HIV死亡者人數</t>
    <phoneticPr fontId="2" type="noConversion"/>
  </si>
  <si>
    <t>男性30-未滿40歲HIV死亡者人數</t>
    <phoneticPr fontId="2" type="noConversion"/>
  </si>
  <si>
    <t>女性30-未滿40歲HIV死亡者人數</t>
    <phoneticPr fontId="2" type="noConversion"/>
  </si>
  <si>
    <t>男性40-未滿50歲HIV死亡者人數</t>
    <phoneticPr fontId="2" type="noConversion"/>
  </si>
  <si>
    <t>女性40-未滿50歲HIV死亡者人數</t>
    <phoneticPr fontId="2" type="noConversion"/>
  </si>
  <si>
    <t>男性50-未滿60歲HIV死亡者人數</t>
    <phoneticPr fontId="2" type="noConversion"/>
  </si>
  <si>
    <t>女性50-未滿60歲HIV死亡者人數</t>
    <phoneticPr fontId="2" type="noConversion"/>
  </si>
  <si>
    <t>男性60-未滿70歲HIV死亡者人數</t>
    <phoneticPr fontId="2" type="noConversion"/>
  </si>
  <si>
    <t>女性60-未滿70歲HIV死亡者人數</t>
    <phoneticPr fontId="2" type="noConversion"/>
  </si>
  <si>
    <t>男性70歲以上HIV死亡者人數</t>
    <phoneticPr fontId="2" type="noConversion"/>
  </si>
  <si>
    <t>女性70歲以上HIV死亡者人數</t>
    <phoneticPr fontId="2" type="noConversion"/>
  </si>
  <si>
    <t>男性年齡不詳HIV死亡者人數</t>
    <phoneticPr fontId="2" type="noConversion"/>
  </si>
  <si>
    <t>女性年齡不詳HIV死亡者人數</t>
    <phoneticPr fontId="2" type="noConversion"/>
  </si>
  <si>
    <t>癌症</t>
    <phoneticPr fontId="2" type="noConversion"/>
  </si>
  <si>
    <t>心臟疾病</t>
    <phoneticPr fontId="2" type="noConversion"/>
  </si>
  <si>
    <t>腦血管疾病</t>
    <phoneticPr fontId="2" type="noConversion"/>
  </si>
  <si>
    <t>糖尿病</t>
    <phoneticPr fontId="2" type="noConversion"/>
  </si>
  <si>
    <t>事故傷害</t>
    <phoneticPr fontId="2" type="noConversion"/>
  </si>
  <si>
    <t>肺炎</t>
    <phoneticPr fontId="2" type="noConversion"/>
  </si>
  <si>
    <t>慢性下呼吸道疾病</t>
    <phoneticPr fontId="2" type="noConversion"/>
  </si>
  <si>
    <t xml:space="preserve">慢性肝病及肝硬化 </t>
    <phoneticPr fontId="2" type="noConversion"/>
  </si>
  <si>
    <t>腎炎、腎徵候群及腎性病變</t>
    <phoneticPr fontId="2" type="noConversion"/>
  </si>
  <si>
    <t>高血壓性疾病</t>
    <phoneticPr fontId="2" type="noConversion"/>
  </si>
  <si>
    <t>自殺</t>
    <phoneticPr fontId="2" type="noConversion"/>
  </si>
  <si>
    <t>敗血症</t>
    <phoneticPr fontId="2" type="noConversion"/>
  </si>
  <si>
    <t>其他</t>
    <phoneticPr fontId="2" type="noConversion"/>
  </si>
  <si>
    <t>男性死亡人數</t>
    <phoneticPr fontId="2" type="noConversion"/>
  </si>
  <si>
    <t>女性死亡人數</t>
    <phoneticPr fontId="2" type="noConversion"/>
  </si>
  <si>
    <t>男性癌症死亡人數</t>
    <phoneticPr fontId="2" type="noConversion"/>
  </si>
  <si>
    <t>女性癌症死亡人數</t>
    <phoneticPr fontId="2" type="noConversion"/>
  </si>
  <si>
    <t>男性心臟疾病死亡人數</t>
    <phoneticPr fontId="2" type="noConversion"/>
  </si>
  <si>
    <t>女性心臟疾病死亡人數</t>
    <phoneticPr fontId="2" type="noConversion"/>
  </si>
  <si>
    <t>男性腦血管疾病死亡人數</t>
    <phoneticPr fontId="2" type="noConversion"/>
  </si>
  <si>
    <t>女性腦血管疾病死亡人數</t>
    <phoneticPr fontId="2" type="noConversion"/>
  </si>
  <si>
    <t>男性糖尿病死亡人數</t>
    <phoneticPr fontId="2" type="noConversion"/>
  </si>
  <si>
    <t>女性糖尿病死亡人數</t>
    <phoneticPr fontId="2" type="noConversion"/>
  </si>
  <si>
    <t>男性事故傷害死亡人數</t>
    <phoneticPr fontId="2" type="noConversion"/>
  </si>
  <si>
    <t>女性事故傷害死亡人數</t>
    <phoneticPr fontId="2" type="noConversion"/>
  </si>
  <si>
    <t>男性肺炎死亡人數</t>
    <phoneticPr fontId="2" type="noConversion"/>
  </si>
  <si>
    <t>女性肺炎死亡人數</t>
    <phoneticPr fontId="2" type="noConversion"/>
  </si>
  <si>
    <t>男性慢性下呼吸道疾病死亡人數</t>
    <phoneticPr fontId="2" type="noConversion"/>
  </si>
  <si>
    <t>女性慢性下呼吸道疾病死亡人數</t>
    <phoneticPr fontId="2" type="noConversion"/>
  </si>
  <si>
    <t>男性慢性肝病及肝硬化死亡人數</t>
    <phoneticPr fontId="2" type="noConversion"/>
  </si>
  <si>
    <t>女性慢性肝病及肝硬化死亡人數</t>
    <phoneticPr fontId="2" type="noConversion"/>
  </si>
  <si>
    <t>男性腎炎、腎徵候群及腎性病變死亡人數</t>
    <phoneticPr fontId="2" type="noConversion"/>
  </si>
  <si>
    <t>女性腎炎、腎徵候群及腎性病變死亡人數</t>
    <phoneticPr fontId="2" type="noConversion"/>
  </si>
  <si>
    <t>男性高血壓性疾病死亡人數</t>
    <phoneticPr fontId="2" type="noConversion"/>
  </si>
  <si>
    <t>女性高血壓性疾病死亡人數</t>
    <phoneticPr fontId="2" type="noConversion"/>
  </si>
  <si>
    <t>男性其他死因死亡人數</t>
    <phoneticPr fontId="2" type="noConversion"/>
  </si>
  <si>
    <t>女性其他死因死亡人數</t>
    <phoneticPr fontId="2" type="noConversion"/>
  </si>
  <si>
    <t>男性敗血症死亡人數</t>
    <phoneticPr fontId="2" type="noConversion"/>
  </si>
  <si>
    <t>女性敗血症死亡人數</t>
    <phoneticPr fontId="2" type="noConversion"/>
  </si>
  <si>
    <t>死亡人數</t>
  </si>
  <si>
    <t>嬰兒（0歲）</t>
    <phoneticPr fontId="2" type="noConversion"/>
  </si>
  <si>
    <t>1-4歲</t>
    <phoneticPr fontId="2" type="noConversion"/>
  </si>
  <si>
    <t>5-14歲</t>
    <phoneticPr fontId="2" type="noConversion"/>
  </si>
  <si>
    <t>15-24歲</t>
    <phoneticPr fontId="2" type="noConversion"/>
  </si>
  <si>
    <t>25-44歲</t>
    <phoneticPr fontId="2" type="noConversion"/>
  </si>
  <si>
    <t>45-64歲</t>
    <phoneticPr fontId="2" type="noConversion"/>
  </si>
  <si>
    <t>孕產婦</t>
    <phoneticPr fontId="1" type="noConversion"/>
  </si>
  <si>
    <t>新生兒</t>
    <phoneticPr fontId="2" type="noConversion"/>
  </si>
  <si>
    <t>男性未滿1歲死亡人數</t>
    <phoneticPr fontId="2" type="noConversion"/>
  </si>
  <si>
    <t>女性未滿1歲死亡人數</t>
    <phoneticPr fontId="2" type="noConversion"/>
  </si>
  <si>
    <t>男性出生4週內死亡人數</t>
    <phoneticPr fontId="2" type="noConversion"/>
  </si>
  <si>
    <t>女性出生4週內死亡人數</t>
    <phoneticPr fontId="2" type="noConversion"/>
  </si>
  <si>
    <t>男性1-未滿5歲死亡人數</t>
    <phoneticPr fontId="2" type="noConversion"/>
  </si>
  <si>
    <t>男性5-未滿15歲死亡人數</t>
    <phoneticPr fontId="2" type="noConversion"/>
  </si>
  <si>
    <t>女性5-未滿15歲死亡人數</t>
    <phoneticPr fontId="2" type="noConversion"/>
  </si>
  <si>
    <t>男性15-未滿25歲死亡人數</t>
    <phoneticPr fontId="2" type="noConversion"/>
  </si>
  <si>
    <t>女性15-未滿25歲死亡人數</t>
    <phoneticPr fontId="2" type="noConversion"/>
  </si>
  <si>
    <t>男性25-未滿45歲死亡人數</t>
    <phoneticPr fontId="2" type="noConversion"/>
  </si>
  <si>
    <t>女性25-未滿45歲死亡人數</t>
    <phoneticPr fontId="2" type="noConversion"/>
  </si>
  <si>
    <t>男性45-未滿65歲死亡人數</t>
    <phoneticPr fontId="2" type="noConversion"/>
  </si>
  <si>
    <t>女性45-未滿65歲死亡人數</t>
    <phoneticPr fontId="2" type="noConversion"/>
  </si>
  <si>
    <t>男性65歲以上死亡人數</t>
    <phoneticPr fontId="2" type="noConversion"/>
  </si>
  <si>
    <t>女性65歲以上死亡人數</t>
    <phoneticPr fontId="2" type="noConversion"/>
  </si>
  <si>
    <t>孕產婦死亡人數</t>
    <phoneticPr fontId="2" type="noConversion"/>
  </si>
  <si>
    <t>肺癌</t>
    <phoneticPr fontId="2" type="noConversion"/>
  </si>
  <si>
    <t>肝癌</t>
    <phoneticPr fontId="2" type="noConversion"/>
  </si>
  <si>
    <t>結腸直腸癌</t>
    <phoneticPr fontId="2" type="noConversion"/>
  </si>
  <si>
    <t>胃癌</t>
    <phoneticPr fontId="2" type="noConversion"/>
  </si>
  <si>
    <t>口腔癌</t>
    <phoneticPr fontId="2" type="noConversion"/>
  </si>
  <si>
    <t>食道癌</t>
    <phoneticPr fontId="2" type="noConversion"/>
  </si>
  <si>
    <t>胰臟癌</t>
    <phoneticPr fontId="2" type="noConversion"/>
  </si>
  <si>
    <t>非何杰金淋巴癌</t>
    <phoneticPr fontId="2" type="noConversion"/>
  </si>
  <si>
    <t>攝護腺癌</t>
    <phoneticPr fontId="2" type="noConversion"/>
  </si>
  <si>
    <t>女性乳癌</t>
    <phoneticPr fontId="2" type="noConversion"/>
  </si>
  <si>
    <t>子宮頸癌</t>
    <phoneticPr fontId="2" type="noConversion"/>
  </si>
  <si>
    <t>男性肺癌死亡人數</t>
    <phoneticPr fontId="1" type="noConversion"/>
  </si>
  <si>
    <t>女性肺癌死亡人數</t>
    <phoneticPr fontId="1" type="noConversion"/>
  </si>
  <si>
    <t>男性肝癌死亡人數</t>
    <phoneticPr fontId="1" type="noConversion"/>
  </si>
  <si>
    <t>女性肝癌死亡人數</t>
    <phoneticPr fontId="1" type="noConversion"/>
  </si>
  <si>
    <t>男性結腸直腸癌死亡人數</t>
    <phoneticPr fontId="2" type="noConversion"/>
  </si>
  <si>
    <t>女性結腸直腸癌死亡人數</t>
    <phoneticPr fontId="2" type="noConversion"/>
  </si>
  <si>
    <t>男性胃癌死亡人數</t>
    <phoneticPr fontId="2" type="noConversion"/>
  </si>
  <si>
    <t>女性胃癌死亡人數</t>
    <phoneticPr fontId="2" type="noConversion"/>
  </si>
  <si>
    <t>男性口腔癌死亡人數</t>
    <phoneticPr fontId="2" type="noConversion"/>
  </si>
  <si>
    <t>女性口腔癌死亡人數</t>
    <phoneticPr fontId="2" type="noConversion"/>
  </si>
  <si>
    <t>男性食道癌死亡人數</t>
    <phoneticPr fontId="2" type="noConversion"/>
  </si>
  <si>
    <t>女性食道癌死亡人數</t>
    <phoneticPr fontId="2" type="noConversion"/>
  </si>
  <si>
    <t>男性胰臟癌死亡人數</t>
    <phoneticPr fontId="2" type="noConversion"/>
  </si>
  <si>
    <t>女性胰臟癌死亡人數</t>
    <phoneticPr fontId="2" type="noConversion"/>
  </si>
  <si>
    <t>男性非何杰金淋巴癌死亡人數</t>
    <phoneticPr fontId="2" type="noConversion"/>
  </si>
  <si>
    <t>女性非何杰金淋巴癌死亡人數</t>
    <phoneticPr fontId="2" type="noConversion"/>
  </si>
  <si>
    <t>攝護腺癌死亡人數</t>
    <phoneticPr fontId="2" type="noConversion"/>
  </si>
  <si>
    <t>女性乳癌死亡人數</t>
    <phoneticPr fontId="2" type="noConversion"/>
  </si>
  <si>
    <t>子宮頸癌死亡人數</t>
    <phoneticPr fontId="2" type="noConversion"/>
  </si>
  <si>
    <t>男性死亡人數*100,000</t>
    <phoneticPr fontId="2" type="noConversion"/>
  </si>
  <si>
    <t>女性死亡人數*100,000</t>
    <phoneticPr fontId="2" type="noConversion"/>
  </si>
  <si>
    <t>男性癌症死亡人數*100,000</t>
    <phoneticPr fontId="1" type="noConversion"/>
  </si>
  <si>
    <t>女性癌症死亡人數*100,000</t>
    <phoneticPr fontId="1" type="noConversion"/>
  </si>
  <si>
    <t>男性心臟疾病死亡人數*100,000</t>
    <phoneticPr fontId="1" type="noConversion"/>
  </si>
  <si>
    <t>女性心臟疾病死亡人數*100,000</t>
    <phoneticPr fontId="1" type="noConversion"/>
  </si>
  <si>
    <t>男性腦血管疾病死亡人數*100,000</t>
    <phoneticPr fontId="2" type="noConversion"/>
  </si>
  <si>
    <t>女性腦血管疾病死亡人數*100,000</t>
    <phoneticPr fontId="2" type="noConversion"/>
  </si>
  <si>
    <t>男性糖尿病死亡人數*100,000</t>
    <phoneticPr fontId="2" type="noConversion"/>
  </si>
  <si>
    <t>女性糖尿病死亡人數*100,000</t>
    <phoneticPr fontId="2" type="noConversion"/>
  </si>
  <si>
    <t>男性事故傷害死亡人數*100,000</t>
    <phoneticPr fontId="1" type="noConversion"/>
  </si>
  <si>
    <t>女性事故傷害死亡人數*100,000</t>
    <phoneticPr fontId="1" type="noConversion"/>
  </si>
  <si>
    <t>男性肺炎死亡人數*100,000</t>
    <phoneticPr fontId="1" type="noConversion"/>
  </si>
  <si>
    <t>女性肺炎死亡人數*100,000</t>
    <phoneticPr fontId="1" type="noConversion"/>
  </si>
  <si>
    <t>男性慢性下呼吸道疾病死亡人數*100,000</t>
    <phoneticPr fontId="2" type="noConversion"/>
  </si>
  <si>
    <t>女性慢性下呼吸道疾病死亡人數*100,000</t>
    <phoneticPr fontId="2" type="noConversion"/>
  </si>
  <si>
    <t>男性腎炎、腎徵候群及腎性病變死亡人數*100,000</t>
    <phoneticPr fontId="2" type="noConversion"/>
  </si>
  <si>
    <t>女性腎炎、腎徵候群及腎性病變死亡人數*100,000</t>
    <phoneticPr fontId="1" type="noConversion"/>
  </si>
  <si>
    <t>男性高血壓性疾病死亡人數*100,000</t>
    <phoneticPr fontId="2" type="noConversion"/>
  </si>
  <si>
    <t>女性高血壓性疾病死亡人數*100,000</t>
    <phoneticPr fontId="2" type="noConversion"/>
  </si>
  <si>
    <t>男性自殺死亡人數*100,000</t>
    <phoneticPr fontId="2" type="noConversion"/>
  </si>
  <si>
    <t>女性自殺死亡人數*100,000</t>
    <phoneticPr fontId="2" type="noConversion"/>
  </si>
  <si>
    <t>男性敗血症死亡人數*100,000</t>
    <phoneticPr fontId="2" type="noConversion"/>
  </si>
  <si>
    <t>女性敗血症死亡人數*100,000</t>
    <phoneticPr fontId="2" type="noConversion"/>
  </si>
  <si>
    <t>男性其他死亡人數*100,000</t>
    <phoneticPr fontId="2" type="noConversion"/>
  </si>
  <si>
    <t>女性其他死亡人數*100,000</t>
    <phoneticPr fontId="2" type="noConversion"/>
  </si>
  <si>
    <t>男性期中人口數</t>
    <phoneticPr fontId="2" type="noConversion"/>
  </si>
  <si>
    <t>嬰兒</t>
    <phoneticPr fontId="2" type="noConversion"/>
  </si>
  <si>
    <t>0歲</t>
    <phoneticPr fontId="2" type="noConversion"/>
  </si>
  <si>
    <t>男性未滿1歲死亡人數*100,000</t>
    <phoneticPr fontId="1" type="noConversion"/>
  </si>
  <si>
    <t>女性未滿1歲死亡人數*100,000</t>
    <phoneticPr fontId="1" type="noConversion"/>
  </si>
  <si>
    <t>男性出生後未滿4週內之死亡人數*100,000</t>
    <phoneticPr fontId="2" type="noConversion"/>
  </si>
  <si>
    <t>女性出生後未滿4週內之死亡人數*100,000</t>
    <phoneticPr fontId="1" type="noConversion"/>
  </si>
  <si>
    <t>男性1-未滿5歲死亡人數*100,000</t>
    <phoneticPr fontId="2" type="noConversion"/>
  </si>
  <si>
    <t>女性1-未滿5歲死亡人數*100,000</t>
    <phoneticPr fontId="2" type="noConversion"/>
  </si>
  <si>
    <t>男性5-未滿15歲死亡人數*100,000</t>
    <phoneticPr fontId="2" type="noConversion"/>
  </si>
  <si>
    <t>女性5-未滿15歲死亡人數*100,000</t>
    <phoneticPr fontId="2" type="noConversion"/>
  </si>
  <si>
    <t>男性15-未滿25歲死亡人數*100,000</t>
    <phoneticPr fontId="2" type="noConversion"/>
  </si>
  <si>
    <t>女性15-未滿25歲死亡人數*100,000</t>
    <phoneticPr fontId="2" type="noConversion"/>
  </si>
  <si>
    <t>男性25-未滿45歲死亡人數*100,000</t>
    <phoneticPr fontId="2" type="noConversion"/>
  </si>
  <si>
    <t>女性25-未滿45歲死亡人數*100,000</t>
    <phoneticPr fontId="2" type="noConversion"/>
  </si>
  <si>
    <t>男性45-未滿65歲死亡人數*100,000</t>
    <phoneticPr fontId="2" type="noConversion"/>
  </si>
  <si>
    <t>女性45-未滿65歲死亡人數*100,000</t>
    <phoneticPr fontId="2" type="noConversion"/>
  </si>
  <si>
    <t>男性65歲以上死亡人數*100,000</t>
    <phoneticPr fontId="1" type="noConversion"/>
  </si>
  <si>
    <t>女性65歲以上死亡人數*100,000</t>
    <phoneticPr fontId="1" type="noConversion"/>
  </si>
  <si>
    <t>孕產婦死亡人數*100,000</t>
    <phoneticPr fontId="1" type="noConversion"/>
  </si>
  <si>
    <t>男性出生人數</t>
    <phoneticPr fontId="2" type="noConversion"/>
  </si>
  <si>
    <t>女性出生人數</t>
    <phoneticPr fontId="2" type="noConversion"/>
  </si>
  <si>
    <t>男性未滿1歲期中人口數</t>
    <phoneticPr fontId="2" type="noConversion"/>
  </si>
  <si>
    <t>女性未滿1歲期中人口數</t>
    <phoneticPr fontId="2" type="noConversion"/>
  </si>
  <si>
    <t>男性1-未滿5歲期中人口數</t>
    <phoneticPr fontId="2" type="noConversion"/>
  </si>
  <si>
    <t>女性1-未滿5歲期中人口數</t>
    <phoneticPr fontId="2" type="noConversion"/>
  </si>
  <si>
    <t>男性5-未滿15歲期中人口數</t>
    <phoneticPr fontId="2" type="noConversion"/>
  </si>
  <si>
    <t>女性5-未滿15歲期中人口數</t>
    <phoneticPr fontId="2" type="noConversion"/>
  </si>
  <si>
    <t>男性15-未滿25歲期中人口數</t>
    <phoneticPr fontId="2" type="noConversion"/>
  </si>
  <si>
    <t>女性15-未滿25歲期中人口數</t>
    <phoneticPr fontId="2" type="noConversion"/>
  </si>
  <si>
    <t>男性25-未滿45歲期中人口數</t>
    <phoneticPr fontId="2" type="noConversion"/>
  </si>
  <si>
    <t>女性25-未滿45歲期中人口數</t>
    <phoneticPr fontId="2" type="noConversion"/>
  </si>
  <si>
    <t>男性45-未滿65歲期中人口數</t>
    <phoneticPr fontId="2" type="noConversion"/>
  </si>
  <si>
    <t>女性45-未滿65歲期中人口數</t>
    <phoneticPr fontId="2" type="noConversion"/>
  </si>
  <si>
    <t>男性65歲以上期中人口數</t>
    <phoneticPr fontId="2" type="noConversion"/>
  </si>
  <si>
    <t>女性65歲以上期中人口數</t>
    <phoneticPr fontId="2" type="noConversion"/>
  </si>
  <si>
    <t>出生人數</t>
    <phoneticPr fontId="2" type="noConversion"/>
  </si>
  <si>
    <t>主要癌症死亡率</t>
    <phoneticPr fontId="2" type="noConversion"/>
  </si>
  <si>
    <t>男性肺癌死亡人數*100,000</t>
    <phoneticPr fontId="1" type="noConversion"/>
  </si>
  <si>
    <t>女性肺癌死亡人數*100,000</t>
    <phoneticPr fontId="1" type="noConversion"/>
  </si>
  <si>
    <t>男性肝癌死亡人數*100,000</t>
    <phoneticPr fontId="1" type="noConversion"/>
  </si>
  <si>
    <t>女性肝癌死亡人數*100,000</t>
    <phoneticPr fontId="1" type="noConversion"/>
  </si>
  <si>
    <t>男性結腸直腸癌死亡人數*100,000</t>
    <phoneticPr fontId="2" type="noConversion"/>
  </si>
  <si>
    <t>女性結腸直腸癌死亡人數*100,000</t>
    <phoneticPr fontId="2" type="noConversion"/>
  </si>
  <si>
    <t>男性胃癌死亡人數*100,000</t>
    <phoneticPr fontId="1" type="noConversion"/>
  </si>
  <si>
    <t>女性胃癌死亡人數*100,000</t>
    <phoneticPr fontId="1" type="noConversion"/>
  </si>
  <si>
    <t>男性口腔癌死亡人數*100,000</t>
    <phoneticPr fontId="1" type="noConversion"/>
  </si>
  <si>
    <t>女性口腔癌死亡人數*100,000</t>
    <phoneticPr fontId="1" type="noConversion"/>
  </si>
  <si>
    <t>男性食道癌死亡人數*100,000</t>
    <phoneticPr fontId="1" type="noConversion"/>
  </si>
  <si>
    <t>女性食道癌死亡人數*100,000</t>
    <phoneticPr fontId="1" type="noConversion"/>
  </si>
  <si>
    <t>男性胰臟癌死亡人數*100,000</t>
    <phoneticPr fontId="2" type="noConversion"/>
  </si>
  <si>
    <t>女性胰臟癌死亡人數*100,000</t>
    <phoneticPr fontId="2" type="noConversion"/>
  </si>
  <si>
    <t>男性非何杰金淋巴癌死亡人數*100,000</t>
    <phoneticPr fontId="2" type="noConversion"/>
  </si>
  <si>
    <t>女性非何杰金淋巴癌死亡人數*100,000</t>
    <phoneticPr fontId="2" type="noConversion"/>
  </si>
  <si>
    <t>攝護腺癌死亡人數*100,000</t>
    <phoneticPr fontId="1" type="noConversion"/>
  </si>
  <si>
    <t>女性乳癌死亡人數*100,000</t>
    <phoneticPr fontId="2" type="noConversion"/>
  </si>
  <si>
    <t>子宮頸癌死亡人數*100,000</t>
    <phoneticPr fontId="1" type="noConversion"/>
  </si>
  <si>
    <t>本府衛生局</t>
    <phoneticPr fontId="1" type="noConversion"/>
  </si>
  <si>
    <t>男性各年齡別死亡率乘以標準人口的比率總和</t>
    <phoneticPr fontId="2" type="noConversion"/>
  </si>
  <si>
    <t>女性各年齡別死亡率乘以標準人口的比率總和</t>
    <phoneticPr fontId="2" type="noConversion"/>
  </si>
  <si>
    <t>男性癌症死亡率乘以標準人口的比率總和</t>
    <phoneticPr fontId="2" type="noConversion"/>
  </si>
  <si>
    <t>女性癌症死亡率乘以標準人口的比率總和</t>
    <phoneticPr fontId="2" type="noConversion"/>
  </si>
  <si>
    <t>男性心臟疾病死亡率乘以標準人口的比率總和</t>
    <phoneticPr fontId="2" type="noConversion"/>
  </si>
  <si>
    <t>女性心臟疾病死亡率乘以標準人口的比率總和</t>
    <phoneticPr fontId="2" type="noConversion"/>
  </si>
  <si>
    <t>男性腦血管疾病死亡率乘以標準人口的比率總和</t>
    <phoneticPr fontId="2" type="noConversion"/>
  </si>
  <si>
    <t>女性腦血管疾病死亡率乘以標準人口的比率總和</t>
    <phoneticPr fontId="2" type="noConversion"/>
  </si>
  <si>
    <t>男性糖尿病死亡率乘以標準人口的比率總和</t>
    <phoneticPr fontId="2" type="noConversion"/>
  </si>
  <si>
    <t>女性糖尿病死亡率乘以標準人口的比率總和</t>
    <phoneticPr fontId="2" type="noConversion"/>
  </si>
  <si>
    <t>男性事故傷害死亡率乘以標準人口的比率總和</t>
    <phoneticPr fontId="2" type="noConversion"/>
  </si>
  <si>
    <t>女性事故傷害死亡率乘以標準人口的比率總和</t>
    <phoneticPr fontId="2" type="noConversion"/>
  </si>
  <si>
    <t>男性肺炎死亡率乘以標準人口的比率總和</t>
    <phoneticPr fontId="2" type="noConversion"/>
  </si>
  <si>
    <t>女性肺炎死亡率乘以標準人口的比率總和</t>
    <phoneticPr fontId="2" type="noConversion"/>
  </si>
  <si>
    <t>男性慢性下呼吸道疾病死亡率乘以標準人口的比率總和</t>
    <phoneticPr fontId="2" type="noConversion"/>
  </si>
  <si>
    <t>女性慢性下呼吸道疾病死亡率乘以標準人口的比率總和</t>
    <phoneticPr fontId="2" type="noConversion"/>
  </si>
  <si>
    <t>男性慢性肝病及肝硬化死亡率乘以標準人口的比率總和</t>
    <phoneticPr fontId="2" type="noConversion"/>
  </si>
  <si>
    <t>女性慢性肝病及肝硬化死亡率乘以標準人口的比率總和</t>
    <phoneticPr fontId="2" type="noConversion"/>
  </si>
  <si>
    <t>男性腎炎、腎徵候群及腎性病變死亡率乘以標準人口的比率總和</t>
    <phoneticPr fontId="2" type="noConversion"/>
  </si>
  <si>
    <t>女性腎炎、腎徵候群及腎性病變死亡率乘以標準人口的比率總和</t>
    <phoneticPr fontId="2" type="noConversion"/>
  </si>
  <si>
    <t>男性高血壓性疾病死亡率乘以標準人口的比率總和</t>
    <phoneticPr fontId="2" type="noConversion"/>
  </si>
  <si>
    <t>女性高血壓性疾病死亡率乘以標準人口的比率總和</t>
    <phoneticPr fontId="2" type="noConversion"/>
  </si>
  <si>
    <t>男性自殺死亡率乘以標準人口的比率總和</t>
    <phoneticPr fontId="2" type="noConversion"/>
  </si>
  <si>
    <t>女性自殺死亡率乘以標準人口的比率總和</t>
    <phoneticPr fontId="2" type="noConversion"/>
  </si>
  <si>
    <t>男性敗血症死亡率乘以標準人口的比率總和</t>
    <phoneticPr fontId="2" type="noConversion"/>
  </si>
  <si>
    <t>女性敗血症死亡率乘以標準人口的比率總和</t>
    <phoneticPr fontId="2" type="noConversion"/>
  </si>
  <si>
    <t>男性肺癌死亡率乘以標準人口的比率總和</t>
    <phoneticPr fontId="2" type="noConversion"/>
  </si>
  <si>
    <t>女性肺癌死亡率乘以標準人口的比率總和</t>
    <phoneticPr fontId="2" type="noConversion"/>
  </si>
  <si>
    <t>男性肝癌死亡率乘以標準人口的比率總和</t>
    <phoneticPr fontId="2" type="noConversion"/>
  </si>
  <si>
    <t>女性肝癌死亡率乘以標準人口的比率總和</t>
    <phoneticPr fontId="2" type="noConversion"/>
  </si>
  <si>
    <t>男性結腸直腸癌死亡率乘以標準人口的比率總和</t>
    <phoneticPr fontId="2" type="noConversion"/>
  </si>
  <si>
    <t>女性結腸直腸癌死亡率乘以標準人口的比率總和</t>
    <phoneticPr fontId="2" type="noConversion"/>
  </si>
  <si>
    <t>男性胃癌死亡率乘以標準人口的比率總和</t>
    <phoneticPr fontId="2" type="noConversion"/>
  </si>
  <si>
    <t>女性胃癌死亡率乘以標準人口的比率總和</t>
    <phoneticPr fontId="2" type="noConversion"/>
  </si>
  <si>
    <t>男性口腔癌死亡率乘以標準人口的比率總和</t>
    <phoneticPr fontId="2" type="noConversion"/>
  </si>
  <si>
    <t>女性口腔癌死亡率乘以標準人口的比率總和</t>
    <phoneticPr fontId="2" type="noConversion"/>
  </si>
  <si>
    <t>男性食道癌死亡率乘以標準人口的比率總和</t>
    <phoneticPr fontId="2" type="noConversion"/>
  </si>
  <si>
    <t>女性食道癌死亡率乘以標準人口的比率總和</t>
    <phoneticPr fontId="2" type="noConversion"/>
  </si>
  <si>
    <t>男性胰臟癌死亡率乘以標準人口的比率總和</t>
    <phoneticPr fontId="2" type="noConversion"/>
  </si>
  <si>
    <t>女性胰臟癌死亡率乘以標準人口的比率總和</t>
    <phoneticPr fontId="2" type="noConversion"/>
  </si>
  <si>
    <t>男性非何杰金淋巴癌死亡率乘以標準人口的比率總和</t>
    <phoneticPr fontId="2" type="noConversion"/>
  </si>
  <si>
    <t>女性非何杰金淋巴癌死亡率乘以標準人口的比率總和</t>
    <phoneticPr fontId="2" type="noConversion"/>
  </si>
  <si>
    <t>男性攝護腺癌死亡率乘以標準人口的比率總和</t>
    <phoneticPr fontId="2" type="noConversion"/>
  </si>
  <si>
    <t>女性乳癌死亡率乘以標準人口的比率總和</t>
    <phoneticPr fontId="2" type="noConversion"/>
  </si>
  <si>
    <t>女性子宮頸癌死亡率乘以標準人口的比率總和</t>
    <phoneticPr fontId="2" type="noConversion"/>
  </si>
  <si>
    <t>0-14歲</t>
    <phoneticPr fontId="2" type="noConversion"/>
  </si>
  <si>
    <t>65歲
以上</t>
    <phoneticPr fontId="2" type="noConversion"/>
  </si>
  <si>
    <t>男性自殺死亡人數</t>
    <phoneticPr fontId="1" type="noConversion"/>
  </si>
  <si>
    <t>女性自殺死亡人數</t>
    <phoneticPr fontId="1" type="noConversion"/>
  </si>
  <si>
    <t>男性未滿15歲自殺死亡人數</t>
  </si>
  <si>
    <t>女性未滿15歲自殺死亡人數</t>
  </si>
  <si>
    <t>男性15-未滿25歲自殺死亡人數</t>
  </si>
  <si>
    <t>女性15-未滿25歲自殺死亡人數</t>
  </si>
  <si>
    <t>男性25-未滿45歲自殺死亡人數</t>
  </si>
  <si>
    <t>女性25-未滿45歲自殺死亡人數</t>
  </si>
  <si>
    <t>男性45-未滿65歲自殺死亡人數</t>
  </si>
  <si>
    <t>女性45-未滿65歲自殺死亡人數</t>
  </si>
  <si>
    <t>男性65歲以上自殺死亡人數</t>
  </si>
  <si>
    <t>女性65歲以上自殺死亡人數</t>
  </si>
  <si>
    <t>男性自殺死亡人數*100,000</t>
    <phoneticPr fontId="1" type="noConversion"/>
  </si>
  <si>
    <t>女性自殺死亡人數*100,000</t>
    <phoneticPr fontId="1" type="noConversion"/>
  </si>
  <si>
    <t>男性未滿15歲自殺死亡人數*100,000</t>
    <phoneticPr fontId="1" type="noConversion"/>
  </si>
  <si>
    <t>女性未滿15歲自殺死亡人數*100,000</t>
    <phoneticPr fontId="1" type="noConversion"/>
  </si>
  <si>
    <t>男性15-未滿25歲自殺死亡人數*100,000</t>
    <phoneticPr fontId="1" type="noConversion"/>
  </si>
  <si>
    <t>女性15-未滿25歲自殺死亡人數*100,000</t>
    <phoneticPr fontId="1" type="noConversion"/>
  </si>
  <si>
    <t>男性25-未滿45歲自殺死亡人數*100,000</t>
    <phoneticPr fontId="1" type="noConversion"/>
  </si>
  <si>
    <t>女性25-未滿45歲自殺死亡人數*100,000</t>
    <phoneticPr fontId="1" type="noConversion"/>
  </si>
  <si>
    <t>男性45-未滿65歲自殺死亡人數*100,000</t>
    <phoneticPr fontId="1" type="noConversion"/>
  </si>
  <si>
    <t>女性45-未滿65歲自殺死亡人數*100,000</t>
    <phoneticPr fontId="1" type="noConversion"/>
  </si>
  <si>
    <t>男性65歲以上自殺死亡人數*100,000</t>
    <phoneticPr fontId="1" type="noConversion"/>
  </si>
  <si>
    <t>女性65歲以上自殺死亡人數*100,000</t>
    <phoneticPr fontId="1" type="noConversion"/>
  </si>
  <si>
    <t>男性未滿15歲期中人口數</t>
    <phoneticPr fontId="2" type="noConversion"/>
  </si>
  <si>
    <t>女性未滿15歲期中人口數</t>
    <phoneticPr fontId="2" type="noConversion"/>
  </si>
  <si>
    <t>腸內寄生蟲檢查</t>
    <phoneticPr fontId="2" type="noConversion"/>
  </si>
  <si>
    <t>性侵害加害者</t>
    <phoneticPr fontId="2" type="noConversion"/>
  </si>
  <si>
    <t>男性性侵害案件加害者人數</t>
    <phoneticPr fontId="2" type="noConversion"/>
  </si>
  <si>
    <t>女性性侵害案件加害者人數</t>
    <phoneticPr fontId="2" type="noConversion"/>
  </si>
  <si>
    <t>社區發展協會理事長</t>
    <phoneticPr fontId="1" type="noConversion"/>
  </si>
  <si>
    <t>原住民族群委員</t>
    <phoneticPr fontId="1" type="noConversion"/>
  </si>
  <si>
    <t>男性</t>
    <phoneticPr fontId="1" type="noConversion"/>
  </si>
  <si>
    <t>女性</t>
    <phoneticPr fontId="1" type="noConversion"/>
  </si>
  <si>
    <t>社區發展協會男性理事長人數</t>
    <phoneticPr fontId="1" type="noConversion"/>
  </si>
  <si>
    <t>社區發展協會女性理事長人數</t>
    <phoneticPr fontId="1" type="noConversion"/>
  </si>
  <si>
    <t>男性原住民族群委員人數</t>
    <phoneticPr fontId="1" type="noConversion"/>
  </si>
  <si>
    <t>女性原住民族群委員人數</t>
    <phoneticPr fontId="1" type="noConversion"/>
  </si>
  <si>
    <t>社區保母系統</t>
    <phoneticPr fontId="1" type="noConversion"/>
  </si>
  <si>
    <t>喘息服務</t>
    <phoneticPr fontId="1" type="noConversion"/>
  </si>
  <si>
    <t>申請人</t>
    <phoneticPr fontId="1" type="noConversion"/>
  </si>
  <si>
    <t>20-30歲</t>
    <phoneticPr fontId="2" type="noConversion"/>
  </si>
  <si>
    <t>31-40歲</t>
    <phoneticPr fontId="2" type="noConversion"/>
  </si>
  <si>
    <t>41-50歲</t>
    <phoneticPr fontId="2" type="noConversion"/>
  </si>
  <si>
    <t>51-60歲</t>
    <phoneticPr fontId="2" type="noConversion"/>
  </si>
  <si>
    <t>61-70歲</t>
    <phoneticPr fontId="2" type="noConversion"/>
  </si>
  <si>
    <t>71-80歲</t>
    <phoneticPr fontId="2" type="noConversion"/>
  </si>
  <si>
    <t>81-90歲</t>
    <phoneticPr fontId="2" type="noConversion"/>
  </si>
  <si>
    <t>91-100歲</t>
    <phoneticPr fontId="2" type="noConversion"/>
  </si>
  <si>
    <t>1-4歲</t>
    <phoneticPr fontId="2" type="noConversion"/>
  </si>
  <si>
    <t>5-14歲</t>
    <phoneticPr fontId="2" type="noConversion"/>
  </si>
  <si>
    <t>15-24歲</t>
    <phoneticPr fontId="2" type="noConversion"/>
  </si>
  <si>
    <t>25-44歲</t>
    <phoneticPr fontId="2" type="noConversion"/>
  </si>
  <si>
    <t>45-64歲</t>
    <phoneticPr fontId="2" type="noConversion"/>
  </si>
  <si>
    <t>65歲以上</t>
    <phoneticPr fontId="2" type="noConversion"/>
  </si>
  <si>
    <t>女</t>
    <phoneticPr fontId="2" type="noConversion"/>
  </si>
  <si>
    <t>失能個案主要照顧者</t>
    <phoneticPr fontId="1" type="noConversion"/>
  </si>
  <si>
    <t>失能個案男性主要照顧者</t>
    <phoneticPr fontId="1" type="noConversion"/>
  </si>
  <si>
    <t>失能個案女性主要照顧者</t>
    <phoneticPr fontId="1" type="noConversion"/>
  </si>
  <si>
    <t>男</t>
    <phoneticPr fontId="2" type="noConversion"/>
  </si>
  <si>
    <t>女</t>
    <phoneticPr fontId="2" type="noConversion"/>
  </si>
  <si>
    <t>人</t>
    <phoneticPr fontId="2" type="noConversion"/>
  </si>
  <si>
    <t>％</t>
    <phoneticPr fontId="2" type="noConversion"/>
  </si>
  <si>
    <t>男性
公私立
各級學校
專任
教師數</t>
    <phoneticPr fontId="2" type="noConversion"/>
  </si>
  <si>
    <t>男性
公私立
各級學校
專任教師數
*100</t>
    <phoneticPr fontId="2" type="noConversion"/>
  </si>
  <si>
    <t>女性
公私立
各級學校
專任
教師數</t>
    <phoneticPr fontId="2" type="noConversion"/>
  </si>
  <si>
    <t>女性
公私立
各級學校
專任教師數
*100</t>
    <phoneticPr fontId="2" type="noConversion"/>
  </si>
  <si>
    <t>男性
公私立
各級學校
學生數</t>
    <phoneticPr fontId="2" type="noConversion"/>
  </si>
  <si>
    <t>男性
公私立
各級學校
學生數
*100</t>
    <phoneticPr fontId="2" type="noConversion"/>
  </si>
  <si>
    <t>女性
公私立
各級學校
學生數</t>
    <phoneticPr fontId="2" type="noConversion"/>
  </si>
  <si>
    <t>女性
公私立
各級學校
學生數
*100</t>
    <phoneticPr fontId="2" type="noConversion"/>
  </si>
  <si>
    <t>公私立
各級學校
專任教師數</t>
    <phoneticPr fontId="2" type="noConversion"/>
  </si>
  <si>
    <t>公私立
各級學校
學生數</t>
    <phoneticPr fontId="2" type="noConversion"/>
  </si>
  <si>
    <t>本府教育局</t>
    <phoneticPr fontId="2" type="noConversion"/>
  </si>
  <si>
    <t>人</t>
    <phoneticPr fontId="2" type="noConversion"/>
  </si>
  <si>
    <t>％</t>
    <phoneticPr fontId="2" type="noConversion"/>
  </si>
  <si>
    <t>女性
公私立
幼稚園
專任
教師數</t>
    <phoneticPr fontId="2" type="noConversion"/>
  </si>
  <si>
    <t>男性
公私立
國小
專任
教師數</t>
    <phoneticPr fontId="2" type="noConversion"/>
  </si>
  <si>
    <t>男性
公私立
國小專任
教師數
*100</t>
    <phoneticPr fontId="2" type="noConversion"/>
  </si>
  <si>
    <t>女性
公私立
國小
專任
教師數</t>
    <phoneticPr fontId="2" type="noConversion"/>
  </si>
  <si>
    <t>女性
公私立
國小專任
教師數
*100</t>
    <phoneticPr fontId="2" type="noConversion"/>
  </si>
  <si>
    <t>男性
公私立
國小
學生數</t>
    <phoneticPr fontId="2" type="noConversion"/>
  </si>
  <si>
    <t>男性
公私立
國小
學生數
*100</t>
    <phoneticPr fontId="2" type="noConversion"/>
  </si>
  <si>
    <t>女性
公私立
國小
學生數</t>
    <phoneticPr fontId="2" type="noConversion"/>
  </si>
  <si>
    <t>女性
公私立
國小
學生數
*100</t>
    <phoneticPr fontId="2" type="noConversion"/>
  </si>
  <si>
    <t>男性
父或母
為外籍人士
學生數</t>
    <phoneticPr fontId="2" type="noConversion"/>
  </si>
  <si>
    <t>男性
父或母
為外籍
人士
學生數
*100</t>
    <phoneticPr fontId="2" type="noConversion"/>
  </si>
  <si>
    <t>女性
父或母
為外籍人士
學生數</t>
    <phoneticPr fontId="2" type="noConversion"/>
  </si>
  <si>
    <t>女性
父或母
為外籍
人士
學生數
*100</t>
    <phoneticPr fontId="2" type="noConversion"/>
  </si>
  <si>
    <t>公私立
國小專任
教師數</t>
    <phoneticPr fontId="2" type="noConversion"/>
  </si>
  <si>
    <t>公私立
國小
學生數</t>
    <phoneticPr fontId="2" type="noConversion"/>
  </si>
  <si>
    <t>公私立
國小
父或母
為外籍
人士
學生數</t>
    <phoneticPr fontId="2" type="noConversion"/>
  </si>
  <si>
    <t>男/百女</t>
    <phoneticPr fontId="2" type="noConversion"/>
  </si>
  <si>
    <t>男性
公私立國小學生視力不良人數*100</t>
    <phoneticPr fontId="2" type="noConversion"/>
  </si>
  <si>
    <t>女性
公私立國小學生視力不良人數*100</t>
    <phoneticPr fontId="2" type="noConversion"/>
  </si>
  <si>
    <t>男性
公私立
國小
原住民
學生數</t>
    <phoneticPr fontId="2" type="noConversion"/>
  </si>
  <si>
    <t>男性
公私立國小原住民學生數
*100</t>
    <phoneticPr fontId="2" type="noConversion"/>
  </si>
  <si>
    <t>女性
公私立
國小
原住民
學生數</t>
    <phoneticPr fontId="2" type="noConversion"/>
  </si>
  <si>
    <t>女性
公私立國小原住民學生數
*100</t>
    <phoneticPr fontId="2" type="noConversion"/>
  </si>
  <si>
    <t>男性
公私立
國小
中途
輟學
學生數</t>
    <phoneticPr fontId="2" type="noConversion"/>
  </si>
  <si>
    <t>男性
公私立國小中途輟學學生數
*100</t>
    <phoneticPr fontId="2" type="noConversion"/>
  </si>
  <si>
    <t>女性
公私立
國小
中途
輟學
學生數</t>
    <phoneticPr fontId="2" type="noConversion"/>
  </si>
  <si>
    <t>女性
公私立國小中途輟學學生數
*100</t>
    <phoneticPr fontId="2" type="noConversion"/>
  </si>
  <si>
    <t>男性
公私立
國小
主任級
以上主管
人數</t>
    <phoneticPr fontId="2" type="noConversion"/>
  </si>
  <si>
    <t>女性
公私立
國小
主任級
以上主管
人數</t>
    <phoneticPr fontId="2" type="noConversion"/>
  </si>
  <si>
    <t>男性
公私立國小主任級以上主管人數
*100</t>
    <phoneticPr fontId="2" type="noConversion"/>
  </si>
  <si>
    <t>男性
公私立國小裸視檢查學生人數</t>
    <phoneticPr fontId="2" type="noConversion"/>
  </si>
  <si>
    <t>女性
公私立國小裸視檢查學生人數</t>
    <phoneticPr fontId="2" type="noConversion"/>
  </si>
  <si>
    <t>公私立
國小原住民學生數</t>
    <phoneticPr fontId="2" type="noConversion"/>
  </si>
  <si>
    <t>公私立
國小中途輟學學生數</t>
    <phoneticPr fontId="2" type="noConversion"/>
  </si>
  <si>
    <t>公私立
國小
中途
輟學
學生數</t>
    <phoneticPr fontId="2" type="noConversion"/>
  </si>
  <si>
    <t>女性
公私立國小主任級以上主管人數</t>
    <phoneticPr fontId="2" type="noConversion"/>
  </si>
  <si>
    <t>男性
公私立
國中
專任
教師數</t>
    <phoneticPr fontId="2" type="noConversion"/>
  </si>
  <si>
    <t>男性
公私立
國中專任
教師數
*100</t>
    <phoneticPr fontId="2" type="noConversion"/>
  </si>
  <si>
    <t>女性
公私立
國中
專任
教師數</t>
    <phoneticPr fontId="2" type="noConversion"/>
  </si>
  <si>
    <t>女性
公私立
國中專任
教師數
*100</t>
    <phoneticPr fontId="2" type="noConversion"/>
  </si>
  <si>
    <t>男性
公私立
國中
學生數</t>
    <phoneticPr fontId="2" type="noConversion"/>
  </si>
  <si>
    <t>男性
公私立
國中
學生數
*100</t>
    <phoneticPr fontId="2" type="noConversion"/>
  </si>
  <si>
    <t>女性
公私立
國中
學生數</t>
    <phoneticPr fontId="2" type="noConversion"/>
  </si>
  <si>
    <t>女性
公私立
國中
學生數
*100</t>
    <phoneticPr fontId="2" type="noConversion"/>
  </si>
  <si>
    <t>公私立
國中專任
教師數</t>
    <phoneticPr fontId="2" type="noConversion"/>
  </si>
  <si>
    <t>公私立
國中
學生數</t>
    <phoneticPr fontId="2" type="noConversion"/>
  </si>
  <si>
    <t>女性
公私立
國中主任級以上主管人數</t>
  </si>
  <si>
    <t>男性
公私立國中學生視力不良人數*100</t>
    <phoneticPr fontId="2" type="noConversion"/>
  </si>
  <si>
    <t>女性
公私立國中學生視力不良人數*100</t>
    <phoneticPr fontId="2" type="noConversion"/>
  </si>
  <si>
    <t>男性
公私立
國中
原住民
學生數</t>
    <phoneticPr fontId="2" type="noConversion"/>
  </si>
  <si>
    <t>男性
公私立
國中
原住民
學生數
*100</t>
    <phoneticPr fontId="2" type="noConversion"/>
  </si>
  <si>
    <t>女性
公私立
國中
原住民
學生數</t>
    <phoneticPr fontId="2" type="noConversion"/>
  </si>
  <si>
    <t>女性
公私立國中原住民學生數
*100</t>
    <phoneticPr fontId="2" type="noConversion"/>
  </si>
  <si>
    <t>男性
公私立
國中
中途
輟學
學生數</t>
    <phoneticPr fontId="2" type="noConversion"/>
  </si>
  <si>
    <t>男性
公私立國中中途輟學學生數
*100</t>
    <phoneticPr fontId="2" type="noConversion"/>
  </si>
  <si>
    <t>女性
公私立
國中
中途
輟學
學生數</t>
    <phoneticPr fontId="2" type="noConversion"/>
  </si>
  <si>
    <t>女性
公私立國中中途輟學學生數
*100</t>
    <phoneticPr fontId="2" type="noConversion"/>
  </si>
  <si>
    <t>男性
公私立國中裸視檢查學生人數</t>
    <phoneticPr fontId="2" type="noConversion"/>
  </si>
  <si>
    <t>女性
公私立國中裸視檢查學生人數</t>
    <phoneticPr fontId="2" type="noConversion"/>
  </si>
  <si>
    <t>公私立
國中
原住民
學生數</t>
    <phoneticPr fontId="2" type="noConversion"/>
  </si>
  <si>
    <t>公私立
國中原住民學生數</t>
    <phoneticPr fontId="2" type="noConversion"/>
  </si>
  <si>
    <t>公私立
國中中途輟學學生數</t>
    <phoneticPr fontId="2" type="noConversion"/>
  </si>
  <si>
    <t>總計</t>
    <phoneticPr fontId="2" type="noConversion"/>
  </si>
  <si>
    <t>死亡人數</t>
    <phoneticPr fontId="2" type="noConversion"/>
  </si>
  <si>
    <t>受傷人數</t>
    <phoneticPr fontId="2" type="noConversion"/>
  </si>
  <si>
    <t>合計</t>
    <phoneticPr fontId="2" type="noConversion"/>
  </si>
  <si>
    <t>本府人事處</t>
  </si>
  <si>
    <t>合計</t>
    <phoneticPr fontId="2" type="noConversion"/>
  </si>
  <si>
    <t>一般行政機關</t>
    <phoneticPr fontId="2" type="noConversion"/>
  </si>
  <si>
    <t>市立各級學校</t>
    <phoneticPr fontId="2" type="noConversion"/>
  </si>
  <si>
    <t>男</t>
    <phoneticPr fontId="2" type="noConversion"/>
  </si>
  <si>
    <t>女</t>
    <phoneticPr fontId="2" type="noConversion"/>
  </si>
  <si>
    <t>男</t>
    <phoneticPr fontId="2" type="noConversion"/>
  </si>
  <si>
    <t>女</t>
    <phoneticPr fontId="2" type="noConversion"/>
  </si>
  <si>
    <t>本府人事處</t>
    <phoneticPr fontId="2" type="noConversion"/>
  </si>
  <si>
    <t>警察人員</t>
    <phoneticPr fontId="2" type="noConversion"/>
  </si>
  <si>
    <t>醫事人員</t>
    <phoneticPr fontId="2" type="noConversion"/>
  </si>
  <si>
    <t>簡任</t>
    <phoneticPr fontId="2" type="noConversion"/>
  </si>
  <si>
    <t>薦任</t>
    <phoneticPr fontId="2" type="noConversion"/>
  </si>
  <si>
    <t>委任</t>
    <phoneticPr fontId="2" type="noConversion"/>
  </si>
  <si>
    <t>雇員</t>
    <phoneticPr fontId="2" type="noConversion"/>
  </si>
  <si>
    <t>機關首長</t>
    <phoneticPr fontId="2" type="noConversion"/>
  </si>
  <si>
    <t>中階主管</t>
    <phoneticPr fontId="2" type="noConversion"/>
  </si>
  <si>
    <t>高階主管</t>
    <phoneticPr fontId="2" type="noConversion"/>
  </si>
  <si>
    <t>機關首長
性別比率</t>
    <phoneticPr fontId="2" type="noConversion"/>
  </si>
  <si>
    <t>女性中階主管比率</t>
    <phoneticPr fontId="2" type="noConversion"/>
  </si>
  <si>
    <t>女性高階主管比率</t>
    <phoneticPr fontId="2" type="noConversion"/>
  </si>
  <si>
    <t>政務官</t>
    <phoneticPr fontId="2" type="noConversion"/>
  </si>
  <si>
    <t>事務官</t>
    <phoneticPr fontId="2" type="noConversion"/>
  </si>
  <si>
    <t>薦任第9職等以上主管人數(一級機關首長除外)</t>
    <phoneticPr fontId="2" type="noConversion"/>
  </si>
  <si>
    <t>一級機關首長人數</t>
    <phoneticPr fontId="2" type="noConversion"/>
  </si>
  <si>
    <t>市府公務人員參加訓練人次</t>
    <phoneticPr fontId="2" type="noConversion"/>
  </si>
  <si>
    <t>人次</t>
    <phoneticPr fontId="2" type="noConversion"/>
  </si>
  <si>
    <t>立法委員</t>
    <phoneticPr fontId="2" type="noConversion"/>
  </si>
  <si>
    <t>市議員</t>
    <phoneticPr fontId="2" type="noConversion"/>
  </si>
  <si>
    <t>臺中市議會</t>
    <phoneticPr fontId="2" type="noConversion"/>
  </si>
  <si>
    <t>男性
公私立國小學生視力不良人數</t>
    <phoneticPr fontId="2" type="noConversion"/>
  </si>
  <si>
    <t>女性
公私立國小學生視力不良人數</t>
    <phoneticPr fontId="2" type="noConversion"/>
  </si>
  <si>
    <t>辦理國小兒童課後照顧學校數</t>
    <phoneticPr fontId="2" type="noConversion"/>
  </si>
  <si>
    <t>國小兒童課後照顧學生數</t>
    <phoneticPr fontId="2" type="noConversion"/>
  </si>
  <si>
    <t>校</t>
    <phoneticPr fontId="2" type="noConversion"/>
  </si>
  <si>
    <t>辦理國小課後照顧服務班之市立國小學校數</t>
  </si>
  <si>
    <t>性別比率</t>
  </si>
  <si>
    <t>男性新住民當年度取得學歷人數</t>
    <phoneticPr fontId="2" type="noConversion"/>
  </si>
  <si>
    <t>女性新住民當年度取得學歷人數</t>
    <phoneticPr fontId="2" type="noConversion"/>
  </si>
  <si>
    <t>女性新住民當年度取得學歷人數
*100</t>
    <phoneticPr fontId="2" type="noConversion"/>
  </si>
  <si>
    <t>新住民當年度取得學歷人數</t>
    <phoneticPr fontId="2" type="noConversion"/>
  </si>
  <si>
    <t>女性
新住民取得學歷人數</t>
    <phoneticPr fontId="2" type="noConversion"/>
  </si>
  <si>
    <t>男性
新住民取得學歷人數</t>
    <phoneticPr fontId="2" type="noConversion"/>
  </si>
  <si>
    <t>本府民政局</t>
    <phoneticPr fontId="2" type="noConversion"/>
  </si>
  <si>
    <t>男性期中有偶人口數</t>
    <phoneticPr fontId="2" type="noConversion"/>
  </si>
  <si>
    <t>女性期中有偶人口數</t>
    <phoneticPr fontId="2" type="noConversion"/>
  </si>
  <si>
    <t>離婚之子女監護權歸屬父親人數</t>
    <phoneticPr fontId="2" type="noConversion"/>
  </si>
  <si>
    <t>離婚之子女監護權歸屬母親人數</t>
    <phoneticPr fontId="2" type="noConversion"/>
  </si>
  <si>
    <t>離婚之子女監護權歸屬父母共同行使人數</t>
    <phoneticPr fontId="2" type="noConversion"/>
  </si>
  <si>
    <t>離婚之子女監護權歸屬其他人人數</t>
    <phoneticPr fontId="2" type="noConversion"/>
  </si>
  <si>
    <t>生母生育胎次及年齡①</t>
    <phoneticPr fontId="2" type="noConversion"/>
  </si>
  <si>
    <t>①按登記日期統計。</t>
    <phoneticPr fontId="2" type="noConversion"/>
  </si>
  <si>
    <t>1-1.人口概況</t>
    <phoneticPr fontId="2" type="noConversion"/>
  </si>
  <si>
    <t>1-2.人口年齡分配</t>
    <phoneticPr fontId="2" type="noConversion"/>
  </si>
  <si>
    <t>1-3.人口消長</t>
    <phoneticPr fontId="2" type="noConversion"/>
  </si>
  <si>
    <t>1-4.原住民概況</t>
    <phoneticPr fontId="2" type="noConversion"/>
  </si>
  <si>
    <t>1-5.婚姻狀況</t>
    <phoneticPr fontId="2" type="noConversion"/>
  </si>
  <si>
    <t>1-6.婚姻狀況-未婚</t>
    <phoneticPr fontId="2" type="noConversion"/>
  </si>
  <si>
    <t>1-7.婚姻狀況-有偶</t>
    <phoneticPr fontId="2" type="noConversion"/>
  </si>
  <si>
    <t>1-8.婚姻狀況-離婚</t>
    <phoneticPr fontId="2" type="noConversion"/>
  </si>
  <si>
    <t>1-9婚姻狀況-喪偶</t>
    <phoneticPr fontId="2" type="noConversion"/>
  </si>
  <si>
    <t>1-10.結婚情形</t>
    <phoneticPr fontId="2" type="noConversion"/>
  </si>
  <si>
    <t>1-11.初婚情形</t>
    <phoneticPr fontId="2" type="noConversion"/>
  </si>
  <si>
    <t>1-12.離婚情形</t>
    <phoneticPr fontId="2" type="noConversion"/>
  </si>
  <si>
    <t>1-13.生育率</t>
    <phoneticPr fontId="2" type="noConversion"/>
  </si>
  <si>
    <t>1-14.年齡別生育率</t>
    <phoneticPr fontId="2" type="noConversion"/>
  </si>
  <si>
    <t>1-15.嬰兒出生情形</t>
    <phoneticPr fontId="2" type="noConversion"/>
  </si>
  <si>
    <t>1-16.嬰兒生母生產胎次及年齡</t>
    <phoneticPr fontId="2" type="noConversion"/>
  </si>
  <si>
    <t>1-17.家庭組織型態</t>
    <phoneticPr fontId="1" type="noConversion"/>
  </si>
  <si>
    <t>1-18.不動產繼承</t>
    <phoneticPr fontId="2" type="noConversion"/>
  </si>
  <si>
    <t>2-1.勞動力</t>
    <phoneticPr fontId="1" type="noConversion"/>
  </si>
  <si>
    <t>2-2.勞動力參與率</t>
    <phoneticPr fontId="2" type="noConversion"/>
  </si>
  <si>
    <t>2-3.就業者行業結構-農業及工業</t>
    <phoneticPr fontId="2" type="noConversion"/>
  </si>
  <si>
    <t>2-4.就業者行業結構-服務業</t>
    <phoneticPr fontId="2" type="noConversion"/>
  </si>
  <si>
    <t>2-5.就業者職業結構</t>
    <phoneticPr fontId="2" type="noConversion"/>
  </si>
  <si>
    <t>行政院主計總處「人力資源調查統計年報」</t>
  </si>
  <si>
    <t>行政院主計總處「人力資源調查統計年報」</t>
    <phoneticPr fontId="2" type="noConversion"/>
  </si>
  <si>
    <t>行政院主計總處「人力資源調查統計年報」</t>
    <phoneticPr fontId="2" type="noConversion"/>
  </si>
  <si>
    <t>男性向法院申請拋棄繼承人數</t>
    <phoneticPr fontId="2" type="noConversion"/>
  </si>
  <si>
    <t>女性向法院申請拋棄繼承人數</t>
    <phoneticPr fontId="2" type="noConversion"/>
  </si>
  <si>
    <t>女性未申請拋棄亦未申請繼承不動產人數</t>
    <phoneticPr fontId="2" type="noConversion"/>
  </si>
  <si>
    <t>男性未申請拋棄亦未申請繼承不動產人數</t>
    <phoneticPr fontId="2" type="noConversion"/>
  </si>
  <si>
    <t>25-未滿30歲之生母生育胎次為第1胎之出生人數</t>
    <phoneticPr fontId="2" type="noConversion"/>
  </si>
  <si>
    <t>30-未滿35歲之生母生育胎次為第1胎之出生人數</t>
    <phoneticPr fontId="2" type="noConversion"/>
  </si>
  <si>
    <t>35-未滿40歲之生母生育胎次為第1胎之出生人數</t>
    <phoneticPr fontId="2" type="noConversion"/>
  </si>
  <si>
    <t>40-未滿45歲之生母生育胎次為第1胎之出生人數</t>
    <phoneticPr fontId="2" type="noConversion"/>
  </si>
  <si>
    <t>45-未滿50歲之生母生育胎次為第1胎之出生人數</t>
    <phoneticPr fontId="2" type="noConversion"/>
  </si>
  <si>
    <t>生母生育胎次為第2胎之出生人數</t>
    <phoneticPr fontId="2" type="noConversion"/>
  </si>
  <si>
    <t>生母生育胎次為第3胎之出生人數</t>
    <phoneticPr fontId="2" type="noConversion"/>
  </si>
  <si>
    <t>生母生育胎次為第4胎以上之出生人數</t>
    <phoneticPr fontId="2" type="noConversion"/>
  </si>
  <si>
    <t>3-1.老人照顧機構</t>
    <phoneticPr fontId="1" type="noConversion"/>
  </si>
  <si>
    <t>3-2.老人福利服務</t>
    <phoneticPr fontId="1" type="noConversion"/>
  </si>
  <si>
    <t>4-1.教育程度</t>
    <phoneticPr fontId="1" type="noConversion"/>
  </si>
  <si>
    <t>4-2.學校教育</t>
    <phoneticPr fontId="2" type="noConversion"/>
  </si>
  <si>
    <t>4-4.國小教育</t>
    <phoneticPr fontId="2" type="noConversion"/>
  </si>
  <si>
    <t>4-5.國小教育(續)</t>
    <phoneticPr fontId="2" type="noConversion"/>
  </si>
  <si>
    <t>4-6.國中教育</t>
    <phoneticPr fontId="2" type="noConversion"/>
  </si>
  <si>
    <t>4-7.國中教育(續)</t>
    <phoneticPr fontId="2" type="noConversion"/>
  </si>
  <si>
    <t>5-3.法定傳染病-確定人數</t>
    <phoneticPr fontId="1" type="noConversion"/>
  </si>
  <si>
    <t>5-4.法定傳染病-HIV感染者</t>
    <phoneticPr fontId="1" type="noConversion"/>
  </si>
  <si>
    <t>5-6.死亡人數-主要死因</t>
    <phoneticPr fontId="1" type="noConversion"/>
  </si>
  <si>
    <t>5-8.死亡人數-主要癌症</t>
    <phoneticPr fontId="1" type="noConversion"/>
  </si>
  <si>
    <t>5-9.死亡率-主要死因</t>
    <phoneticPr fontId="1" type="noConversion"/>
  </si>
  <si>
    <t>5-11.死亡率-主要癌症</t>
    <phoneticPr fontId="1" type="noConversion"/>
  </si>
  <si>
    <t>5-12.標準化死亡率-主要死因</t>
    <phoneticPr fontId="1" type="noConversion"/>
  </si>
  <si>
    <t>男性自殺死亡人數</t>
    <phoneticPr fontId="2" type="noConversion"/>
  </si>
  <si>
    <t>女性自殺死亡人數</t>
    <phoneticPr fontId="2" type="noConversion"/>
  </si>
  <si>
    <t>女性1-未滿5歲死亡人數</t>
    <phoneticPr fontId="2" type="noConversion"/>
  </si>
  <si>
    <t>男性慢性肝病及肝硬化死亡人數*100,000</t>
    <phoneticPr fontId="2" type="noConversion"/>
  </si>
  <si>
    <t>女性慢性肝病及肝硬化死亡人數*100,000</t>
    <phoneticPr fontId="2" type="noConversion"/>
  </si>
  <si>
    <t>男性期中人口數</t>
  </si>
  <si>
    <t>女性期中人口數</t>
  </si>
  <si>
    <t>6-1.性騷擾案件申訴</t>
    <phoneticPr fontId="2" type="noConversion"/>
  </si>
  <si>
    <t>男性性騷擾防治法申訴案件申訴人數</t>
    <phoneticPr fontId="2" type="noConversion"/>
  </si>
  <si>
    <t>女性性騷擾防治法申訴案件申訴人數</t>
    <phoneticPr fontId="2" type="noConversion"/>
  </si>
  <si>
    <t>男性性騷擾防治法申訴案件加害人數</t>
    <phoneticPr fontId="2" type="noConversion"/>
  </si>
  <si>
    <t>女性性騷擾防治法申訴案件加害人數</t>
    <phoneticPr fontId="2" type="noConversion"/>
  </si>
  <si>
    <t>男性性騷擾防治法再申訴案件再申訴人數</t>
    <phoneticPr fontId="2" type="noConversion"/>
  </si>
  <si>
    <t>男性性騷擾防治法再申訴案件加害人數</t>
    <phoneticPr fontId="2" type="noConversion"/>
  </si>
  <si>
    <t>女性性騷擾防治法再申訴案件再申訴人數</t>
    <phoneticPr fontId="2" type="noConversion"/>
  </si>
  <si>
    <t>女性性騷擾防治法再申訴案件加害人數</t>
    <phoneticPr fontId="2" type="noConversion"/>
  </si>
  <si>
    <t>男性性別平等教育法性騷擾案件申訴人數</t>
    <phoneticPr fontId="2" type="noConversion"/>
  </si>
  <si>
    <t>女性性別平等教育法性騷擾案件申訴人數</t>
    <phoneticPr fontId="2" type="noConversion"/>
  </si>
  <si>
    <t>男性性別平等教育法性騷擾案件行為人數</t>
    <phoneticPr fontId="2" type="noConversion"/>
  </si>
  <si>
    <t>女性性別平等教育法性騷擾案件行為人數</t>
    <phoneticPr fontId="2" type="noConversion"/>
  </si>
  <si>
    <t>3-7.申請住宅補貼</t>
    <phoneticPr fontId="2" type="noConversion"/>
  </si>
  <si>
    <t>20-30歲男性醫師人數</t>
    <phoneticPr fontId="2" type="noConversion"/>
  </si>
  <si>
    <t>20-30歲女性醫師人數</t>
    <phoneticPr fontId="2" type="noConversion"/>
  </si>
  <si>
    <t>31-40歲男性醫師人數</t>
    <phoneticPr fontId="2" type="noConversion"/>
  </si>
  <si>
    <t>31-40歲女性醫師人數</t>
    <phoneticPr fontId="2" type="noConversion"/>
  </si>
  <si>
    <t>41-50歲男性醫師人數</t>
    <phoneticPr fontId="2" type="noConversion"/>
  </si>
  <si>
    <t>41-50歲女性醫師人數</t>
    <phoneticPr fontId="2" type="noConversion"/>
  </si>
  <si>
    <t>51-60歲男性醫師人數</t>
    <phoneticPr fontId="2" type="noConversion"/>
  </si>
  <si>
    <t>51-60歲女性醫師人數</t>
    <phoneticPr fontId="2" type="noConversion"/>
  </si>
  <si>
    <t>61-70歲男性醫師人數</t>
    <phoneticPr fontId="2" type="noConversion"/>
  </si>
  <si>
    <t>61-70歲女性醫師人數</t>
    <phoneticPr fontId="2" type="noConversion"/>
  </si>
  <si>
    <t>71-80歲男性醫師人數</t>
    <phoneticPr fontId="2" type="noConversion"/>
  </si>
  <si>
    <t>71-80歲女性醫師人數</t>
    <phoneticPr fontId="2" type="noConversion"/>
  </si>
  <si>
    <t>81-90歲男性醫師人數</t>
    <phoneticPr fontId="2" type="noConversion"/>
  </si>
  <si>
    <t>81-90歲女性醫師人數</t>
    <phoneticPr fontId="2" type="noConversion"/>
  </si>
  <si>
    <t>91-100歲男性醫師人數</t>
    <phoneticPr fontId="2" type="noConversion"/>
  </si>
  <si>
    <t>91-100歲女性醫師人數</t>
    <phoneticPr fontId="2" type="noConversion"/>
  </si>
  <si>
    <t>6-2.家庭暴力案件</t>
    <phoneticPr fontId="1" type="noConversion"/>
  </si>
  <si>
    <t>6-4.家庭暴力加害者</t>
    <phoneticPr fontId="1" type="noConversion"/>
  </si>
  <si>
    <t>6-5.性侵害被害者年齡</t>
    <phoneticPr fontId="1" type="noConversion"/>
  </si>
  <si>
    <t>6-6.性侵害加害者</t>
    <phoneticPr fontId="1" type="noConversion"/>
  </si>
  <si>
    <t>6-7.刑事案件犯罪人口率</t>
    <phoneticPr fontId="2" type="noConversion"/>
  </si>
  <si>
    <t>男性未滿12歲刑案嫌疑犯人數
*100,000</t>
    <phoneticPr fontId="2" type="noConversion"/>
  </si>
  <si>
    <t>男性未滿12歲期中人口數</t>
    <phoneticPr fontId="2" type="noConversion"/>
  </si>
  <si>
    <t>女性未滿12歲刑案嫌疑犯人數
*100,000</t>
    <phoneticPr fontId="2" type="noConversion"/>
  </si>
  <si>
    <t>女性未滿12歲期中人口數</t>
    <phoneticPr fontId="2" type="noConversion"/>
  </si>
  <si>
    <t>男性12-未滿18歲刑案嫌疑犯人數
*100,000</t>
    <phoneticPr fontId="2" type="noConversion"/>
  </si>
  <si>
    <t>女性12-未滿18歲刑案嫌疑犯人數
*100,000</t>
    <phoneticPr fontId="2" type="noConversion"/>
  </si>
  <si>
    <t>男性18-未滿24歲刑案嫌疑犯人數
*100,000</t>
    <phoneticPr fontId="2" type="noConversion"/>
  </si>
  <si>
    <t>女性18-未滿24歲刑案嫌疑犯人數
*100,000</t>
    <phoneticPr fontId="2" type="noConversion"/>
  </si>
  <si>
    <t>男性24歲以上刑案嫌疑犯人數
*100,000</t>
    <phoneticPr fontId="2" type="noConversion"/>
  </si>
  <si>
    <t>女性24歲以上刑案嫌疑犯人數
*100,000</t>
    <phoneticPr fontId="2" type="noConversion"/>
  </si>
  <si>
    <t>男性12-未滿18歲期中人口數</t>
    <phoneticPr fontId="2" type="noConversion"/>
  </si>
  <si>
    <t>女性12-未滿18歲期中人口數</t>
    <phoneticPr fontId="2" type="noConversion"/>
  </si>
  <si>
    <t>男性18-未滿24歲期中人口數</t>
    <phoneticPr fontId="2" type="noConversion"/>
  </si>
  <si>
    <t>女性18-未滿24歲期中人口數</t>
    <phoneticPr fontId="2" type="noConversion"/>
  </si>
  <si>
    <t>6-8.刑事案件嫌疑犯</t>
    <phoneticPr fontId="2" type="noConversion"/>
  </si>
  <si>
    <t>男性刑案嫌疑犯人數</t>
    <phoneticPr fontId="2" type="noConversion"/>
  </si>
  <si>
    <t>女性刑案嫌疑犯人數</t>
    <phoneticPr fontId="2" type="noConversion"/>
  </si>
  <si>
    <t>男性暴力犯罪嫌疑犯人數</t>
    <phoneticPr fontId="2" type="noConversion"/>
  </si>
  <si>
    <t>女性暴力犯罪嫌疑犯人數</t>
    <phoneticPr fontId="2" type="noConversion"/>
  </si>
  <si>
    <t>男性重傷害嫌疑犯人數</t>
    <phoneticPr fontId="2" type="noConversion"/>
  </si>
  <si>
    <t>女性重傷害嫌疑犯人數</t>
    <phoneticPr fontId="2" type="noConversion"/>
  </si>
  <si>
    <t>男性故意殺人嫌疑犯人數</t>
    <phoneticPr fontId="2" type="noConversion"/>
  </si>
  <si>
    <t>女性故意殺人嫌疑犯人數</t>
    <phoneticPr fontId="2" type="noConversion"/>
  </si>
  <si>
    <t>男性強制性交嫌疑犯人數</t>
    <phoneticPr fontId="2" type="noConversion"/>
  </si>
  <si>
    <t>女性強制性交嫌疑犯人數</t>
    <phoneticPr fontId="2" type="noConversion"/>
  </si>
  <si>
    <t>男性重大恐嚇取財嫌疑犯人數</t>
    <phoneticPr fontId="2" type="noConversion"/>
  </si>
  <si>
    <t>女性重大恐嚇取財嫌疑犯人數</t>
    <phoneticPr fontId="2" type="noConversion"/>
  </si>
  <si>
    <t>男性擄人勒贖嫌疑犯人數</t>
    <phoneticPr fontId="2" type="noConversion"/>
  </si>
  <si>
    <t>女性擄人勒贖嫌疑犯人數</t>
    <phoneticPr fontId="2" type="noConversion"/>
  </si>
  <si>
    <t>男性強盜嫌疑犯人數</t>
    <phoneticPr fontId="2" type="noConversion"/>
  </si>
  <si>
    <t>女性強盜嫌疑犯人數</t>
    <phoneticPr fontId="2" type="noConversion"/>
  </si>
  <si>
    <t>男性搶奪嫌疑犯人數</t>
    <phoneticPr fontId="2" type="noConversion"/>
  </si>
  <si>
    <t>女性搶奪嫌疑犯人數</t>
    <phoneticPr fontId="2" type="noConversion"/>
  </si>
  <si>
    <t>男性竊盜嫌疑犯人數</t>
    <phoneticPr fontId="2" type="noConversion"/>
  </si>
  <si>
    <t>女性竊盜嫌疑犯人數</t>
    <phoneticPr fontId="2" type="noConversion"/>
  </si>
  <si>
    <t>男性賭博嫌疑犯人數</t>
    <phoneticPr fontId="2" type="noConversion"/>
  </si>
  <si>
    <t>女性賭博嫌疑犯人數</t>
    <phoneticPr fontId="2" type="noConversion"/>
  </si>
  <si>
    <t>男性偽造文書嫌疑犯人數</t>
    <phoneticPr fontId="2" type="noConversion"/>
  </si>
  <si>
    <t>女性偽造文書嫌疑犯人數</t>
    <phoneticPr fontId="2" type="noConversion"/>
  </si>
  <si>
    <t>男性毒品嫌疑犯人數</t>
    <phoneticPr fontId="2" type="noConversion"/>
  </si>
  <si>
    <t>女性毒品嫌疑犯人數</t>
    <phoneticPr fontId="2" type="noConversion"/>
  </si>
  <si>
    <t>男性妨礙婚姻及家庭嫌疑犯人數</t>
    <phoneticPr fontId="2" type="noConversion"/>
  </si>
  <si>
    <t>女性妨害婚姻及家庭嫌疑犯人數</t>
    <phoneticPr fontId="2" type="noConversion"/>
  </si>
  <si>
    <t>男性各種犯罪發生場所被害者人數</t>
    <phoneticPr fontId="2" type="noConversion"/>
  </si>
  <si>
    <t>6-9.刑事案件被害者</t>
    <phoneticPr fontId="2" type="noConversion"/>
  </si>
  <si>
    <t>6-10.刑事案件加害者</t>
    <phoneticPr fontId="2" type="noConversion"/>
  </si>
  <si>
    <t>6-11.竊盜案件</t>
    <phoneticPr fontId="2" type="noConversion"/>
  </si>
  <si>
    <t>男性竊盜嫌疑犯人數*100,000</t>
    <phoneticPr fontId="2" type="noConversion"/>
  </si>
  <si>
    <t>女性竊盜嫌疑犯人數*100,000</t>
    <phoneticPr fontId="2" type="noConversion"/>
  </si>
  <si>
    <t xml:space="preserve">男性期中人口數                                                                                                                                                                      </t>
    <phoneticPr fontId="2" type="noConversion"/>
  </si>
  <si>
    <t xml:space="preserve">女性期中人口數                                                                                                                                                                      </t>
    <phoneticPr fontId="2" type="noConversion"/>
  </si>
  <si>
    <t>6-12.暴力犯罪</t>
    <phoneticPr fontId="2" type="noConversion"/>
  </si>
  <si>
    <t>男性暴力案件嫌疑犯人數</t>
    <phoneticPr fontId="2" type="noConversion"/>
  </si>
  <si>
    <t>男性強制性交案件嫌疑犯人數</t>
    <phoneticPr fontId="2" type="noConversion"/>
  </si>
  <si>
    <t>男性搶奪案件嫌疑犯人數</t>
    <phoneticPr fontId="2" type="noConversion"/>
  </si>
  <si>
    <t>女性暴力案件嫌疑犯人數</t>
    <phoneticPr fontId="2" type="noConversion"/>
  </si>
  <si>
    <t>女性強制性交案件嫌疑犯人數</t>
    <phoneticPr fontId="2" type="noConversion"/>
  </si>
  <si>
    <t>女性搶奪案件嫌疑犯人數</t>
    <phoneticPr fontId="2" type="noConversion"/>
  </si>
  <si>
    <t>6-13.妨害性自主罪</t>
    <phoneticPr fontId="2" type="noConversion"/>
  </si>
  <si>
    <t>期中人口數</t>
    <phoneticPr fontId="1" type="noConversion"/>
  </si>
  <si>
    <t>6-14.妨害性自主罪-年齡別</t>
    <phoneticPr fontId="2" type="noConversion"/>
  </si>
  <si>
    <t>6-15.妨害性自主罪-教育程度別</t>
    <phoneticPr fontId="2" type="noConversion"/>
  </si>
  <si>
    <t>男性未滿18歲刑案嫌疑犯人數</t>
    <phoneticPr fontId="2" type="noConversion"/>
  </si>
  <si>
    <t>女性未滿18歲刑案嫌疑犯人數</t>
    <phoneticPr fontId="2" type="noConversion"/>
  </si>
  <si>
    <t>男性未滿18歲刑案嫌疑犯人數
*100,000</t>
    <phoneticPr fontId="2" type="noConversion"/>
  </si>
  <si>
    <t>女性未滿18歲刑案嫌疑犯人數*100,000</t>
    <phoneticPr fontId="2" type="noConversion"/>
  </si>
  <si>
    <t xml:space="preserve">男性12-未滿18歲竊盜嫌疑犯人數
</t>
    <phoneticPr fontId="2" type="noConversion"/>
  </si>
  <si>
    <t xml:space="preserve">女性12-未滿18歲竊盜嫌疑犯人數
</t>
    <phoneticPr fontId="2" type="noConversion"/>
  </si>
  <si>
    <t>男性12-未滿18歲竊盜嫌疑犯人數
*100,000</t>
    <phoneticPr fontId="2" type="noConversion"/>
  </si>
  <si>
    <t>女性12-未滿18歲竊盜嫌疑犯人數*100,000</t>
    <phoneticPr fontId="2" type="noConversion"/>
  </si>
  <si>
    <t xml:space="preserve">男性12-未滿18歲少年暴力嫌疑犯人數
</t>
    <phoneticPr fontId="2" type="noConversion"/>
  </si>
  <si>
    <t xml:space="preserve">女性12-未滿18歲少年暴力嫌疑犯人數
</t>
    <phoneticPr fontId="2" type="noConversion"/>
  </si>
  <si>
    <t>男性12-未滿18歲暴力嫌疑犯人數*100,000</t>
    <phoneticPr fontId="2" type="noConversion"/>
  </si>
  <si>
    <t>女性12-未滿18歲暴力嫌疑犯人數*100,000</t>
    <phoneticPr fontId="2" type="noConversion"/>
  </si>
  <si>
    <t>6-16.兒童少年犯罪</t>
    <phoneticPr fontId="2" type="noConversion"/>
  </si>
  <si>
    <t>6-17.少年刑案嫌疑犯</t>
    <phoneticPr fontId="2" type="noConversion"/>
  </si>
  <si>
    <t>強制性交</t>
    <phoneticPr fontId="2" type="noConversion"/>
  </si>
  <si>
    <t>擄人勒贖</t>
    <phoneticPr fontId="2" type="noConversion"/>
  </si>
  <si>
    <t>故意殺人</t>
    <phoneticPr fontId="2" type="noConversion"/>
  </si>
  <si>
    <t>男性12-未滿18歲暴力犯罪嫌疑犯人數</t>
    <phoneticPr fontId="2" type="noConversion"/>
  </si>
  <si>
    <t>女性12-未滿18歲暴力犯罪嫌疑犯人數</t>
    <phoneticPr fontId="2" type="noConversion"/>
  </si>
  <si>
    <t>男性12-未滿18歲重傷害嫌疑犯人數</t>
    <phoneticPr fontId="2" type="noConversion"/>
  </si>
  <si>
    <t>女性12-未滿18歲重傷害嫌疑犯人數</t>
    <phoneticPr fontId="2" type="noConversion"/>
  </si>
  <si>
    <t>男性12-未滿18歲故意殺人嫌疑犯人數</t>
    <phoneticPr fontId="2" type="noConversion"/>
  </si>
  <si>
    <t>女性12-未滿18歲故意殺人嫌疑犯人數</t>
    <phoneticPr fontId="2" type="noConversion"/>
  </si>
  <si>
    <t>男性12-未滿18歲強制性交嫌疑犯人數</t>
    <phoneticPr fontId="2" type="noConversion"/>
  </si>
  <si>
    <t>女性12-未滿18歲強制性交嫌疑犯人數</t>
    <phoneticPr fontId="2" type="noConversion"/>
  </si>
  <si>
    <t>男性12-未滿18歲重大恐嚇取財嫌疑犯人數</t>
    <phoneticPr fontId="2" type="noConversion"/>
  </si>
  <si>
    <t>女性12-未滿18歲重大恐嚇取財嫌疑犯人數</t>
    <phoneticPr fontId="2" type="noConversion"/>
  </si>
  <si>
    <t>男性12-未滿18歲擄人勒贖嫌疑犯人數</t>
    <phoneticPr fontId="2" type="noConversion"/>
  </si>
  <si>
    <t>女性12-未滿18歲擄人勒贖嫌疑犯人數</t>
    <phoneticPr fontId="2" type="noConversion"/>
  </si>
  <si>
    <t>男性12-未滿18歲強盜嫌疑犯人數</t>
    <phoneticPr fontId="2" type="noConversion"/>
  </si>
  <si>
    <t>女性12-未滿18歲強盜嫌疑犯人數</t>
    <phoneticPr fontId="2" type="noConversion"/>
  </si>
  <si>
    <t>男性12-未滿18歲搶奪嫌疑犯人數</t>
    <phoneticPr fontId="2" type="noConversion"/>
  </si>
  <si>
    <t>女性12-未滿18歲搶奪嫌疑犯人數</t>
    <phoneticPr fontId="2" type="noConversion"/>
  </si>
  <si>
    <t>男性12-未滿18歲竊盜嫌疑犯人數</t>
    <phoneticPr fontId="2" type="noConversion"/>
  </si>
  <si>
    <t>女性12-未滿18歲竊盜嫌疑犯人數</t>
    <phoneticPr fontId="2" type="noConversion"/>
  </si>
  <si>
    <t>男性12-未滿18歲賭博嫌疑犯人數</t>
    <phoneticPr fontId="2" type="noConversion"/>
  </si>
  <si>
    <t>女性12-未滿18歲賭博嫌疑犯人數</t>
    <phoneticPr fontId="2" type="noConversion"/>
  </si>
  <si>
    <t>男性12-未滿18歲毒品嫌疑犯人數</t>
    <phoneticPr fontId="2" type="noConversion"/>
  </si>
  <si>
    <t>女性12-未滿18歲毒品嫌疑犯人數</t>
    <phoneticPr fontId="2" type="noConversion"/>
  </si>
  <si>
    <t>6-18.兒童刑案嫌疑犯</t>
    <phoneticPr fontId="2" type="noConversion"/>
  </si>
  <si>
    <t>男性未滿12歲暴力犯罪嫌疑犯人數</t>
    <phoneticPr fontId="2" type="noConversion"/>
  </si>
  <si>
    <t>女性未滿12歲暴力犯罪嫌疑犯人數</t>
    <phoneticPr fontId="2" type="noConversion"/>
  </si>
  <si>
    <t>男性未滿12歲重傷害嫌疑犯人數</t>
    <phoneticPr fontId="2" type="noConversion"/>
  </si>
  <si>
    <t>女性未滿12歲重傷害嫌疑犯人數</t>
    <phoneticPr fontId="2" type="noConversion"/>
  </si>
  <si>
    <t>男性未滿12歲故意殺人嫌疑犯人數</t>
    <phoneticPr fontId="2" type="noConversion"/>
  </si>
  <si>
    <t>女性未滿12歲故意殺人嫌疑犯人數</t>
    <phoneticPr fontId="2" type="noConversion"/>
  </si>
  <si>
    <t>男性未滿12歲強制性交嫌疑犯人數</t>
    <phoneticPr fontId="2" type="noConversion"/>
  </si>
  <si>
    <t>女性未滿12歲強制性交嫌疑犯人數</t>
    <phoneticPr fontId="2" type="noConversion"/>
  </si>
  <si>
    <t>男性未滿12歲重大恐嚇取財嫌疑犯人數</t>
    <phoneticPr fontId="2" type="noConversion"/>
  </si>
  <si>
    <t>女性未滿12歲重大恐嚇取財嫌疑犯人數</t>
    <phoneticPr fontId="2" type="noConversion"/>
  </si>
  <si>
    <t>男性未滿12歲擄人勒贖嫌疑犯人數</t>
    <phoneticPr fontId="2" type="noConversion"/>
  </si>
  <si>
    <t>女性未滿12歲擄人勒贖嫌疑犯人數</t>
    <phoneticPr fontId="2" type="noConversion"/>
  </si>
  <si>
    <t>男性未滿12歲強盜嫌疑犯人數</t>
    <phoneticPr fontId="2" type="noConversion"/>
  </si>
  <si>
    <t>女性未滿12歲強盜嫌疑犯人數</t>
    <phoneticPr fontId="2" type="noConversion"/>
  </si>
  <si>
    <t>男性未滿12歲搶奪嫌疑犯人數</t>
    <phoneticPr fontId="2" type="noConversion"/>
  </si>
  <si>
    <t>女性未滿12歲搶奪嫌疑犯人數</t>
    <phoneticPr fontId="2" type="noConversion"/>
  </si>
  <si>
    <t>男性未滿12歲竊盜嫌疑犯人數</t>
    <phoneticPr fontId="2" type="noConversion"/>
  </si>
  <si>
    <t>女性未滿12歲竊盜嫌疑犯人數</t>
    <phoneticPr fontId="2" type="noConversion"/>
  </si>
  <si>
    <t>男性未滿12歲賭博嫌疑犯人數</t>
    <phoneticPr fontId="2" type="noConversion"/>
  </si>
  <si>
    <t>女性未滿12歲賭博嫌疑犯人數</t>
    <phoneticPr fontId="2" type="noConversion"/>
  </si>
  <si>
    <t>男性未滿12歲毒品嫌疑犯人數</t>
    <phoneticPr fontId="2" type="noConversion"/>
  </si>
  <si>
    <t>女性未滿12歲毒品嫌疑犯人數</t>
    <phoneticPr fontId="2" type="noConversion"/>
  </si>
  <si>
    <t>附註：①總計不等於一級毒品及二級毒品加總，係因總計依犯罪方法罰則重者優先列計，一級毒品及二級毒品則先以毒品級數再依犯罪方法列計。</t>
    <phoneticPr fontId="2" type="noConversion"/>
  </si>
  <si>
    <t>6-19.毒品吸食人數</t>
    <phoneticPr fontId="2" type="noConversion"/>
  </si>
  <si>
    <t>6-20.道路交通事故</t>
    <phoneticPr fontId="2" type="noConversion"/>
  </si>
  <si>
    <t xml:space="preserve">附註：①A1類道路交通事故為造成人員當場或24小時內死亡之事故。②死亡人數為事故當場死亡及受傷後24小時內死亡之人數。 ③為A1類道路交通事故中，受傷或超過24小時死亡之人數。 </t>
    <phoneticPr fontId="2" type="noConversion"/>
  </si>
  <si>
    <t>6-21.火災死傷人數</t>
    <phoneticPr fontId="2" type="noConversion"/>
  </si>
  <si>
    <t>男性火災死亡及受傷人數</t>
    <phoneticPr fontId="2" type="noConversion"/>
  </si>
  <si>
    <t>女性火災死亡及受傷人數</t>
    <phoneticPr fontId="2" type="noConversion"/>
  </si>
  <si>
    <t>男性火災死亡人數</t>
    <phoneticPr fontId="2" type="noConversion"/>
  </si>
  <si>
    <t>女性火災死亡人數</t>
    <phoneticPr fontId="2" type="noConversion"/>
  </si>
  <si>
    <t>男性火災受傷人數</t>
    <phoneticPr fontId="2" type="noConversion"/>
  </si>
  <si>
    <t>女性火災受傷人數</t>
    <phoneticPr fontId="2" type="noConversion"/>
  </si>
  <si>
    <t>7-1.社會福利工作</t>
    <phoneticPr fontId="1" type="noConversion"/>
  </si>
  <si>
    <t>公務人員</t>
    <phoneticPr fontId="2" type="noConversion"/>
  </si>
  <si>
    <t>男性公教職員數</t>
    <phoneticPr fontId="2" type="noConversion"/>
  </si>
  <si>
    <t>男性公務人員數</t>
    <phoneticPr fontId="2" type="noConversion"/>
  </si>
  <si>
    <t>女性公教職員數</t>
    <phoneticPr fontId="2" type="noConversion"/>
  </si>
  <si>
    <t>女性公務人員數</t>
    <phoneticPr fontId="2" type="noConversion"/>
  </si>
  <si>
    <t>公教職員數</t>
    <phoneticPr fontId="2" type="noConversion"/>
  </si>
  <si>
    <t>男性29歲以下公教職員數*100</t>
    <phoneticPr fontId="2" type="noConversion"/>
  </si>
  <si>
    <t>男性29歲以下公務人員數*100</t>
    <phoneticPr fontId="2" type="noConversion"/>
  </si>
  <si>
    <t>女性29歲以下公教職員數*100</t>
    <phoneticPr fontId="2" type="noConversion"/>
  </si>
  <si>
    <t>女性29歲以下公務人員數*100</t>
    <phoneticPr fontId="2" type="noConversion"/>
  </si>
  <si>
    <t>男性30-未滿50歲公教職員數*100</t>
    <phoneticPr fontId="2" type="noConversion"/>
  </si>
  <si>
    <t>男性30-未滿50歲公務人員數*100</t>
    <phoneticPr fontId="2" type="noConversion"/>
  </si>
  <si>
    <t>女性30-未滿50歲公教職員數*100</t>
    <phoneticPr fontId="2" type="noConversion"/>
  </si>
  <si>
    <t>女性30-未滿50歲公務人員數*100</t>
    <phoneticPr fontId="2" type="noConversion"/>
  </si>
  <si>
    <t>男性50歲以上公教職員數*100</t>
    <phoneticPr fontId="2" type="noConversion"/>
  </si>
  <si>
    <t>男性50歲以上公務人員數*100</t>
    <phoneticPr fontId="2" type="noConversion"/>
  </si>
  <si>
    <t>女性50歲以上公教職員數*100</t>
    <phoneticPr fontId="2" type="noConversion"/>
  </si>
  <si>
    <t>女性50歲以上公務人員數*100</t>
    <phoneticPr fontId="2" type="noConversion"/>
  </si>
  <si>
    <t>男性大專以上教育程度公教職員數*100</t>
    <phoneticPr fontId="2" type="noConversion"/>
  </si>
  <si>
    <t>男性大專以上教育程度公務人員數*100</t>
    <phoneticPr fontId="2" type="noConversion"/>
  </si>
  <si>
    <t>女性大專以上教育程度公教職員數*100</t>
    <phoneticPr fontId="2" type="noConversion"/>
  </si>
  <si>
    <t>女性大專以上教育程度公務人員數*100</t>
    <phoneticPr fontId="2" type="noConversion"/>
  </si>
  <si>
    <t>男性高中職教育程度公教職員數*100</t>
    <phoneticPr fontId="2" type="noConversion"/>
  </si>
  <si>
    <t>男性高中職教育程度公務人員數*100</t>
    <phoneticPr fontId="2" type="noConversion"/>
  </si>
  <si>
    <t>女性高中職教育程度公教職員數*100</t>
    <phoneticPr fontId="2" type="noConversion"/>
  </si>
  <si>
    <t>女性高中職教育程度公務人員數*100</t>
    <phoneticPr fontId="2" type="noConversion"/>
  </si>
  <si>
    <t>男性國中以下教育程度公教職員數*100</t>
    <phoneticPr fontId="2" type="noConversion"/>
  </si>
  <si>
    <t>男性國中以下教育程度公務人員數*100</t>
    <phoneticPr fontId="2" type="noConversion"/>
  </si>
  <si>
    <t>女性國中以下教育程度公教職員數*100</t>
    <phoneticPr fontId="2" type="noConversion"/>
  </si>
  <si>
    <t>女性國中以下教育程度公務人員數*100</t>
    <phoneticPr fontId="2" type="noConversion"/>
  </si>
  <si>
    <t>民選首長</t>
    <phoneticPr fontId="2" type="noConversion"/>
  </si>
  <si>
    <t>政務人員</t>
    <phoneticPr fontId="2" type="noConversion"/>
  </si>
  <si>
    <t>校長及教師</t>
    <phoneticPr fontId="2" type="noConversion"/>
  </si>
  <si>
    <t xml:space="preserve">男性薦任第9職等以上主管人數(一級機關首長除外)
</t>
    <phoneticPr fontId="2" type="noConversion"/>
  </si>
  <si>
    <t xml:space="preserve">女性薦任第9職等以上主管人數(一級機關首長除外)
</t>
    <phoneticPr fontId="2" type="noConversion"/>
  </si>
  <si>
    <t>男性一級機關首長人數</t>
    <phoneticPr fontId="2" type="noConversion"/>
  </si>
  <si>
    <t xml:space="preserve">女性一級機關首長人數
</t>
    <phoneticPr fontId="2" type="noConversion"/>
  </si>
  <si>
    <t>男性機關首長人數*100</t>
    <phoneticPr fontId="2" type="noConversion"/>
  </si>
  <si>
    <t>女性機關首長人數*100</t>
    <phoneticPr fontId="2" type="noConversion"/>
  </si>
  <si>
    <t>機關首長人數</t>
    <phoneticPr fontId="2" type="noConversion"/>
  </si>
  <si>
    <t>女性薦任第9職等以上主管人數(一級機關首長除外)
*100</t>
    <phoneticPr fontId="2" type="noConversion"/>
  </si>
  <si>
    <t>女性一級機關首長人數
*100</t>
    <phoneticPr fontId="2" type="noConversion"/>
  </si>
  <si>
    <t>男性市府公務人員參加訓練人次</t>
    <phoneticPr fontId="2" type="noConversion"/>
  </si>
  <si>
    <t>女性市府公務人員參加訓練人次</t>
    <phoneticPr fontId="2" type="noConversion"/>
  </si>
  <si>
    <t>參加公訓中心訓練人次</t>
    <phoneticPr fontId="2" type="noConversion"/>
  </si>
  <si>
    <t>男性市府公務人員參加公訓中心訓練人次</t>
    <phoneticPr fontId="2" type="noConversion"/>
  </si>
  <si>
    <t>女性市府公務人員參加公訓中心訓練人次</t>
    <phoneticPr fontId="2" type="noConversion"/>
  </si>
  <si>
    <t>男性立法委員人數</t>
    <phoneticPr fontId="2" type="noConversion"/>
  </si>
  <si>
    <t>男性立法委員人數*100</t>
    <phoneticPr fontId="2" type="noConversion"/>
  </si>
  <si>
    <t>女性立法委員人數</t>
    <phoneticPr fontId="2" type="noConversion"/>
  </si>
  <si>
    <t>女性立法委員人數*100</t>
    <phoneticPr fontId="2" type="noConversion"/>
  </si>
  <si>
    <t>男性市議員人數</t>
    <phoneticPr fontId="2" type="noConversion"/>
  </si>
  <si>
    <t>男性市議員人數*100</t>
    <phoneticPr fontId="2" type="noConversion"/>
  </si>
  <si>
    <t>女性市議員人數</t>
    <phoneticPr fontId="2" type="noConversion"/>
  </si>
  <si>
    <t>女性市議員人數*100</t>
    <phoneticPr fontId="2" type="noConversion"/>
  </si>
  <si>
    <t>立法委員人數</t>
    <phoneticPr fontId="2" type="noConversion"/>
  </si>
  <si>
    <t>議員人數</t>
    <phoneticPr fontId="2" type="noConversion"/>
  </si>
  <si>
    <t>座</t>
  </si>
  <si>
    <t>男廁</t>
    <phoneticPr fontId="2" type="noConversion"/>
  </si>
  <si>
    <t>女廁</t>
    <phoneticPr fontId="2" type="noConversion"/>
  </si>
  <si>
    <t>不分男女</t>
    <phoneticPr fontId="2" type="noConversion"/>
  </si>
  <si>
    <t>親子廁所</t>
    <phoneticPr fontId="2" type="noConversion"/>
  </si>
  <si>
    <t>廁間</t>
    <phoneticPr fontId="2" type="noConversion"/>
  </si>
  <si>
    <t>小便器及廁間數</t>
  </si>
  <si>
    <t>小便器及廁間數</t>
    <phoneticPr fontId="2" type="noConversion"/>
  </si>
  <si>
    <t>％</t>
    <phoneticPr fontId="2" type="noConversion"/>
  </si>
  <si>
    <t>男性幼年人口數</t>
    <phoneticPr fontId="2" type="noConversion"/>
  </si>
  <si>
    <t>女性幼年人口數</t>
    <phoneticPr fontId="2" type="noConversion"/>
  </si>
  <si>
    <t>男性青壯年人口數</t>
    <phoneticPr fontId="2" type="noConversion"/>
  </si>
  <si>
    <t>男性老年人口數</t>
    <phoneticPr fontId="2" type="noConversion"/>
  </si>
  <si>
    <t>女性老年人口數</t>
    <phoneticPr fontId="2" type="noConversion"/>
  </si>
  <si>
    <t>男性青壯年人口數*100</t>
    <phoneticPr fontId="2" type="noConversion"/>
  </si>
  <si>
    <t>男性老年人口數*100</t>
    <phoneticPr fontId="2" type="noConversion"/>
  </si>
  <si>
    <t>女性老年人口數*100</t>
    <phoneticPr fontId="2" type="noConversion"/>
  </si>
  <si>
    <t>男性零歲平均餘命</t>
    <phoneticPr fontId="2" type="noConversion"/>
  </si>
  <si>
    <t>女性零歲平均餘命</t>
    <phoneticPr fontId="2" type="noConversion"/>
  </si>
  <si>
    <t>男性人口增加數*1,000</t>
    <phoneticPr fontId="2" type="noConversion"/>
  </si>
  <si>
    <t>各行業商業登記負責人</t>
    <phoneticPr fontId="2" type="noConversion"/>
  </si>
  <si>
    <t>男</t>
    <phoneticPr fontId="2" type="noConversion"/>
  </si>
  <si>
    <t>女</t>
    <phoneticPr fontId="2" type="noConversion"/>
  </si>
  <si>
    <t>人</t>
    <phoneticPr fontId="2" type="noConversion"/>
  </si>
  <si>
    <t>％</t>
    <phoneticPr fontId="2" type="noConversion"/>
  </si>
  <si>
    <t>各行業商業登記負責人人數</t>
    <phoneticPr fontId="2" type="noConversion"/>
  </si>
  <si>
    <t>15歲以上研究所教育程度男性人口數*100</t>
    <phoneticPr fontId="1" type="noConversion"/>
  </si>
  <si>
    <t>15歲以上研究所教育程度女性人口數*100</t>
    <phoneticPr fontId="1" type="noConversion"/>
  </si>
  <si>
    <t>15歲以上大學教育程度男性人口數*100</t>
    <phoneticPr fontId="1" type="noConversion"/>
  </si>
  <si>
    <t>15歲以上大學教育程度女性人口數*100</t>
    <phoneticPr fontId="1" type="noConversion"/>
  </si>
  <si>
    <t>15歲以上專科教育程度男性人口數*100</t>
    <phoneticPr fontId="1" type="noConversion"/>
  </si>
  <si>
    <t>15歲以上專科教育程度女性人口數*100</t>
    <phoneticPr fontId="1" type="noConversion"/>
  </si>
  <si>
    <t>15歲以上高中教育程度女性人口數*100</t>
    <phoneticPr fontId="1" type="noConversion"/>
  </si>
  <si>
    <t>15歲以上高職教育程度女性人口數*100</t>
    <phoneticPr fontId="1" type="noConversion"/>
  </si>
  <si>
    <t>15歲以上高中教育程度男性人口數*100</t>
    <phoneticPr fontId="2" type="noConversion"/>
  </si>
  <si>
    <t>15歲以上高職教育程度男性人口數*100</t>
    <phoneticPr fontId="2" type="noConversion"/>
  </si>
  <si>
    <t>15歲以上國中(初職)教育程度男性人口數*100</t>
    <phoneticPr fontId="2" type="noConversion"/>
  </si>
  <si>
    <t>15歲以上國小教育程度男性人口數*100</t>
    <phoneticPr fontId="2" type="noConversion"/>
  </si>
  <si>
    <t>15歲以上自修及不識字教育程度男性人口數*100</t>
    <phoneticPr fontId="2" type="noConversion"/>
  </si>
  <si>
    <t>15歲以上國中(初職)教育程度女性人口數*100</t>
    <phoneticPr fontId="1" type="noConversion"/>
  </si>
  <si>
    <t>15歲以上國小教育程度女性人口數*100</t>
    <phoneticPr fontId="1" type="noConversion"/>
  </si>
  <si>
    <t>15歲以上自修及不識字教育程度女性人口數*100</t>
    <phoneticPr fontId="1" type="noConversion"/>
  </si>
  <si>
    <t>15歲以上研究所教育程度男性人口數</t>
    <phoneticPr fontId="1" type="noConversion"/>
  </si>
  <si>
    <t>15歲以上研究所教育程度女性人口數</t>
    <phoneticPr fontId="1" type="noConversion"/>
  </si>
  <si>
    <t>15歲以上大學教育程度男性人口數</t>
    <phoneticPr fontId="1" type="noConversion"/>
  </si>
  <si>
    <t>15歲以上大學教育程度女性人口數</t>
    <phoneticPr fontId="1" type="noConversion"/>
  </si>
  <si>
    <t>15歲以上專科教育程度男性人口數</t>
    <phoneticPr fontId="1" type="noConversion"/>
  </si>
  <si>
    <t>15歲以上專科教育程度女性人口數</t>
    <phoneticPr fontId="1" type="noConversion"/>
  </si>
  <si>
    <t>15歲以上高中教育程度男性人口數</t>
    <phoneticPr fontId="2" type="noConversion"/>
  </si>
  <si>
    <t>15歲以上高中教育程度女性人口數</t>
    <phoneticPr fontId="1" type="noConversion"/>
  </si>
  <si>
    <t>15歲以上高職教育程度男性人口數</t>
    <phoneticPr fontId="2" type="noConversion"/>
  </si>
  <si>
    <t>15歲以上高職教育程度女性人口數</t>
    <phoneticPr fontId="1" type="noConversion"/>
  </si>
  <si>
    <t>15歲以上國中(初職)教育程度男性人口數</t>
    <phoneticPr fontId="2" type="noConversion"/>
  </si>
  <si>
    <t>15歲以上國中(初職)教育程度女性人口數</t>
    <phoneticPr fontId="1" type="noConversion"/>
  </si>
  <si>
    <t>15歲以上國小教育程度男性人口數</t>
    <phoneticPr fontId="2" type="noConversion"/>
  </si>
  <si>
    <t>15歲以上國小教育程度女性人口數</t>
    <phoneticPr fontId="1" type="noConversion"/>
  </si>
  <si>
    <t>15歲以上自修及不識字教育程度男性人口數</t>
    <phoneticPr fontId="2" type="noConversion"/>
  </si>
  <si>
    <t>15歲以上自修及不識字教育程度女性人口數</t>
    <phoneticPr fontId="1" type="noConversion"/>
  </si>
  <si>
    <t>15歲以上識字教育程度男性人口數*100</t>
    <phoneticPr fontId="1" type="noConversion"/>
  </si>
  <si>
    <t>15歲以上大學以上教育程度男性人口數*100</t>
    <phoneticPr fontId="1" type="noConversion"/>
  </si>
  <si>
    <t>15歲以上識字教育程度女性人口數*100</t>
    <phoneticPr fontId="1" type="noConversion"/>
  </si>
  <si>
    <t>15歲以上大學以上教育程度女性人口數*100</t>
    <phoneticPr fontId="1" type="noConversion"/>
  </si>
  <si>
    <t>失能個案</t>
    <phoneticPr fontId="1" type="noConversion"/>
  </si>
  <si>
    <t>失能個案男性人數</t>
    <phoneticPr fontId="1" type="noConversion"/>
  </si>
  <si>
    <t>失能個案女性人數</t>
    <phoneticPr fontId="1" type="noConversion"/>
  </si>
  <si>
    <t>男性15-未滿60歲各人口年齡組別生育率的總和*5</t>
    <phoneticPr fontId="2" type="noConversion"/>
  </si>
  <si>
    <t>15-未滿50歲各育齡婦女年齡組別生育率的總和*5</t>
    <phoneticPr fontId="2" type="noConversion"/>
  </si>
  <si>
    <t>15-未滿50歲育齡婦女期中人口數</t>
    <phoneticPr fontId="2" type="noConversion"/>
  </si>
  <si>
    <t>男性15-未滿60歲期中人口數</t>
    <phoneticPr fontId="2" type="noConversion"/>
  </si>
  <si>
    <t>男性15歲以上有偶人口數</t>
    <phoneticPr fontId="2" type="noConversion"/>
  </si>
  <si>
    <t>男性15-未滿20歲有偶人口數</t>
    <phoneticPr fontId="2" type="noConversion"/>
  </si>
  <si>
    <t>女性15-未滿20歲有偶人口數</t>
    <phoneticPr fontId="2" type="noConversion"/>
  </si>
  <si>
    <t>男性20-未滿25歲有偶人口數</t>
    <phoneticPr fontId="2" type="noConversion"/>
  </si>
  <si>
    <t>女性20-未滿25歲有偶人口數</t>
    <phoneticPr fontId="2" type="noConversion"/>
  </si>
  <si>
    <t>男性25-未滿30歲有偶人口數</t>
    <phoneticPr fontId="2" type="noConversion"/>
  </si>
  <si>
    <t>女性25-未滿30歲有偶人口數</t>
    <phoneticPr fontId="2" type="noConversion"/>
  </si>
  <si>
    <t>男性30-未滿35歲有偶人口數</t>
    <phoneticPr fontId="2" type="noConversion"/>
  </si>
  <si>
    <t>女性30-未滿35歲有偶人口數</t>
    <phoneticPr fontId="2" type="noConversion"/>
  </si>
  <si>
    <t>男性35-未滿40歲有偶人口數</t>
    <phoneticPr fontId="2" type="noConversion"/>
  </si>
  <si>
    <t>女性35-未滿40歲有偶人口數</t>
    <phoneticPr fontId="2" type="noConversion"/>
  </si>
  <si>
    <t>男性40歲以上有偶人口數</t>
    <phoneticPr fontId="2" type="noConversion"/>
  </si>
  <si>
    <t>女性40歲以上有偶人口數</t>
    <phoneticPr fontId="2" type="noConversion"/>
  </si>
  <si>
    <t>女性15歲以上有偶人口數</t>
    <phoneticPr fontId="2" type="noConversion"/>
  </si>
  <si>
    <t>男性15-未滿20歲離婚人口數</t>
    <phoneticPr fontId="2" type="noConversion"/>
  </si>
  <si>
    <t>女性15-未滿20歲離婚人口數</t>
    <phoneticPr fontId="2" type="noConversion"/>
  </si>
  <si>
    <t>男性20-未滿25歲離婚人口數</t>
    <phoneticPr fontId="2" type="noConversion"/>
  </si>
  <si>
    <t>女性20-未滿25歲離婚人口數</t>
    <phoneticPr fontId="2" type="noConversion"/>
  </si>
  <si>
    <t>男性25-未滿30歲離婚人口數</t>
    <phoneticPr fontId="2" type="noConversion"/>
  </si>
  <si>
    <t>女性25-未滿30歲離婚人口數</t>
    <phoneticPr fontId="2" type="noConversion"/>
  </si>
  <si>
    <t>男性30-未滿35歲離婚人口數</t>
    <phoneticPr fontId="2" type="noConversion"/>
  </si>
  <si>
    <t>女性30-未滿35歲離婚人口數</t>
    <phoneticPr fontId="2" type="noConversion"/>
  </si>
  <si>
    <t>男性35-未滿40歲離婚人口數</t>
    <phoneticPr fontId="2" type="noConversion"/>
  </si>
  <si>
    <t>女性35-未滿40歲離婚人口數</t>
    <phoneticPr fontId="2" type="noConversion"/>
  </si>
  <si>
    <t>男性40歲以上離婚人口數</t>
    <phoneticPr fontId="2" type="noConversion"/>
  </si>
  <si>
    <t>女性40歲以上離婚人口數</t>
    <phoneticPr fontId="2" type="noConversion"/>
  </si>
  <si>
    <t>男性15-未滿20歲離婚人口數
*100</t>
    <phoneticPr fontId="2" type="noConversion"/>
  </si>
  <si>
    <t>女性15-未滿20歲離婚人口數
*100</t>
    <phoneticPr fontId="2" type="noConversion"/>
  </si>
  <si>
    <t>男性20-未滿25歲離婚人口數
*100</t>
    <phoneticPr fontId="2" type="noConversion"/>
  </si>
  <si>
    <t>女性20-未滿25歲離婚人口數
*100</t>
    <phoneticPr fontId="2" type="noConversion"/>
  </si>
  <si>
    <t>男性25-未滿30歲離婚人口數
*100</t>
    <phoneticPr fontId="2" type="noConversion"/>
  </si>
  <si>
    <t>女性25-未滿30歲離婚人口數
*100</t>
    <phoneticPr fontId="2" type="noConversion"/>
  </si>
  <si>
    <t>男性30-未滿35歲離婚人口數
*100</t>
    <phoneticPr fontId="2" type="noConversion"/>
  </si>
  <si>
    <t>女性30-未滿35歲離婚人口數
*100</t>
    <phoneticPr fontId="2" type="noConversion"/>
  </si>
  <si>
    <t>男性35-未滿40歲離婚人口數
*100</t>
    <phoneticPr fontId="2" type="noConversion"/>
  </si>
  <si>
    <t>女性35-未滿40歲離婚人口數
*100</t>
    <phoneticPr fontId="2" type="noConversion"/>
  </si>
  <si>
    <t>男性40歲以上離婚人口數
*100</t>
    <phoneticPr fontId="2" type="noConversion"/>
  </si>
  <si>
    <t>女性40歲以上離婚人口數
*100</t>
    <phoneticPr fontId="2" type="noConversion"/>
  </si>
  <si>
    <t>男性15歲以上離婚人口數</t>
    <phoneticPr fontId="2" type="noConversion"/>
  </si>
  <si>
    <t>女性15歲以上離婚人口數</t>
    <phoneticPr fontId="2" type="noConversion"/>
  </si>
  <si>
    <t>單獨生活戶戶長人數</t>
    <phoneticPr fontId="2" type="noConversion"/>
  </si>
  <si>
    <t>單獨生活戶戶長性比例</t>
    <phoneticPr fontId="2" type="noConversion"/>
  </si>
  <si>
    <t>幼年(0-14歲)</t>
    <phoneticPr fontId="2" type="noConversion"/>
  </si>
  <si>
    <t>青壯年(15-64歲)</t>
    <phoneticPr fontId="2" type="noConversion"/>
  </si>
  <si>
    <t>老年(65歲以上)</t>
    <phoneticPr fontId="2" type="noConversion"/>
  </si>
  <si>
    <t>人口數</t>
    <phoneticPr fontId="2" type="noConversion"/>
  </si>
  <si>
    <t>人口
性比例</t>
    <phoneticPr fontId="2" type="noConversion"/>
  </si>
  <si>
    <t>15歲以上一般戶長人數</t>
    <phoneticPr fontId="2" type="noConversion"/>
  </si>
  <si>
    <t>15歲以上一般戶長性比例</t>
    <phoneticPr fontId="2" type="noConversion"/>
  </si>
  <si>
    <t>男</t>
    <phoneticPr fontId="2" type="noConversion"/>
  </si>
  <si>
    <t>女</t>
    <phoneticPr fontId="2" type="noConversion"/>
  </si>
  <si>
    <t>男/百女</t>
    <phoneticPr fontId="2" type="noConversion"/>
  </si>
  <si>
    <t>本府民政局</t>
    <phoneticPr fontId="2" type="noConversion"/>
  </si>
  <si>
    <t>人口結構比</t>
    <phoneticPr fontId="2" type="noConversion"/>
  </si>
  <si>
    <t>平均壽命(年)</t>
    <phoneticPr fontId="2" type="noConversion"/>
  </si>
  <si>
    <t>％</t>
    <phoneticPr fontId="2" type="noConversion"/>
  </si>
  <si>
    <t>歲</t>
    <phoneticPr fontId="2" type="noConversion"/>
  </si>
  <si>
    <t>人口增加率</t>
    <phoneticPr fontId="2" type="noConversion"/>
  </si>
  <si>
    <t>出生嬰兒性比例</t>
    <phoneticPr fontId="2" type="noConversion"/>
  </si>
  <si>
    <t>遷入數</t>
    <phoneticPr fontId="2" type="noConversion"/>
  </si>
  <si>
    <t>遷入人口性比例</t>
    <phoneticPr fontId="2" type="noConversion"/>
  </si>
  <si>
    <t>遷出數</t>
    <phoneticPr fontId="2" type="noConversion"/>
  </si>
  <si>
    <t>遷出人口性比例</t>
    <phoneticPr fontId="2" type="noConversion"/>
  </si>
  <si>
    <t>‰</t>
    <phoneticPr fontId="2" type="noConversion"/>
  </si>
  <si>
    <t>人</t>
    <phoneticPr fontId="2" type="noConversion"/>
  </si>
  <si>
    <t>原住民人口數</t>
    <phoneticPr fontId="2" type="noConversion"/>
  </si>
  <si>
    <t>原住民性比例</t>
    <phoneticPr fontId="2" type="noConversion"/>
  </si>
  <si>
    <t>合計</t>
    <phoneticPr fontId="2" type="noConversion"/>
  </si>
  <si>
    <t>平地</t>
    <phoneticPr fontId="2" type="noConversion"/>
  </si>
  <si>
    <t>山地</t>
    <phoneticPr fontId="2" type="noConversion"/>
  </si>
  <si>
    <t>15歲以上人口</t>
    <phoneticPr fontId="2" type="noConversion"/>
  </si>
  <si>
    <t>總計</t>
    <phoneticPr fontId="2" type="noConversion"/>
  </si>
  <si>
    <t>未婚</t>
    <phoneticPr fontId="2" type="noConversion"/>
  </si>
  <si>
    <t>有偶</t>
    <phoneticPr fontId="2" type="noConversion"/>
  </si>
  <si>
    <t>離婚</t>
    <phoneticPr fontId="2" type="noConversion"/>
  </si>
  <si>
    <t>喪偶</t>
    <phoneticPr fontId="2" type="noConversion"/>
  </si>
  <si>
    <t>15歲以上未婚人口結構比</t>
    <phoneticPr fontId="2" type="noConversion"/>
  </si>
  <si>
    <t>15-19歲</t>
    <phoneticPr fontId="2" type="noConversion"/>
  </si>
  <si>
    <t>20-24歲</t>
    <phoneticPr fontId="2" type="noConversion"/>
  </si>
  <si>
    <t>25-29歲</t>
    <phoneticPr fontId="2" type="noConversion"/>
  </si>
  <si>
    <t>30-34歲</t>
    <phoneticPr fontId="2" type="noConversion"/>
  </si>
  <si>
    <t>35-39歲</t>
    <phoneticPr fontId="2" type="noConversion"/>
  </si>
  <si>
    <t>40歲以上</t>
    <phoneticPr fontId="2" type="noConversion"/>
  </si>
  <si>
    <t>男</t>
    <phoneticPr fontId="2" type="noConversion"/>
  </si>
  <si>
    <t>女</t>
    <phoneticPr fontId="2" type="noConversion"/>
  </si>
  <si>
    <t>％</t>
    <phoneticPr fontId="2" type="noConversion"/>
  </si>
  <si>
    <t>男性15-未滿20歲未婚人口數</t>
    <phoneticPr fontId="2" type="noConversion"/>
  </si>
  <si>
    <t>女性15-未滿20歲未婚人口數</t>
    <phoneticPr fontId="2" type="noConversion"/>
  </si>
  <si>
    <t>男性20-未滿25歲未婚人口數</t>
    <phoneticPr fontId="2" type="noConversion"/>
  </si>
  <si>
    <t>女性20-未滿25歲未婚人口數</t>
    <phoneticPr fontId="2" type="noConversion"/>
  </si>
  <si>
    <t>男性25-未滿30歲未婚人口數</t>
    <phoneticPr fontId="2" type="noConversion"/>
  </si>
  <si>
    <t>女性25-未滿30歲未婚人口數</t>
    <phoneticPr fontId="2" type="noConversion"/>
  </si>
  <si>
    <t>男性30-未滿35歲未婚人口數</t>
    <phoneticPr fontId="2" type="noConversion"/>
  </si>
  <si>
    <t>男性35-未滿40歲未婚人口數</t>
    <phoneticPr fontId="2" type="noConversion"/>
  </si>
  <si>
    <t>女性35-未滿40歲未婚人口數</t>
    <phoneticPr fontId="2" type="noConversion"/>
  </si>
  <si>
    <t>男性40歲以上未婚人口數</t>
    <phoneticPr fontId="2" type="noConversion"/>
  </si>
  <si>
    <t>女性40歲以上未婚人口數</t>
    <phoneticPr fontId="2" type="noConversion"/>
  </si>
  <si>
    <t>本府民政局</t>
    <phoneticPr fontId="2" type="noConversion"/>
  </si>
  <si>
    <t>男性15-未滿20歲喪偶人口數</t>
    <phoneticPr fontId="2" type="noConversion"/>
  </si>
  <si>
    <t>女性15-未滿20歲喪偶人口數</t>
    <phoneticPr fontId="2" type="noConversion"/>
  </si>
  <si>
    <t>男性20-未滿25歲喪偶人口數</t>
    <phoneticPr fontId="2" type="noConversion"/>
  </si>
  <si>
    <t>女性20-未滿25歲喪偶人口數</t>
    <phoneticPr fontId="2" type="noConversion"/>
  </si>
  <si>
    <t>男性25-未滿30歲喪偶人口數</t>
    <phoneticPr fontId="2" type="noConversion"/>
  </si>
  <si>
    <t>女性25-未滿30歲喪偶人口數</t>
    <phoneticPr fontId="2" type="noConversion"/>
  </si>
  <si>
    <t>男性30-未滿35歲喪偶人口數</t>
    <phoneticPr fontId="2" type="noConversion"/>
  </si>
  <si>
    <t>女性30-未滿35歲喪偶人口數</t>
    <phoneticPr fontId="2" type="noConversion"/>
  </si>
  <si>
    <t>男性35-未滿40歲喪偶人口數</t>
    <phoneticPr fontId="2" type="noConversion"/>
  </si>
  <si>
    <t>女性35-未滿40歲喪偶人口數</t>
    <phoneticPr fontId="2" type="noConversion"/>
  </si>
  <si>
    <t>男性40歲以上喪偶人口數</t>
    <phoneticPr fontId="2" type="noConversion"/>
  </si>
  <si>
    <t>女性40歲以上喪偶人口數</t>
    <phoneticPr fontId="2" type="noConversion"/>
  </si>
  <si>
    <t>初婚新郎人數</t>
    <phoneticPr fontId="2" type="noConversion"/>
  </si>
  <si>
    <t>初婚新娘人數</t>
    <phoneticPr fontId="2" type="noConversion"/>
  </si>
  <si>
    <t>再婚新郎人數</t>
    <phoneticPr fontId="2" type="noConversion"/>
  </si>
  <si>
    <t>再婚新娘人數</t>
    <phoneticPr fontId="2" type="noConversion"/>
  </si>
  <si>
    <t>初婚新郎人數*100</t>
    <phoneticPr fontId="2" type="noConversion"/>
  </si>
  <si>
    <t>初婚新娘人數
*100</t>
    <phoneticPr fontId="2" type="noConversion"/>
  </si>
  <si>
    <t>未滿15歲初婚新郎人數</t>
    <phoneticPr fontId="2" type="noConversion"/>
  </si>
  <si>
    <t>未滿15歲初婚新娘人數</t>
    <phoneticPr fontId="2" type="noConversion"/>
  </si>
  <si>
    <t>15-未滿20歲初婚新郎人數</t>
    <phoneticPr fontId="2" type="noConversion"/>
  </si>
  <si>
    <t>15-未滿20歲初婚新娘人數</t>
    <phoneticPr fontId="2" type="noConversion"/>
  </si>
  <si>
    <t>20-未滿25歲初婚新郎人數</t>
    <phoneticPr fontId="2" type="noConversion"/>
  </si>
  <si>
    <t>20-未滿25歲初婚新娘人數</t>
    <phoneticPr fontId="2" type="noConversion"/>
  </si>
  <si>
    <t>25-未滿30歲初婚新郎人數</t>
    <phoneticPr fontId="2" type="noConversion"/>
  </si>
  <si>
    <t>25-未滿30歲初婚新娘人數</t>
    <phoneticPr fontId="2" type="noConversion"/>
  </si>
  <si>
    <t>30-未滿35歲初婚新郎人數</t>
    <phoneticPr fontId="2" type="noConversion"/>
  </si>
  <si>
    <t>30-未滿35歲初婚新娘人數</t>
    <phoneticPr fontId="2" type="noConversion"/>
  </si>
  <si>
    <t>35-未滿40歲初婚新郎人數</t>
    <phoneticPr fontId="2" type="noConversion"/>
  </si>
  <si>
    <t>35-未滿40歲初婚新娘人數</t>
    <phoneticPr fontId="2" type="noConversion"/>
  </si>
  <si>
    <t>40-未滿45歲初婚新郎人數</t>
    <phoneticPr fontId="2" type="noConversion"/>
  </si>
  <si>
    <t>40-未滿45歲初婚新娘人數</t>
    <phoneticPr fontId="2" type="noConversion"/>
  </si>
  <si>
    <t>45歲以上初婚新郎人數</t>
    <phoneticPr fontId="2" type="noConversion"/>
  </si>
  <si>
    <t>45歲以上初婚新娘人數</t>
    <phoneticPr fontId="2" type="noConversion"/>
  </si>
  <si>
    <t>離婚對數*1,000</t>
    <phoneticPr fontId="2" type="noConversion"/>
  </si>
  <si>
    <t>離婚之子女監護權歸屬父親人數*100</t>
    <phoneticPr fontId="2" type="noConversion"/>
  </si>
  <si>
    <t>活產數*1,000</t>
    <phoneticPr fontId="2" type="noConversion"/>
  </si>
  <si>
    <t>15-未滿50歲有偶婦女期中人口數</t>
    <phoneticPr fontId="2" type="noConversion"/>
  </si>
  <si>
    <t>有偶婦女一般生育率</t>
    <phoneticPr fontId="2" type="noConversion"/>
  </si>
  <si>
    <t>女性50-未滿60歲期中人口數</t>
    <phoneticPr fontId="2" type="noConversion"/>
  </si>
  <si>
    <t>男性婚生出生人數</t>
    <phoneticPr fontId="2" type="noConversion"/>
  </si>
  <si>
    <t>女性婚生出生人數</t>
    <phoneticPr fontId="2" type="noConversion"/>
  </si>
  <si>
    <t>男性非婚生出生人數</t>
    <phoneticPr fontId="2" type="noConversion"/>
  </si>
  <si>
    <t>女性非婚生出生人數</t>
    <phoneticPr fontId="2" type="noConversion"/>
  </si>
  <si>
    <t>男性棄嬰出生人數</t>
    <phoneticPr fontId="2" type="noConversion"/>
  </si>
  <si>
    <t>女性棄嬰出生人數</t>
    <phoneticPr fontId="2" type="noConversion"/>
  </si>
  <si>
    <t>男性單胞胎出生人數</t>
    <phoneticPr fontId="2" type="noConversion"/>
  </si>
  <si>
    <t>女性單胞胎出生人數</t>
    <phoneticPr fontId="2" type="noConversion"/>
  </si>
  <si>
    <t>男性雙胞胎出生人數</t>
    <phoneticPr fontId="2" type="noConversion"/>
  </si>
  <si>
    <t>女性雙胞胎出生人數</t>
    <phoneticPr fontId="2" type="noConversion"/>
  </si>
  <si>
    <t>男性三胞胎以上出生人數</t>
    <phoneticPr fontId="2" type="noConversion"/>
  </si>
  <si>
    <t>第4胎以上</t>
    <phoneticPr fontId="2" type="noConversion"/>
  </si>
  <si>
    <t>女性勞動力比率</t>
    <phoneticPr fontId="1" type="noConversion"/>
  </si>
  <si>
    <t>農業</t>
    <phoneticPr fontId="2" type="noConversion"/>
  </si>
  <si>
    <t>工業</t>
    <phoneticPr fontId="2" type="noConversion"/>
  </si>
  <si>
    <t>農林漁牧業</t>
    <phoneticPr fontId="2" type="noConversion"/>
  </si>
  <si>
    <t>礦業及土石採取業</t>
    <phoneticPr fontId="2" type="noConversion"/>
  </si>
  <si>
    <t>製造業</t>
    <phoneticPr fontId="2" type="noConversion"/>
  </si>
  <si>
    <t>電力及燃氣供應業</t>
    <phoneticPr fontId="2" type="noConversion"/>
  </si>
  <si>
    <t>用水供應及污染整治業</t>
    <phoneticPr fontId="2" type="noConversion"/>
  </si>
  <si>
    <t>營造業</t>
    <phoneticPr fontId="2" type="noConversion"/>
  </si>
  <si>
    <t>合計</t>
    <phoneticPr fontId="2" type="noConversion"/>
  </si>
  <si>
    <t>批發及零售業</t>
    <phoneticPr fontId="2" type="noConversion"/>
  </si>
  <si>
    <t>運輸及倉儲業</t>
    <phoneticPr fontId="2" type="noConversion"/>
  </si>
  <si>
    <t>資訊及通訊傳播業</t>
    <phoneticPr fontId="2" type="noConversion"/>
  </si>
  <si>
    <t>住宿及餐飲業</t>
    <phoneticPr fontId="2" type="noConversion"/>
  </si>
  <si>
    <t>金融及保險業</t>
    <phoneticPr fontId="2" type="noConversion"/>
  </si>
  <si>
    <t>教育服務業</t>
    <phoneticPr fontId="2" type="noConversion"/>
  </si>
  <si>
    <t>其他服務業</t>
    <phoneticPr fontId="2" type="noConversion"/>
  </si>
  <si>
    <t>民意代表企業主管及經理人員</t>
    <phoneticPr fontId="2" type="noConversion"/>
  </si>
  <si>
    <t>專業人員</t>
    <phoneticPr fontId="2" type="noConversion"/>
  </si>
  <si>
    <t>技術員及助理專業人員</t>
    <phoneticPr fontId="2" type="noConversion"/>
  </si>
  <si>
    <t>服務工作人員及售貨員</t>
    <phoneticPr fontId="2" type="noConversion"/>
  </si>
  <si>
    <t>農林漁牧工作人員</t>
    <phoneticPr fontId="2" type="noConversion"/>
  </si>
  <si>
    <t>女性幼年人口數
*100</t>
    <phoneticPr fontId="2" type="noConversion"/>
  </si>
  <si>
    <t>男性出生人數*100</t>
    <phoneticPr fontId="2" type="noConversion"/>
  </si>
  <si>
    <t>男性遷入人數</t>
    <phoneticPr fontId="2" type="noConversion"/>
  </si>
  <si>
    <t>女性遷入人數</t>
    <phoneticPr fontId="2" type="noConversion"/>
  </si>
  <si>
    <t>男性遷入人數*100</t>
    <phoneticPr fontId="2" type="noConversion"/>
  </si>
  <si>
    <t>男性遷出人數</t>
    <phoneticPr fontId="2" type="noConversion"/>
  </si>
  <si>
    <t>女性遷出人數</t>
    <phoneticPr fontId="2" type="noConversion"/>
  </si>
  <si>
    <t>男性遷出人數*100</t>
    <phoneticPr fontId="2" type="noConversion"/>
  </si>
  <si>
    <t>男性原住民人口數</t>
    <phoneticPr fontId="2" type="noConversion"/>
  </si>
  <si>
    <t>女性原住民人口數</t>
    <phoneticPr fontId="2" type="noConversion"/>
  </si>
  <si>
    <t>男性平地原住民人口數</t>
    <phoneticPr fontId="2" type="noConversion"/>
  </si>
  <si>
    <t>女性平地原住民人口數</t>
    <phoneticPr fontId="2" type="noConversion"/>
  </si>
  <si>
    <t>男性山地原住民人口數</t>
    <phoneticPr fontId="2" type="noConversion"/>
  </si>
  <si>
    <t>女性山地原住民人口數</t>
    <phoneticPr fontId="2" type="noConversion"/>
  </si>
  <si>
    <t>男性原住民人口數*100</t>
    <phoneticPr fontId="2" type="noConversion"/>
  </si>
  <si>
    <t>男性15歲以上人口數</t>
    <phoneticPr fontId="2" type="noConversion"/>
  </si>
  <si>
    <t>女性15歲以上人口數</t>
    <phoneticPr fontId="2" type="noConversion"/>
  </si>
  <si>
    <t>男性15歲以上未婚人口數</t>
    <phoneticPr fontId="2" type="noConversion"/>
  </si>
  <si>
    <t>女性15歲以上未婚人口數</t>
    <phoneticPr fontId="2" type="noConversion"/>
  </si>
  <si>
    <t>男性15歲以上喪偶人口數</t>
    <phoneticPr fontId="2" type="noConversion"/>
  </si>
  <si>
    <t>女性15歲以上喪偶人口數</t>
    <phoneticPr fontId="2" type="noConversion"/>
  </si>
  <si>
    <t>女性15-未滿20歲未婚人口數*100</t>
    <phoneticPr fontId="2" type="noConversion"/>
  </si>
  <si>
    <t>男性20-未滿25歲未婚人口數*100</t>
    <phoneticPr fontId="2" type="noConversion"/>
  </si>
  <si>
    <t>女性20-未滿25歲未婚人口數*100</t>
    <phoneticPr fontId="2" type="noConversion"/>
  </si>
  <si>
    <t>男性25-未滿30歲未婚人口數*100</t>
    <phoneticPr fontId="2" type="noConversion"/>
  </si>
  <si>
    <t>女性25-未滿30歲未婚人口數*100</t>
    <phoneticPr fontId="2" type="noConversion"/>
  </si>
  <si>
    <t>男性30-未滿35歲未婚人口數*100</t>
    <phoneticPr fontId="2" type="noConversion"/>
  </si>
  <si>
    <t>女性30-未滿35歲未婚人口數*100</t>
    <phoneticPr fontId="2" type="noConversion"/>
  </si>
  <si>
    <t>男性35-未滿40歲未婚人口數*100</t>
    <phoneticPr fontId="2" type="noConversion"/>
  </si>
  <si>
    <t>女性35-未滿40歲未婚人口數*100</t>
    <phoneticPr fontId="2" type="noConversion"/>
  </si>
  <si>
    <t>男性40歲以上未婚人口數*100</t>
    <phoneticPr fontId="2" type="noConversion"/>
  </si>
  <si>
    <t>女性40歲以上未婚人口數*100</t>
    <phoneticPr fontId="2" type="noConversion"/>
  </si>
  <si>
    <t>男性15-未滿20歲喪偶人口數*100</t>
    <phoneticPr fontId="2" type="noConversion"/>
  </si>
  <si>
    <t>女性15-未滿20歲喪偶人口數*100</t>
    <phoneticPr fontId="2" type="noConversion"/>
  </si>
  <si>
    <t>男性20-未滿25歲喪偶人口數*100</t>
    <phoneticPr fontId="2" type="noConversion"/>
  </si>
  <si>
    <t>女性20-未滿25歲喪偶人口數*100</t>
    <phoneticPr fontId="2" type="noConversion"/>
  </si>
  <si>
    <t>男性25-未滿30歲喪偶人口數*100</t>
    <phoneticPr fontId="2" type="noConversion"/>
  </si>
  <si>
    <t>女性25-未滿30歲喪偶人口數*100</t>
    <phoneticPr fontId="2" type="noConversion"/>
  </si>
  <si>
    <t>男性30-未滿35歲喪偶人口數*100</t>
    <phoneticPr fontId="2" type="noConversion"/>
  </si>
  <si>
    <t>女性30-未滿35歲喪偶人口數*100</t>
    <phoneticPr fontId="2" type="noConversion"/>
  </si>
  <si>
    <t>男性35-未滿40歲喪偶人口數*100</t>
    <phoneticPr fontId="2" type="noConversion"/>
  </si>
  <si>
    <t>女性35-未滿40歲喪偶人口數*100</t>
    <phoneticPr fontId="2" type="noConversion"/>
  </si>
  <si>
    <t>男性40歲以上喪偶人口數*100</t>
    <phoneticPr fontId="2" type="noConversion"/>
  </si>
  <si>
    <t>女性40歲以上喪偶人口數*100</t>
    <phoneticPr fontId="2" type="noConversion"/>
  </si>
  <si>
    <t>配偶為大陸港澳及外籍人士之男性結婚人數</t>
    <phoneticPr fontId="2" type="noConversion"/>
  </si>
  <si>
    <t>配偶為大陸港澳及外籍人士之女性結婚人數</t>
    <phoneticPr fontId="2" type="noConversion"/>
  </si>
  <si>
    <t>初婚新郎年齡合計</t>
    <phoneticPr fontId="2" type="noConversion"/>
  </si>
  <si>
    <t>初婚新娘年齡合計</t>
    <phoneticPr fontId="2" type="noConversion"/>
  </si>
  <si>
    <t>初婚新郎年齡中位數</t>
    <phoneticPr fontId="2" type="noConversion"/>
  </si>
  <si>
    <t>初婚新娘年齡中位數</t>
    <phoneticPr fontId="2" type="noConversion"/>
  </si>
  <si>
    <t>初婚新郎人數*1,000</t>
    <phoneticPr fontId="2" type="noConversion"/>
  </si>
  <si>
    <t>初婚新娘人數*1,000</t>
    <phoneticPr fontId="2" type="noConversion"/>
  </si>
  <si>
    <t>再婚新郎人數*1,000</t>
    <phoneticPr fontId="2" type="noConversion"/>
  </si>
  <si>
    <t>再婚新娘人數*1,000</t>
    <phoneticPr fontId="2" type="noConversion"/>
  </si>
  <si>
    <t>配偶為大陸港澳及外籍人士之男性離婚人數</t>
    <phoneticPr fontId="2" type="noConversion"/>
  </si>
  <si>
    <t>配偶為大陸港澳及外籍人士之女性離婚人數</t>
    <phoneticPr fontId="2" type="noConversion"/>
  </si>
  <si>
    <t>離婚之子女監護權歸屬母親人數*100</t>
    <phoneticPr fontId="2" type="noConversion"/>
  </si>
  <si>
    <t>離婚之子女監護權歸屬父母共同行使人數*100</t>
    <phoneticPr fontId="2" type="noConversion"/>
  </si>
  <si>
    <t>離婚之子女監護權歸屬其他人人數*100</t>
    <phoneticPr fontId="2" type="noConversion"/>
  </si>
  <si>
    <t>女性三胞胎以上出生人數</t>
    <phoneticPr fontId="2" type="noConversion"/>
  </si>
  <si>
    <t>男性婚生出生人數*100</t>
    <phoneticPr fontId="2" type="noConversion"/>
  </si>
  <si>
    <t>女性婚生出生人數*100</t>
    <phoneticPr fontId="2" type="noConversion"/>
  </si>
  <si>
    <t>男性非婚生出生人數*100</t>
    <phoneticPr fontId="2" type="noConversion"/>
  </si>
  <si>
    <t>女性非婚生出生人數*100</t>
    <phoneticPr fontId="2" type="noConversion"/>
  </si>
  <si>
    <t>男性棄嬰出生人數*100</t>
    <phoneticPr fontId="2" type="noConversion"/>
  </si>
  <si>
    <t>女性棄嬰出生人數*100</t>
    <phoneticPr fontId="2" type="noConversion"/>
  </si>
  <si>
    <t>男性單胞胎出生人數*100</t>
    <phoneticPr fontId="2" type="noConversion"/>
  </si>
  <si>
    <t>女性單胞胎出生人數*100</t>
    <phoneticPr fontId="2" type="noConversion"/>
  </si>
  <si>
    <t>男性雙胞胎出生人數*100</t>
    <phoneticPr fontId="2" type="noConversion"/>
  </si>
  <si>
    <t>女性雙胞胎出生人數*100</t>
    <phoneticPr fontId="2" type="noConversion"/>
  </si>
  <si>
    <t>男性三胞胎以上出生人數*100</t>
    <phoneticPr fontId="2" type="noConversion"/>
  </si>
  <si>
    <t>女性三胞胎以上出生人數*100</t>
    <phoneticPr fontId="2" type="noConversion"/>
  </si>
  <si>
    <t>男性上年底人口數</t>
    <phoneticPr fontId="2" type="noConversion"/>
  </si>
  <si>
    <t>女性上年底人口數</t>
    <phoneticPr fontId="2" type="noConversion"/>
  </si>
  <si>
    <t>男性可婚未婚期中人口數</t>
    <phoneticPr fontId="2" type="noConversion"/>
  </si>
  <si>
    <t>女性可婚未婚期中人口數</t>
    <phoneticPr fontId="2" type="noConversion"/>
  </si>
  <si>
    <t>男性離婚及喪偶期中人口數</t>
    <phoneticPr fontId="2" type="noConversion"/>
  </si>
  <si>
    <t>女性離婚及喪偶期中人口數</t>
    <phoneticPr fontId="2" type="noConversion"/>
  </si>
  <si>
    <t>父母離婚未成年子女人數</t>
    <phoneticPr fontId="2" type="noConversion"/>
  </si>
  <si>
    <t>國中(初職)</t>
    <phoneticPr fontId="2" type="noConversion"/>
  </si>
  <si>
    <t>國小以下</t>
    <phoneticPr fontId="2" type="noConversion"/>
  </si>
  <si>
    <t>男性新登記求職人數</t>
    <phoneticPr fontId="2" type="noConversion"/>
  </si>
  <si>
    <t>女性新登記求職人數</t>
    <phoneticPr fontId="2" type="noConversion"/>
  </si>
  <si>
    <t>男性新登記求才人數</t>
    <phoneticPr fontId="2" type="noConversion"/>
  </si>
  <si>
    <t>女性新登記求才人數</t>
    <phoneticPr fontId="2" type="noConversion"/>
  </si>
  <si>
    <t>不拘性別新登記求才人數</t>
    <phoneticPr fontId="2" type="noConversion"/>
  </si>
  <si>
    <t>男性有效求職推介就業人數</t>
    <phoneticPr fontId="2" type="noConversion"/>
  </si>
  <si>
    <t>女性有效求職推介就業人數</t>
    <phoneticPr fontId="2" type="noConversion"/>
  </si>
  <si>
    <t>男性有效求才雇用人數</t>
    <phoneticPr fontId="2" type="noConversion"/>
  </si>
  <si>
    <t>女性有效求才雇用人數</t>
    <phoneticPr fontId="2" type="noConversion"/>
  </si>
  <si>
    <t>不拘性別有效求才雇用人數</t>
    <phoneticPr fontId="2" type="noConversion"/>
  </si>
  <si>
    <t>就業歧視</t>
    <phoneticPr fontId="2" type="noConversion"/>
  </si>
  <si>
    <t>性騷擾</t>
    <phoneticPr fontId="2" type="noConversion"/>
  </si>
  <si>
    <t>無性別</t>
    <phoneticPr fontId="1" type="noConversion"/>
  </si>
  <si>
    <t>男</t>
    <phoneticPr fontId="2" type="noConversion"/>
  </si>
  <si>
    <t>女</t>
    <phoneticPr fontId="2" type="noConversion"/>
  </si>
  <si>
    <t>件</t>
    <phoneticPr fontId="1" type="noConversion"/>
  </si>
  <si>
    <t>人</t>
    <phoneticPr fontId="2" type="noConversion"/>
  </si>
  <si>
    <t>無性別依性別工作平等法申訴就業歧視件數</t>
    <phoneticPr fontId="2" type="noConversion"/>
  </si>
  <si>
    <t>合計</t>
    <phoneticPr fontId="2" type="noConversion"/>
  </si>
  <si>
    <t>男性依性別工作平等法申訴就業歧視人數</t>
    <phoneticPr fontId="2" type="noConversion"/>
  </si>
  <si>
    <t>女性依性別工作平等法申訴就業歧視人數</t>
    <phoneticPr fontId="2" type="noConversion"/>
  </si>
  <si>
    <t>男性依性別工作平等法申訴性騷擾人數</t>
    <phoneticPr fontId="2" type="noConversion"/>
  </si>
  <si>
    <t>女性依性別工作平等法申訴性騷擾人數</t>
    <phoneticPr fontId="2" type="noConversion"/>
  </si>
  <si>
    <t>%</t>
    <phoneticPr fontId="2" type="noConversion"/>
  </si>
  <si>
    <t>%</t>
    <phoneticPr fontId="2" type="noConversion"/>
  </si>
  <si>
    <t>依性別工作平等法申訴就業歧視人數</t>
    <phoneticPr fontId="2" type="noConversion"/>
  </si>
  <si>
    <t>依性別工作平等法申訴性騷擾人數</t>
    <phoneticPr fontId="2" type="noConversion"/>
  </si>
  <si>
    <t>男性依性別工作平等法申訴就業歧視人數*100</t>
    <phoneticPr fontId="2" type="noConversion"/>
  </si>
  <si>
    <t>女性依性別工作平等法申訴就業歧視人數*100</t>
    <phoneticPr fontId="2" type="noConversion"/>
  </si>
  <si>
    <t>男性依性別工作平等法申訴性騷擾人數*100</t>
    <phoneticPr fontId="2" type="noConversion"/>
  </si>
  <si>
    <t>女性依性別工作平等法申訴性騷擾人數*100</t>
    <phoneticPr fontId="2" type="noConversion"/>
  </si>
  <si>
    <t>男性職業訓練人數</t>
  </si>
  <si>
    <t>男性職業訓練人數</t>
    <phoneticPr fontId="2" type="noConversion"/>
  </si>
  <si>
    <t>女性職業訓練人數</t>
  </si>
  <si>
    <t>女性職業訓練人數</t>
    <phoneticPr fontId="2" type="noConversion"/>
  </si>
  <si>
    <t>職業訓練人數</t>
    <phoneticPr fontId="2" type="noConversion"/>
  </si>
  <si>
    <t>農會總幹事</t>
    <phoneticPr fontId="2" type="noConversion"/>
  </si>
  <si>
    <t>漁會總幹事</t>
    <phoneticPr fontId="2" type="noConversion"/>
  </si>
  <si>
    <t>市總工會理事長</t>
    <phoneticPr fontId="2" type="noConversion"/>
  </si>
  <si>
    <t>市職業工會理事長</t>
    <phoneticPr fontId="2" type="noConversion"/>
  </si>
  <si>
    <t>市產業工會理事長</t>
    <phoneticPr fontId="2" type="noConversion"/>
  </si>
  <si>
    <t>男性農會總幹事幹事人數</t>
  </si>
  <si>
    <t>女性農會總幹事幹事人數</t>
  </si>
  <si>
    <t>男性漁會總幹事幹事人數</t>
  </si>
  <si>
    <t>女性漁會總幹事幹事人數</t>
  </si>
  <si>
    <t>男性市總工會理事長理事長人數</t>
  </si>
  <si>
    <t>女性市總工會理事長理事長人數</t>
  </si>
  <si>
    <t>男性市企業公會理事長理事長人數</t>
  </si>
  <si>
    <t>女性市企業公會理事長理事長人數</t>
  </si>
  <si>
    <t>男性市職業工會理事長理事長人數</t>
  </si>
  <si>
    <t>女性市職業工會理事長理事長人數</t>
  </si>
  <si>
    <t>男性市產業工會理事長理事長人數</t>
  </si>
  <si>
    <t>女性市產業工會理事長理事長人數</t>
  </si>
  <si>
    <t>本府農業局</t>
    <phoneticPr fontId="2" type="noConversion"/>
  </si>
  <si>
    <t>本府勞工局</t>
    <phoneticPr fontId="2" type="noConversion"/>
  </si>
  <si>
    <t>生母年齡超過20歲之出生嬰兒比率</t>
    <phoneticPr fontId="2" type="noConversion"/>
  </si>
  <si>
    <t>當年活產數</t>
    <phoneticPr fontId="2" type="noConversion"/>
  </si>
  <si>
    <t>滿20歲婦女所生活產數*1,00</t>
    <phoneticPr fontId="2" type="noConversion"/>
  </si>
  <si>
    <t>15歲以上人口受大學以上教育占全市人口比率</t>
    <phoneticPr fontId="2" type="noConversion"/>
  </si>
  <si>
    <t>里長</t>
    <phoneticPr fontId="2" type="noConversion"/>
  </si>
  <si>
    <t>本府民政局</t>
    <phoneticPr fontId="2" type="noConversion"/>
  </si>
  <si>
    <t>男性里長人數</t>
    <phoneticPr fontId="1" type="noConversion"/>
  </si>
  <si>
    <t>女性里長人數</t>
    <phoneticPr fontId="1" type="noConversion"/>
  </si>
  <si>
    <t>配偶</t>
    <phoneticPr fontId="1" type="noConversion"/>
  </si>
  <si>
    <t/>
  </si>
  <si>
    <t>未婚兒子</t>
    <phoneticPr fontId="1" type="noConversion"/>
  </si>
  <si>
    <t>未婚女兒</t>
  </si>
  <si>
    <t>已婚兒子</t>
  </si>
  <si>
    <t>媳婦</t>
  </si>
  <si>
    <t>已婚女兒/女婿</t>
    <phoneticPr fontId="1" type="noConversion"/>
  </si>
  <si>
    <t>父母</t>
  </si>
  <si>
    <t>兄弟姊妹</t>
  </si>
  <si>
    <t>公婆</t>
  </si>
  <si>
    <t>岳父母</t>
  </si>
  <si>
    <t>本勞</t>
  </si>
  <si>
    <t>外勞</t>
  </si>
  <si>
    <t>孫子(媳婦)/孫女(女婿)</t>
    <phoneticPr fontId="1" type="noConversion"/>
  </si>
  <si>
    <t>祖父母</t>
    <phoneticPr fontId="1" type="noConversion"/>
  </si>
  <si>
    <t>男性</t>
    <phoneticPr fontId="1" type="noConversion"/>
  </si>
  <si>
    <t>女性</t>
    <phoneticPr fontId="1" type="noConversion"/>
  </si>
  <si>
    <t>人</t>
    <phoneticPr fontId="1" type="noConversion"/>
  </si>
  <si>
    <t>喘息服務主要照顧者為個案之男性配偶人數</t>
    <phoneticPr fontId="1" type="noConversion"/>
  </si>
  <si>
    <t>喘息服務主要照顧者為個案之未婚兒子人數</t>
    <phoneticPr fontId="1" type="noConversion"/>
  </si>
  <si>
    <t>喘息服務主要照顧者為個案之未婚女兒人數</t>
    <phoneticPr fontId="1" type="noConversion"/>
  </si>
  <si>
    <t>喘息服務主要照顧者為個案之已婚兒子人數</t>
    <phoneticPr fontId="1" type="noConversion"/>
  </si>
  <si>
    <t>喘息服務主要照顧者為個案之媳婦人數</t>
    <phoneticPr fontId="1" type="noConversion"/>
  </si>
  <si>
    <t>喘息服務主要照顧者為個案之女婿人數</t>
    <phoneticPr fontId="1" type="noConversion"/>
  </si>
  <si>
    <t>喘息服務主要照顧者為個案之已婚女兒人數</t>
    <phoneticPr fontId="1" type="noConversion"/>
  </si>
  <si>
    <t>喘息服務主要照顧者為個案之孫子、孫女女婿人數</t>
    <phoneticPr fontId="1" type="noConversion"/>
  </si>
  <si>
    <t>喘息服務主要照顧者為個案之孫女、孫子媳婦人數</t>
    <phoneticPr fontId="1" type="noConversion"/>
  </si>
  <si>
    <t>喘息服務主要照顧者為個案之父親人數</t>
    <phoneticPr fontId="1" type="noConversion"/>
  </si>
  <si>
    <t>喘息服務主要照顧者為個案之母親人數</t>
    <phoneticPr fontId="1" type="noConversion"/>
  </si>
  <si>
    <t>喘息服務主要照顧者為個案之兄弟人數</t>
    <phoneticPr fontId="1" type="noConversion"/>
  </si>
  <si>
    <t>喘息服務主要照顧者為個案之姊妹人數</t>
    <phoneticPr fontId="1" type="noConversion"/>
  </si>
  <si>
    <t>喘息服務主要照顧者為個案之公公人數</t>
    <phoneticPr fontId="1" type="noConversion"/>
  </si>
  <si>
    <t>喘息服務主要照顧者為個案之婆婆人數</t>
    <phoneticPr fontId="1" type="noConversion"/>
  </si>
  <si>
    <t>喘息服務主要照顧者為個案之岳父人數</t>
    <phoneticPr fontId="1" type="noConversion"/>
  </si>
  <si>
    <t>喘息服務主要照顧者為個案岳母人數</t>
    <phoneticPr fontId="1" type="noConversion"/>
  </si>
  <si>
    <t>喘息服務主要照顧者為個案之祖父人數</t>
    <phoneticPr fontId="1" type="noConversion"/>
  </si>
  <si>
    <t>喘息服務主要照顧者為個案之祖母人數</t>
    <phoneticPr fontId="1" type="noConversion"/>
  </si>
  <si>
    <t>喘息服務主要照顧者為個案之本勞的男性人數</t>
    <phoneticPr fontId="1" type="noConversion"/>
  </si>
  <si>
    <t>喘息服務主要照顧者為個案之本勞的女性人數</t>
    <phoneticPr fontId="1" type="noConversion"/>
  </si>
  <si>
    <t>喘息服務主要照顧者為個案之外勞的男性人數</t>
    <phoneticPr fontId="1" type="noConversion"/>
  </si>
  <si>
    <t>喘息服務主要照顧者為個案之外勞的女性人數</t>
    <phoneticPr fontId="1" type="noConversion"/>
  </si>
  <si>
    <t>喘息服務主要照顧者為個案之其他關係的男性人數</t>
    <phoneticPr fontId="1" type="noConversion"/>
  </si>
  <si>
    <t>喘息服務主要照顧者為個案之其他關係的女性人數</t>
    <phoneticPr fontId="1" type="noConversion"/>
  </si>
  <si>
    <t>喘息服務男性申請人人數</t>
    <phoneticPr fontId="1" type="noConversion"/>
  </si>
  <si>
    <t>喘息服務女性申請人人數</t>
    <phoneticPr fontId="1" type="noConversion"/>
  </si>
  <si>
    <t>喘息服務男性主要照顧者人數</t>
    <phoneticPr fontId="1" type="noConversion"/>
  </si>
  <si>
    <t>喘息服務女性主要照顧者人數</t>
    <phoneticPr fontId="1" type="noConversion"/>
  </si>
  <si>
    <t>主要照顧者</t>
    <phoneticPr fontId="1" type="noConversion"/>
  </si>
  <si>
    <t>喘息服務主要照顧者與個案關係</t>
    <phoneticPr fontId="1" type="noConversion"/>
  </si>
  <si>
    <t>3-4.托育服務</t>
    <phoneticPr fontId="1" type="noConversion"/>
  </si>
  <si>
    <t>3-8.喘息服務</t>
    <phoneticPr fontId="2" type="noConversion"/>
  </si>
  <si>
    <t>托育津貼</t>
    <phoneticPr fontId="1" type="noConversion"/>
  </si>
  <si>
    <t>申請數</t>
    <phoneticPr fontId="1" type="noConversion"/>
  </si>
  <si>
    <t>人</t>
    <phoneticPr fontId="1" type="noConversion"/>
  </si>
  <si>
    <t>元</t>
    <phoneticPr fontId="1" type="noConversion"/>
  </si>
  <si>
    <t>申請托育津貼人數</t>
    <phoneticPr fontId="1" type="noConversion"/>
  </si>
  <si>
    <t>男性公私立特殊學校專任教師數</t>
    <phoneticPr fontId="2" type="noConversion"/>
  </si>
  <si>
    <t>男性公私立特殊學校專任教師數*100</t>
    <phoneticPr fontId="2" type="noConversion"/>
  </si>
  <si>
    <t>公私立特殊學校專任教師數</t>
    <phoneticPr fontId="2" type="noConversion"/>
  </si>
  <si>
    <t>女性公私立特殊學校專任教師數</t>
    <phoneticPr fontId="2" type="noConversion"/>
  </si>
  <si>
    <t>女性公私立特殊學校專任教師數*100</t>
    <phoneticPr fontId="2" type="noConversion"/>
  </si>
  <si>
    <t>男性公私立特殊學校學生數</t>
    <phoneticPr fontId="2" type="noConversion"/>
  </si>
  <si>
    <t>男性公私立特殊學校學生數*100</t>
    <phoneticPr fontId="2" type="noConversion"/>
  </si>
  <si>
    <t>公私立特殊學校學生數</t>
    <phoneticPr fontId="2" type="noConversion"/>
  </si>
  <si>
    <t>女性公私立特殊學校學生數</t>
    <phoneticPr fontId="2" type="noConversion"/>
  </si>
  <si>
    <t>女性公私立特殊學校學生數*100</t>
    <phoneticPr fontId="2" type="noConversion"/>
  </si>
  <si>
    <t>男性公私立大專專任教師數</t>
    <phoneticPr fontId="2" type="noConversion"/>
  </si>
  <si>
    <t>男性公私立大專專任教師數*100</t>
    <phoneticPr fontId="2" type="noConversion"/>
  </si>
  <si>
    <t>公私立大專專任教師數</t>
    <phoneticPr fontId="2" type="noConversion"/>
  </si>
  <si>
    <t>女性公私立大專專任教師數</t>
    <phoneticPr fontId="2" type="noConversion"/>
  </si>
  <si>
    <t>女性公私立大專專任教師數*100</t>
    <phoneticPr fontId="2" type="noConversion"/>
  </si>
  <si>
    <t>男性公私立大專學生數</t>
    <phoneticPr fontId="2" type="noConversion"/>
  </si>
  <si>
    <t>男性公私立大專學生數*100</t>
    <phoneticPr fontId="2" type="noConversion"/>
  </si>
  <si>
    <t>女性公私立大專學生數</t>
    <phoneticPr fontId="2" type="noConversion"/>
  </si>
  <si>
    <t>女性公私立大專學生數*100</t>
    <phoneticPr fontId="2" type="noConversion"/>
  </si>
  <si>
    <t>公私立大專學生數</t>
    <phoneticPr fontId="2" type="noConversion"/>
  </si>
  <si>
    <t>男性公私立國中學生視力不良人數</t>
    <phoneticPr fontId="2" type="noConversion"/>
  </si>
  <si>
    <t>女性公私立國中學生視力不良人數</t>
    <phoneticPr fontId="2" type="noConversion"/>
  </si>
  <si>
    <t>男性公私立國中主任級以上主管人數
*100</t>
    <phoneticPr fontId="2" type="noConversion"/>
  </si>
  <si>
    <t>女性公私立國中主任級以上主管人數</t>
    <phoneticPr fontId="2" type="noConversion"/>
  </si>
  <si>
    <t>男性公私立國中主任級以上主管人數</t>
    <phoneticPr fontId="2" type="noConversion"/>
  </si>
  <si>
    <t>學生視力不良率</t>
    <phoneticPr fontId="2" type="noConversion"/>
  </si>
  <si>
    <t>學生視力不良人數</t>
    <phoneticPr fontId="2" type="noConversion"/>
  </si>
  <si>
    <t>學校主任級以上主管性比例</t>
    <phoneticPr fontId="2" type="noConversion"/>
  </si>
  <si>
    <t>學校主任級以上主管性比例</t>
    <phoneticPr fontId="2" type="noConversion"/>
  </si>
  <si>
    <t>男性毒品吸食人數</t>
    <phoneticPr fontId="2" type="noConversion"/>
  </si>
  <si>
    <t>女性毒品吸食人數</t>
    <phoneticPr fontId="2" type="noConversion"/>
  </si>
  <si>
    <t>男性一級毒品吸食人數</t>
    <phoneticPr fontId="2" type="noConversion"/>
  </si>
  <si>
    <t>女性一級毒品吸食人數</t>
    <phoneticPr fontId="2" type="noConversion"/>
  </si>
  <si>
    <t>男性二級毒品吸食人數</t>
    <phoneticPr fontId="2" type="noConversion"/>
  </si>
  <si>
    <t>女性二級毒品吸食人數</t>
    <phoneticPr fontId="2" type="noConversion"/>
  </si>
  <si>
    <t>特殊營業場所</t>
    <phoneticPr fontId="2" type="noConversion"/>
  </si>
  <si>
    <t>機關文教衛生</t>
    <phoneticPr fontId="2" type="noConversion"/>
  </si>
  <si>
    <t>金融保險證券機構</t>
    <phoneticPr fontId="2" type="noConversion"/>
  </si>
  <si>
    <t>工礦廠場及倉庫</t>
    <phoneticPr fontId="2" type="noConversion"/>
  </si>
  <si>
    <t>按所得收入者性別分</t>
  </si>
  <si>
    <t>人</t>
    <phoneticPr fontId="2" type="noConversion"/>
  </si>
  <si>
    <t>主要家計負責人</t>
    <phoneticPr fontId="2" type="noConversion"/>
  </si>
  <si>
    <t>男性家庭經濟戶長</t>
    <phoneticPr fontId="2" type="noConversion"/>
  </si>
  <si>
    <t>女性家庭經濟戶長</t>
    <phoneticPr fontId="2" type="noConversion"/>
  </si>
  <si>
    <t>7-3.民意代表</t>
    <phoneticPr fontId="2" type="noConversion"/>
  </si>
  <si>
    <t>7-4.公教職員</t>
    <phoneticPr fontId="2" type="noConversion"/>
  </si>
  <si>
    <t>7-5.公教職員年齡結構</t>
    <phoneticPr fontId="2" type="noConversion"/>
  </si>
  <si>
    <t>7-6.公教職員教育程度結構</t>
    <phoneticPr fontId="2" type="noConversion"/>
  </si>
  <si>
    <t>7-8.市府主管人員</t>
    <phoneticPr fontId="2" type="noConversion"/>
  </si>
  <si>
    <t>7-9.訓練人次</t>
    <phoneticPr fontId="2" type="noConversion"/>
  </si>
  <si>
    <t>社區大學就學人數</t>
  </si>
  <si>
    <t>社區大學就學人數</t>
    <phoneticPr fontId="2" type="noConversion"/>
  </si>
  <si>
    <t>男性社區大學就學人數</t>
    <phoneticPr fontId="2" type="noConversion"/>
  </si>
  <si>
    <t>女性社區大學就學人數</t>
    <phoneticPr fontId="2" type="noConversion"/>
  </si>
  <si>
    <t>男性
社區大學就學人數*100</t>
    <phoneticPr fontId="2" type="noConversion"/>
  </si>
  <si>
    <t>女性
社區大學就學人數*100</t>
    <phoneticPr fontId="2" type="noConversion"/>
  </si>
  <si>
    <t>投票者</t>
    <phoneticPr fontId="2" type="noConversion"/>
  </si>
  <si>
    <t>當年度舉辦之各項選舉中，男性投票人人數</t>
    <phoneticPr fontId="2" type="noConversion"/>
  </si>
  <si>
    <t>當年度舉辦之各項選舉中，女性投票人人數</t>
    <phoneticPr fontId="2" type="noConversion"/>
  </si>
  <si>
    <t>24歲以下</t>
    <phoneticPr fontId="2" type="noConversion"/>
  </si>
  <si>
    <t>25-39歲</t>
    <phoneticPr fontId="2" type="noConversion"/>
  </si>
  <si>
    <t>40-54歲</t>
    <phoneticPr fontId="2" type="noConversion"/>
  </si>
  <si>
    <t>55-64歲</t>
    <phoneticPr fontId="2" type="noConversion"/>
  </si>
  <si>
    <t>男</t>
    <phoneticPr fontId="2" type="noConversion"/>
  </si>
  <si>
    <t>65歲以上</t>
    <phoneticPr fontId="2" type="noConversion"/>
  </si>
  <si>
    <t>24歲以下男性依性別工作平等法申訴就業歧視人數</t>
    <phoneticPr fontId="2" type="noConversion"/>
  </si>
  <si>
    <t>24歲以下男性依性別工作平等法申訴就業歧視人數*100</t>
    <phoneticPr fontId="2" type="noConversion"/>
  </si>
  <si>
    <t>24歲以下依性別工作平等法申訴就業歧視人數</t>
    <phoneticPr fontId="2" type="noConversion"/>
  </si>
  <si>
    <t>24歲以下女性依性別工作平等法申訴就業歧視人數</t>
    <phoneticPr fontId="2" type="noConversion"/>
  </si>
  <si>
    <t>24歲以下女性依性別工作平等法申訴就業歧視人數*100</t>
    <phoneticPr fontId="2" type="noConversion"/>
  </si>
  <si>
    <t>25-39歲以下男性依性別工作平等法申訴就業歧視人數</t>
    <phoneticPr fontId="2" type="noConversion"/>
  </si>
  <si>
    <t>25-39歲以下男性依性別工作平等法申訴就業歧視人數*100</t>
    <phoneticPr fontId="2" type="noConversion"/>
  </si>
  <si>
    <t>25-39歲以下依性別工作平等法申訴就業歧視人數</t>
    <phoneticPr fontId="2" type="noConversion"/>
  </si>
  <si>
    <t>25-39歲以下女性依性別工作平等法申訴就業歧視人數</t>
    <phoneticPr fontId="2" type="noConversion"/>
  </si>
  <si>
    <t>25-39歲以下女性依性別工作平等法申訴就業歧視人數*100</t>
    <phoneticPr fontId="2" type="noConversion"/>
  </si>
  <si>
    <t>40-54歲以下男性依性別工作平等法申訴就業歧視人數</t>
    <phoneticPr fontId="2" type="noConversion"/>
  </si>
  <si>
    <t>40-54歲以下男性依性別工作平等法申訴就業歧視人數*100</t>
  </si>
  <si>
    <t>40-54歲以下女性依性別工作平等法申訴就業歧視人數</t>
  </si>
  <si>
    <t>40-54歲以下女性依性別工作平等法申訴就業歧視人數*100</t>
  </si>
  <si>
    <t>40-54歲以下依性別工作平等法申訴就業歧視人數</t>
  </si>
  <si>
    <t>55-64歲以下男性依性別工作平等法申訴就業歧視人數</t>
  </si>
  <si>
    <t>55-64歲以下男性依性別工作平等法申訴就業歧視人數*100</t>
  </si>
  <si>
    <t>55-64歲以下女性依性別工作平等法申訴就業歧視人數</t>
  </si>
  <si>
    <t>55-64歲以下女性依性別工作平等法申訴就業歧視人數*100</t>
  </si>
  <si>
    <t>55-64歲以下依性別工作平等法申訴就業歧視人數</t>
  </si>
  <si>
    <t>65歲以上以下男性依性別工作平等法申訴就業歧視人數</t>
  </si>
  <si>
    <t>65歲以上以下男性依性別工作平等法申訴就業歧視人數*100</t>
  </si>
  <si>
    <t>65歲以上以下女性依性別工作平等法申訴就業歧視人數</t>
  </si>
  <si>
    <t>65歲以上以下女性依性別工作平等法申訴就業歧視人數*100</t>
  </si>
  <si>
    <t>65歲以上以下依性別工作平等法申訴就業歧視人數</t>
  </si>
  <si>
    <t>3-9.法律諮詢服務</t>
    <phoneticPr fontId="2" type="noConversion"/>
  </si>
  <si>
    <t>法律諮詢人數</t>
    <phoneticPr fontId="2" type="noConversion"/>
  </si>
  <si>
    <t>法扶律師提供民眾解答法律問題男性人數</t>
    <phoneticPr fontId="2" type="noConversion"/>
  </si>
  <si>
    <t>法扶律師提供民眾解答法律問題女性人數</t>
    <phoneticPr fontId="2" type="noConversion"/>
  </si>
  <si>
    <t>5-18.失能個案及主要照顧者</t>
    <phoneticPr fontId="1" type="noConversion"/>
  </si>
  <si>
    <t>5-17.各年齡別醫師人數</t>
    <phoneticPr fontId="1" type="noConversion"/>
  </si>
  <si>
    <t>5-16.各年齡別自殺死亡率</t>
    <phoneticPr fontId="1" type="noConversion"/>
  </si>
  <si>
    <t>5-15.各年齡別自殺死亡人數</t>
    <phoneticPr fontId="1" type="noConversion"/>
  </si>
  <si>
    <t>5-13.標準化死亡率-主要癌症</t>
    <phoneticPr fontId="1" type="noConversion"/>
  </si>
  <si>
    <t>腎炎、腎徵候群及腎病變</t>
    <phoneticPr fontId="2" type="noConversion"/>
  </si>
  <si>
    <t>5-10.死亡率-各年齡別</t>
    <phoneticPr fontId="1" type="noConversion"/>
  </si>
  <si>
    <t>5-2.醫療服務量</t>
    <phoneticPr fontId="1" type="noConversion"/>
  </si>
  <si>
    <t>5-5.法定傳染病-HIV死亡者</t>
    <phoneticPr fontId="1" type="noConversion"/>
  </si>
  <si>
    <t>5-7.死亡人數-各年齡別</t>
    <phoneticPr fontId="1" type="noConversion"/>
  </si>
  <si>
    <t>3-5.婦女福利服務</t>
    <phoneticPr fontId="1" type="noConversion"/>
  </si>
  <si>
    <t>3-3.兒童少年保護</t>
    <phoneticPr fontId="1" type="noConversion"/>
  </si>
  <si>
    <t>本府衛生局</t>
    <phoneticPr fontId="1" type="noConversion"/>
  </si>
  <si>
    <t>主要家計負責人係指「家庭經濟戶長」：1.戶內成員中收入最多且負責維持家庭主要生計者；2.若戶內某成員收入雖較其他成員多，但並未負責家庭主要生計，則以收入次多且負擔家庭主要生計者為之；3.若戶內有2人以上收入相當，且負擔家計之重要性亦相差無幾，則以年長者為之；4.若該戶各成員均無工作收入，則以財產、移轉所得收入者為之，若無，則以戶籍上戶長為之。</t>
    <phoneticPr fontId="2" type="noConversion"/>
  </si>
  <si>
    <t>男性
駕駛員數</t>
    <phoneticPr fontId="2" type="noConversion"/>
  </si>
  <si>
    <t>男性
駕駛員數
＊100</t>
    <phoneticPr fontId="2" type="noConversion"/>
  </si>
  <si>
    <t>女性
駕駛員數</t>
    <phoneticPr fontId="2" type="noConversion"/>
  </si>
  <si>
    <t>女性
駕駛員數*100</t>
    <phoneticPr fontId="2" type="noConversion"/>
  </si>
  <si>
    <t xml:space="preserve">
駕駛員總數</t>
    <phoneticPr fontId="2" type="noConversion"/>
  </si>
  <si>
    <t>本府勞工局</t>
    <phoneticPr fontId="2" type="noConversion"/>
  </si>
  <si>
    <t>勞工大學性別比率</t>
    <phoneticPr fontId="2" type="noConversion"/>
  </si>
  <si>
    <t>男</t>
    <phoneticPr fontId="2" type="noConversion"/>
  </si>
  <si>
    <t>女</t>
    <phoneticPr fontId="2" type="noConversion"/>
  </si>
  <si>
    <t>人</t>
    <phoneticPr fontId="2" type="noConversion"/>
  </si>
  <si>
    <t>%</t>
    <phoneticPr fontId="2" type="noConversion"/>
  </si>
  <si>
    <t>男性學員人數</t>
    <phoneticPr fontId="2" type="noConversion"/>
  </si>
  <si>
    <t>男性學員人數*100</t>
    <phoneticPr fontId="2" type="noConversion"/>
  </si>
  <si>
    <t>女性學員人數</t>
    <phoneticPr fontId="2" type="noConversion"/>
  </si>
  <si>
    <t>女性學員人數*100</t>
    <phoneticPr fontId="2" type="noConversion"/>
  </si>
  <si>
    <t>勞工大學學員數</t>
    <phoneticPr fontId="2" type="noConversion"/>
  </si>
  <si>
    <t>金額</t>
    <phoneticPr fontId="1" type="noConversion"/>
  </si>
  <si>
    <t>申請托育津貼金額</t>
    <phoneticPr fontId="1" type="noConversion"/>
  </si>
  <si>
    <t>提供托兒措施之事業單位家數</t>
    <phoneticPr fontId="2" type="noConversion"/>
  </si>
  <si>
    <t>家</t>
    <phoneticPr fontId="2" type="noConversion"/>
  </si>
  <si>
    <t>座數</t>
    <phoneticPr fontId="2" type="noConversion"/>
  </si>
  <si>
    <t>殘障廁所</t>
    <phoneticPr fontId="2" type="noConversion"/>
  </si>
  <si>
    <t>合計</t>
    <phoneticPr fontId="15" type="noConversion"/>
  </si>
  <si>
    <t>小便器</t>
    <phoneticPr fontId="2" type="noConversion"/>
  </si>
  <si>
    <t>座</t>
    <phoneticPr fontId="2" type="noConversion"/>
  </si>
  <si>
    <t>個</t>
    <phoneticPr fontId="15" type="noConversion"/>
  </si>
  <si>
    <t>個</t>
    <phoneticPr fontId="2" type="noConversion"/>
  </si>
  <si>
    <t>列管小便器及廁間數總數</t>
    <phoneticPr fontId="15" type="noConversion"/>
  </si>
  <si>
    <t>小便器及廁間數</t>
    <phoneticPr fontId="2" type="noConversion"/>
  </si>
  <si>
    <t>親子廁所從101年列入統計</t>
    <phoneticPr fontId="15" type="noConversion"/>
  </si>
  <si>
    <t>HIV抗體檢查</t>
    <phoneticPr fontId="2" type="noConversion"/>
  </si>
  <si>
    <t>男性HIV抗體檢查不合格人次*100</t>
  </si>
  <si>
    <t>男性健檢不合格人次</t>
  </si>
  <si>
    <t>女性HIV抗體檢查不合格人次*100</t>
  </si>
  <si>
    <t>女性健檢不合格人次</t>
  </si>
  <si>
    <t>5-14.自殺通報人次</t>
    <phoneticPr fontId="1" type="noConversion"/>
  </si>
  <si>
    <t>男性自殺通報人次</t>
  </si>
  <si>
    <t>女性自殺通報人次</t>
  </si>
  <si>
    <t>男性未滿15歲自殺通報人次</t>
  </si>
  <si>
    <t>女性未滿15歲自殺通報人次</t>
  </si>
  <si>
    <t>男性15-未滿25歲自殺通報人次</t>
  </si>
  <si>
    <t>女性15-未滿25歲自殺通報人次</t>
  </si>
  <si>
    <t>男性25-未滿45歲自殺通報人次</t>
  </si>
  <si>
    <t>女性25-未滿45歲自殺通報人次</t>
  </si>
  <si>
    <t>男性45-未滿65歲自殺通報人次</t>
  </si>
  <si>
    <t>女性45-未滿65歲自殺通報人次</t>
  </si>
  <si>
    <t>男性65歲以上自殺通報人次</t>
  </si>
  <si>
    <t>女性65歲以上自殺通報人次</t>
  </si>
  <si>
    <t>1103(不含托兒所)</t>
  </si>
  <si>
    <t>-</t>
  </si>
  <si>
    <t>按經濟戶長性別分</t>
    <phoneticPr fontId="2" type="noConversion"/>
  </si>
  <si>
    <t>人</t>
    <phoneticPr fontId="2" type="noConversion"/>
  </si>
  <si>
    <t>學生視力不良率</t>
    <phoneticPr fontId="2" type="noConversion"/>
  </si>
  <si>
    <t>社區大學就學人數</t>
    <phoneticPr fontId="2" type="noConversion"/>
  </si>
  <si>
    <t>女性新住民當年度取得學歷比率</t>
    <phoneticPr fontId="2" type="noConversion"/>
  </si>
  <si>
    <t>男性一般行政機關公教職員數</t>
    <phoneticPr fontId="2" type="noConversion"/>
  </si>
  <si>
    <t>女性一般行政機關公教職員數</t>
    <phoneticPr fontId="2" type="noConversion"/>
  </si>
  <si>
    <t>男性市立各級學校公教職員數</t>
    <phoneticPr fontId="2" type="noConversion"/>
  </si>
  <si>
    <t>女性市立各級學校公教職員數</t>
    <phoneticPr fontId="2" type="noConversion"/>
  </si>
  <si>
    <t>簡薦委任(派)人員</t>
    <phoneticPr fontId="2" type="noConversion"/>
  </si>
  <si>
    <t>男性民選首長數</t>
    <phoneticPr fontId="2" type="noConversion"/>
  </si>
  <si>
    <t>女性民選首長數</t>
    <phoneticPr fontId="2" type="noConversion"/>
  </si>
  <si>
    <t>男性政務人員數</t>
    <phoneticPr fontId="2" type="noConversion"/>
  </si>
  <si>
    <t>女性政務人員數</t>
    <phoneticPr fontId="2" type="noConversion"/>
  </si>
  <si>
    <t>男性簡任公教職員數</t>
    <phoneticPr fontId="2" type="noConversion"/>
  </si>
  <si>
    <t>女性簡任公教職員數</t>
    <phoneticPr fontId="2" type="noConversion"/>
  </si>
  <si>
    <t>男性薦任公教職員數</t>
    <phoneticPr fontId="2" type="noConversion"/>
  </si>
  <si>
    <t>女性薦任公教職員數</t>
    <phoneticPr fontId="2" type="noConversion"/>
  </si>
  <si>
    <t>男性委任公教職員數</t>
    <phoneticPr fontId="2" type="noConversion"/>
  </si>
  <si>
    <t>女性委任公教職員數</t>
    <phoneticPr fontId="2" type="noConversion"/>
  </si>
  <si>
    <t>男性雇員公教職員數</t>
    <phoneticPr fontId="2" type="noConversion"/>
  </si>
  <si>
    <t>女性雇員公教職員數</t>
    <phoneticPr fontId="2" type="noConversion"/>
  </si>
  <si>
    <t>男性警察人員數</t>
    <phoneticPr fontId="2" type="noConversion"/>
  </si>
  <si>
    <t>女性警察人員數</t>
    <phoneticPr fontId="2" type="noConversion"/>
  </si>
  <si>
    <t>男性醫事人員數</t>
    <phoneticPr fontId="2" type="noConversion"/>
  </si>
  <si>
    <t>女性醫事人員數</t>
    <phoneticPr fontId="2" type="noConversion"/>
  </si>
  <si>
    <t>男性校長及教師人數</t>
    <phoneticPr fontId="2" type="noConversion"/>
  </si>
  <si>
    <t>女性校長及教師人數</t>
    <phoneticPr fontId="2" type="noConversion"/>
  </si>
  <si>
    <t>男性機關首長人數</t>
    <phoneticPr fontId="2" type="noConversion"/>
  </si>
  <si>
    <t>女性機關首長人數</t>
    <phoneticPr fontId="2" type="noConversion"/>
  </si>
  <si>
    <t>男性政務官人數</t>
    <phoneticPr fontId="2" type="noConversion"/>
  </si>
  <si>
    <t>女性政務官人數</t>
    <phoneticPr fontId="2" type="noConversion"/>
  </si>
  <si>
    <t>男性事務官人數</t>
    <phoneticPr fontId="2" type="noConversion"/>
  </si>
  <si>
    <t>女性事務官人數</t>
    <phoneticPr fontId="2" type="noConversion"/>
  </si>
  <si>
    <t>…</t>
    <phoneticPr fontId="2" type="noConversion"/>
  </si>
  <si>
    <t>…</t>
    <phoneticPr fontId="15" type="noConversion"/>
  </si>
  <si>
    <t>女性30-未滿35歲未婚人口數</t>
    <phoneticPr fontId="2" type="noConversion"/>
  </si>
  <si>
    <t>女性人口增加數*1,000</t>
    <phoneticPr fontId="2" type="noConversion"/>
  </si>
  <si>
    <t>專業、科學及技術服務業</t>
    <phoneticPr fontId="2" type="noConversion"/>
  </si>
  <si>
    <t>技藝有關工作人員、
機械設備操作及勞力工</t>
    <phoneticPr fontId="2" type="noConversion"/>
  </si>
  <si>
    <t xml:space="preserve">  事務支援人員</t>
    <phoneticPr fontId="2" type="noConversion"/>
  </si>
  <si>
    <t>大學</t>
    <phoneticPr fontId="2" type="noConversion"/>
  </si>
  <si>
    <t>研究所</t>
    <phoneticPr fontId="2" type="noConversion"/>
  </si>
  <si>
    <t>市企業公會理事長</t>
    <phoneticPr fontId="2" type="noConversion"/>
  </si>
  <si>
    <t>…</t>
    <phoneticPr fontId="2" type="noConversion"/>
  </si>
  <si>
    <t>─</t>
  </si>
  <si>
    <t>勞資爭議人數</t>
    <phoneticPr fontId="2" type="noConversion"/>
  </si>
  <si>
    <t>勞工重大職業災害死亡人數</t>
    <phoneticPr fontId="2" type="noConversion"/>
  </si>
  <si>
    <t>男</t>
    <phoneticPr fontId="2" type="noConversion"/>
  </si>
  <si>
    <t>女</t>
    <phoneticPr fontId="2" type="noConversion"/>
  </si>
  <si>
    <t>人</t>
    <phoneticPr fontId="2" type="noConversion"/>
  </si>
  <si>
    <t>…</t>
    <phoneticPr fontId="2" type="noConversion"/>
  </si>
  <si>
    <t>男性勞資爭議人數</t>
    <phoneticPr fontId="2" type="noConversion"/>
  </si>
  <si>
    <t>女性勞資爭議人數</t>
    <phoneticPr fontId="2" type="noConversion"/>
  </si>
  <si>
    <t>男性勞工重大職業災害死亡人數</t>
    <phoneticPr fontId="2" type="noConversion"/>
  </si>
  <si>
    <t>女性勞工重大職業災害死亡人數</t>
    <phoneticPr fontId="2" type="noConversion"/>
  </si>
  <si>
    <t>7-2.團體代表</t>
    <phoneticPr fontId="2" type="noConversion"/>
  </si>
  <si>
    <t>男性15-未滿20歲未婚人口數*100</t>
    <phoneticPr fontId="2" type="noConversion"/>
  </si>
  <si>
    <t>男性15-未滿20歲有偶人口數*100</t>
  </si>
  <si>
    <t>女性15-未滿20歲有偶人口數*100</t>
  </si>
  <si>
    <t>男性20-未滿25歲有偶人口數*100</t>
  </si>
  <si>
    <t>女性20-未滿25歲有偶人口數*100</t>
  </si>
  <si>
    <t>男性25-未滿30歲有偶人口數*100</t>
  </si>
  <si>
    <t>女性25-未滿30歲有偶人口數*100</t>
  </si>
  <si>
    <t>男性30-未滿35歲有偶人口數*100</t>
  </si>
  <si>
    <t>女性30-未滿35歲有偶人口數*100</t>
  </si>
  <si>
    <t>男性35-未滿40歲有偶人口數*100</t>
  </si>
  <si>
    <t>女性35-未滿40歲有偶人口數*100</t>
  </si>
  <si>
    <t>男性40歲以上有偶人口數*100</t>
  </si>
  <si>
    <t>女性40歲以上有偶人口數*100</t>
  </si>
  <si>
    <t>男性15-未滿20歲人口數</t>
    <phoneticPr fontId="2" type="noConversion"/>
  </si>
  <si>
    <t>女性15-未滿20歲人口數</t>
    <phoneticPr fontId="2" type="noConversion"/>
  </si>
  <si>
    <t>男性20-未滿25歲人口數</t>
    <phoneticPr fontId="2" type="noConversion"/>
  </si>
  <si>
    <t>女性20-未滿25歲人口數</t>
    <phoneticPr fontId="2" type="noConversion"/>
  </si>
  <si>
    <t>男性25-未滿30歲人口數</t>
    <phoneticPr fontId="2" type="noConversion"/>
  </si>
  <si>
    <t>女性25-未滿30歲人口數</t>
    <phoneticPr fontId="2" type="noConversion"/>
  </si>
  <si>
    <t>男性30-未滿35歲人口數</t>
    <phoneticPr fontId="2" type="noConversion"/>
  </si>
  <si>
    <t>女性30-未滿35歲人口數</t>
    <phoneticPr fontId="2" type="noConversion"/>
  </si>
  <si>
    <t>男性35-未滿40歲人口數</t>
    <phoneticPr fontId="2" type="noConversion"/>
  </si>
  <si>
    <t>女性35-未滿40歲人口數</t>
    <phoneticPr fontId="2" type="noConversion"/>
  </si>
  <si>
    <t>男性40歲以上人口數</t>
    <phoneticPr fontId="2" type="noConversion"/>
  </si>
  <si>
    <t>女性40歲以上人口數</t>
    <phoneticPr fontId="2" type="noConversion"/>
  </si>
  <si>
    <t>男性研究所教育程度失業者*100</t>
  </si>
  <si>
    <t>女性研究所教育程度失業者*100</t>
  </si>
  <si>
    <t>男性幼年人口數*100</t>
    <phoneticPr fontId="2" type="noConversion"/>
  </si>
  <si>
    <t>2-6.就業者從業身分結構</t>
    <phoneticPr fontId="2" type="noConversion"/>
  </si>
  <si>
    <t>2-7.失業率—教育程度別</t>
    <phoneticPr fontId="1" type="noConversion"/>
  </si>
  <si>
    <t>2-8.失業率—年齡別</t>
    <phoneticPr fontId="2" type="noConversion"/>
  </si>
  <si>
    <t>2-9.就業輔導</t>
    <phoneticPr fontId="2" type="noConversion"/>
  </si>
  <si>
    <t>2-11.大眾交通工具駕駛人員</t>
    <phoneticPr fontId="1" type="noConversion"/>
  </si>
  <si>
    <t>2-12.依性別工作平等法申訴案件</t>
    <phoneticPr fontId="2" type="noConversion"/>
  </si>
  <si>
    <t>2-13.家庭所得分配</t>
    <phoneticPr fontId="2" type="noConversion"/>
  </si>
  <si>
    <t>2-14.家庭所得差距</t>
    <phoneticPr fontId="2" type="noConversion"/>
  </si>
  <si>
    <t>2-15.商業登記負責人</t>
    <phoneticPr fontId="2" type="noConversion"/>
  </si>
  <si>
    <t>_</t>
  </si>
  <si>
    <t>男性15歲以上民間人口</t>
    <phoneticPr fontId="1" type="noConversion"/>
  </si>
  <si>
    <t>女性15歲以上民間人口</t>
    <phoneticPr fontId="1" type="noConversion"/>
  </si>
  <si>
    <t>男性勞動力人口數</t>
    <phoneticPr fontId="1" type="noConversion"/>
  </si>
  <si>
    <t>女性勞動力人口數</t>
    <phoneticPr fontId="1" type="noConversion"/>
  </si>
  <si>
    <t>男性就業者人數</t>
    <phoneticPr fontId="1" type="noConversion"/>
  </si>
  <si>
    <t>女性就業者人數</t>
    <phoneticPr fontId="1" type="noConversion"/>
  </si>
  <si>
    <t>男性失業者人數</t>
    <phoneticPr fontId="1" type="noConversion"/>
  </si>
  <si>
    <t>女性失業者人數</t>
    <phoneticPr fontId="1" type="noConversion"/>
  </si>
  <si>
    <t>男性非勞動力人口數</t>
    <phoneticPr fontId="1" type="noConversion"/>
  </si>
  <si>
    <t>女性非勞動力人口數</t>
    <phoneticPr fontId="1" type="noConversion"/>
  </si>
  <si>
    <t>女性勞動力人口數*100</t>
    <phoneticPr fontId="1" type="noConversion"/>
  </si>
  <si>
    <t>勞動力人口數</t>
    <phoneticPr fontId="1" type="noConversion"/>
  </si>
  <si>
    <t>男性勞動力人口數*100</t>
    <phoneticPr fontId="2" type="noConversion"/>
  </si>
  <si>
    <t>女性勞動力人口數*100</t>
    <phoneticPr fontId="2" type="noConversion"/>
  </si>
  <si>
    <t>男性15-未滿25歲勞動力人口數*100</t>
    <phoneticPr fontId="2" type="noConversion"/>
  </si>
  <si>
    <t>女性15-未滿25歲勞動力人口數*100</t>
    <phoneticPr fontId="2" type="noConversion"/>
  </si>
  <si>
    <t>男性25-未滿45歲勞動力人口數*100</t>
    <phoneticPr fontId="2" type="noConversion"/>
  </si>
  <si>
    <t>女性25-未滿45歲勞動力人口數*100</t>
    <phoneticPr fontId="2" type="noConversion"/>
  </si>
  <si>
    <t>男性45-未滿65歲勞動力人口數*100</t>
    <phoneticPr fontId="2" type="noConversion"/>
  </si>
  <si>
    <t>女性45-未滿65歲勞動力人口數*100</t>
    <phoneticPr fontId="2" type="noConversion"/>
  </si>
  <si>
    <t>男性65歲以上勞動力人口數*100</t>
    <phoneticPr fontId="2" type="noConversion"/>
  </si>
  <si>
    <t>女性65歲以上勞動力人口數*100</t>
    <phoneticPr fontId="2" type="noConversion"/>
  </si>
  <si>
    <t>男性未婚勞動力人口數*100</t>
    <phoneticPr fontId="2" type="noConversion"/>
  </si>
  <si>
    <t>女性未婚勞動力人口數*100</t>
    <phoneticPr fontId="2" type="noConversion"/>
  </si>
  <si>
    <t>男性有偶同居勞動力人口數*100</t>
    <phoneticPr fontId="2" type="noConversion"/>
  </si>
  <si>
    <t>女性有偶同居勞動力人口數*100</t>
    <phoneticPr fontId="2" type="noConversion"/>
  </si>
  <si>
    <t>男性離婚喪偶及分居勞動力人口數*100</t>
    <phoneticPr fontId="2" type="noConversion"/>
  </si>
  <si>
    <t>女性離婚喪偶及分居勞動力人口數*100</t>
    <phoneticPr fontId="2" type="noConversion"/>
  </si>
  <si>
    <t>男性15歲以上民間人口數</t>
    <phoneticPr fontId="2" type="noConversion"/>
  </si>
  <si>
    <t>女性15歲以上民間人口數</t>
    <phoneticPr fontId="2" type="noConversion"/>
  </si>
  <si>
    <t>男性15-未滿25歲民間人口數</t>
    <phoneticPr fontId="2" type="noConversion"/>
  </si>
  <si>
    <t>女性15-未滿25歲民間人口數</t>
    <phoneticPr fontId="2" type="noConversion"/>
  </si>
  <si>
    <t>男性25-未滿45歲民間人口數</t>
    <phoneticPr fontId="2" type="noConversion"/>
  </si>
  <si>
    <t>女性25-未滿45歲民間人口數</t>
    <phoneticPr fontId="2" type="noConversion"/>
  </si>
  <si>
    <t>男性45-未滿65歲民間人口數</t>
    <phoneticPr fontId="2" type="noConversion"/>
  </si>
  <si>
    <t>女性45-未滿65歲民間人口數</t>
    <phoneticPr fontId="2" type="noConversion"/>
  </si>
  <si>
    <t>男性65歲以上民間人口數</t>
    <phoneticPr fontId="2" type="noConversion"/>
  </si>
  <si>
    <t>女性65歲以上民間人口數</t>
    <phoneticPr fontId="2" type="noConversion"/>
  </si>
  <si>
    <t>男性15歲以上未婚民間人口數</t>
    <phoneticPr fontId="2" type="noConversion"/>
  </si>
  <si>
    <t>女性15歲以上未婚民間人口數</t>
    <phoneticPr fontId="2" type="noConversion"/>
  </si>
  <si>
    <t>男性15歲以上有偶同居民間人口數</t>
    <phoneticPr fontId="2" type="noConversion"/>
  </si>
  <si>
    <t>女性15歲以上有偶同居民間人口數</t>
    <phoneticPr fontId="2" type="noConversion"/>
  </si>
  <si>
    <t>男性15歲以上離婚喪偶及分居民間人口數</t>
    <phoneticPr fontId="2" type="noConversion"/>
  </si>
  <si>
    <t>女性15歲以上離婚喪偶及分居民間人口數</t>
    <phoneticPr fontId="2" type="noConversion"/>
  </si>
  <si>
    <t>男性農林漁牧業就業者人數*100</t>
  </si>
  <si>
    <t>女性農林漁牧業就業者人數*100</t>
  </si>
  <si>
    <t>男性工業就業者人數*100</t>
  </si>
  <si>
    <t>女性工業就業者人數*100</t>
  </si>
  <si>
    <t>男性礦業及土石採取業就業者人數*100</t>
  </si>
  <si>
    <t>女性礦業及土石採取業就業者人數*100</t>
  </si>
  <si>
    <t>男性製造業就業者人數*100</t>
  </si>
  <si>
    <t>女性製造業就業者人數*100</t>
  </si>
  <si>
    <t>男性電力及燃氣供應業就業者人數*100</t>
  </si>
  <si>
    <t>女性電力及燃氣供應業就業者人數*100</t>
  </si>
  <si>
    <t>男性用水供應及污染整治業就業者人數*100</t>
  </si>
  <si>
    <t>女性用水供應及污染整治業就業者人數*100</t>
  </si>
  <si>
    <t>男性營造業就業者人數*100</t>
  </si>
  <si>
    <t>女性營造業就業者人數*100</t>
  </si>
  <si>
    <t>就業者人數</t>
  </si>
  <si>
    <t>男性服務業就業者人數*100</t>
  </si>
  <si>
    <t>女性服務業就業者人數*100</t>
  </si>
  <si>
    <t>男性批發及零售業就業者人數*100</t>
  </si>
  <si>
    <t>女性批發及零售業就業者人數*100</t>
  </si>
  <si>
    <t>男性運輸及倉儲業就業者人數*100</t>
  </si>
  <si>
    <t>女性運輸及倉儲業就業者人數*100</t>
  </si>
  <si>
    <t>男性資訊及通訊傳播業就業者人數*100</t>
  </si>
  <si>
    <t>女性資訊及通訊傳播業就業者人數*100</t>
  </si>
  <si>
    <t>男性住宿及餐飲業就業者人數*100</t>
  </si>
  <si>
    <t>女性住宿及餐飲業就業者人數*100</t>
  </si>
  <si>
    <t>男性金融及保險業就業者人數*100</t>
  </si>
  <si>
    <t>女性金融及保險業就業者人數*100</t>
  </si>
  <si>
    <t>男性專業科學及技術服務業就業者人數*100</t>
  </si>
  <si>
    <t>女性專業科學及技術服務業就業者人數*100</t>
  </si>
  <si>
    <t>男性教育服務業就業者人數*100</t>
  </si>
  <si>
    <t>女性教育服務業就業者人數*100</t>
  </si>
  <si>
    <t>男性其他服務業就業者人數*100</t>
  </si>
  <si>
    <t>女性其他服務業就業者人數*100</t>
  </si>
  <si>
    <t>男性民意代表企業主管及經理人員人數*100</t>
  </si>
  <si>
    <t>女性民意代表企業主管及經理人員人數*100</t>
  </si>
  <si>
    <t>男性專業人員人數*100</t>
  </si>
  <si>
    <t>女性專業人員人數*100</t>
  </si>
  <si>
    <t>男性技術員及助理專業人員人數*100</t>
  </si>
  <si>
    <t>女性技術員及助理專業人員人數*100</t>
  </si>
  <si>
    <t>男性事務工作人員人數*100</t>
  </si>
  <si>
    <t>女性事務工作人員人數*100</t>
  </si>
  <si>
    <t>男性服務工作人員及售貨員人數*100</t>
  </si>
  <si>
    <t>女性服務工作人員及售貨員人數*100</t>
  </si>
  <si>
    <t>男性農林漁牧工作人員人數*100</t>
  </si>
  <si>
    <t>女性農林漁牧工作人員人數*100</t>
  </si>
  <si>
    <t>男性生產有關工人機械設備操作工及體力工人數*100</t>
  </si>
  <si>
    <t>女性生產有關工人機械設備操作工及體力工人數*100</t>
  </si>
  <si>
    <t>男性創業者人數*100</t>
  </si>
  <si>
    <t>女性創業者人數*100</t>
  </si>
  <si>
    <t>男性雇主人數*100</t>
  </si>
  <si>
    <t>女性雇主人數*100</t>
  </si>
  <si>
    <t>男性自營作業者人數*100</t>
  </si>
  <si>
    <t>女性自營作業者人數*100</t>
  </si>
  <si>
    <t>男性受政府僱用人數*100</t>
  </si>
  <si>
    <t>女性受政府僱用人數*100</t>
  </si>
  <si>
    <t>男性受私人僱用人數*100</t>
  </si>
  <si>
    <t>女性受私人僱用人數*100</t>
  </si>
  <si>
    <t>男性無酬家屬人數*100</t>
  </si>
  <si>
    <t>女性無酬家屬人數*100</t>
  </si>
  <si>
    <t>男性失業者人數*100</t>
  </si>
  <si>
    <t>女性失業者人數*100</t>
  </si>
  <si>
    <t>男性大學教育程度失業者*100</t>
  </si>
  <si>
    <t>女性大學教育程度失業者*100</t>
  </si>
  <si>
    <t>男性專科教育程度失業者*100</t>
  </si>
  <si>
    <t>女性專科教育程度失業者*100</t>
  </si>
  <si>
    <t>男性高中教育程度失業者*100</t>
  </si>
  <si>
    <t>女性高中教育程度失業者*100</t>
  </si>
  <si>
    <t>男性高職教育程度失業者*100</t>
  </si>
  <si>
    <t>女性高職教育程度失業者*100</t>
  </si>
  <si>
    <t>男性國中(初職)教育程度失業者*100</t>
  </si>
  <si>
    <t>女性國中(初職)教育程度失業者*100</t>
  </si>
  <si>
    <t>男性國小以下教育程度失業者*100</t>
  </si>
  <si>
    <t>女性國小以下教育程度失業者*100</t>
  </si>
  <si>
    <t>男性15-未滿25歲失業者人數*100</t>
  </si>
  <si>
    <t>女性15-未滿25歲失業者人數*100</t>
  </si>
  <si>
    <t>男性25-未滿30歲失業者人數*100</t>
  </si>
  <si>
    <t>女性25-未滿30歲失業者人數*100</t>
  </si>
  <si>
    <t>男性30-未滿35歲失業者人數*100</t>
  </si>
  <si>
    <t>女性30-未滿35歲失業者人數*100</t>
  </si>
  <si>
    <t>男性35-未滿40歲失業者人數*100</t>
  </si>
  <si>
    <t>女性35-未滿40歲失業者人數*100</t>
  </si>
  <si>
    <t>男性40-未滿45歲失業者人數*100</t>
  </si>
  <si>
    <t>女性40-未滿45歲失業者人數*100</t>
  </si>
  <si>
    <t>男性45-未滿50歲失業者人數*100</t>
  </si>
  <si>
    <t>女性45-未滿50歲失業者人數*100</t>
  </si>
  <si>
    <t>男性50-未滿55歲失業者人數*100</t>
  </si>
  <si>
    <t>女性50-未滿55歲失業者人數*100</t>
  </si>
  <si>
    <t>男性55-未滿60歲失業者人數*100</t>
  </si>
  <si>
    <t>女性55-未滿60歲失業者人數*100</t>
  </si>
  <si>
    <t>男性60-未滿65歲失業者人數*100</t>
  </si>
  <si>
    <t>女性60-未滿65歲失業者人數*100</t>
  </si>
  <si>
    <t>男性65歲以上失業者人數*100</t>
  </si>
  <si>
    <t>女性65歲以上失業者人數*100</t>
  </si>
  <si>
    <t>15-未滿25歲勞動力人口數</t>
  </si>
  <si>
    <t>女性15-未滿25歲勞動力人口數</t>
  </si>
  <si>
    <t>25-未滿30歲勞動力人口數</t>
  </si>
  <si>
    <t>30-未滿35歲勞動力人口數</t>
  </si>
  <si>
    <t>35-未滿40歲勞動力人口數</t>
  </si>
  <si>
    <t>40-未滿45歲勞動力人口數</t>
  </si>
  <si>
    <t>45-未滿50歲勞動力人口數</t>
  </si>
  <si>
    <t>50-未滿55歲勞動力人口數</t>
  </si>
  <si>
    <t>55-未滿60歲勞動力人口數</t>
  </si>
  <si>
    <t>60-未滿65歲勞動力人口數</t>
  </si>
  <si>
    <t>65歲以上勞動力人口數</t>
  </si>
  <si>
    <t>各行業商業登記負責人女性人數*100</t>
    <phoneticPr fontId="2" type="noConversion"/>
  </si>
  <si>
    <t>各行業商業登記男性負責人人數</t>
    <phoneticPr fontId="2" type="noConversion"/>
  </si>
  <si>
    <t>各行業商業登記女性負責人人數</t>
    <phoneticPr fontId="2" type="noConversion"/>
  </si>
  <si>
    <t>學生視力不良人數</t>
    <phoneticPr fontId="2" type="noConversion"/>
  </si>
  <si>
    <t>市立各級學校公教職員數</t>
  </si>
  <si>
    <t>15歲以上男性人口數</t>
    <phoneticPr fontId="1" type="noConversion"/>
  </si>
  <si>
    <t>15歲以上女性人口數</t>
    <phoneticPr fontId="1" type="noConversion"/>
  </si>
  <si>
    <t>家庭組織型態為單人戶數*100</t>
    <phoneticPr fontId="2" type="noConversion"/>
  </si>
  <si>
    <t>家庭組織型態為夫婦戶數*100</t>
    <phoneticPr fontId="2" type="noConversion"/>
  </si>
  <si>
    <t>家庭組織型態為單親家庭戶數*100</t>
    <phoneticPr fontId="2" type="noConversion"/>
  </si>
  <si>
    <t>家庭組織型態為核心戶數*100</t>
    <phoneticPr fontId="2" type="noConversion"/>
  </si>
  <si>
    <t>家庭組織型態為祖孫戶數*100</t>
    <phoneticPr fontId="2" type="noConversion"/>
  </si>
  <si>
    <t>家庭組織型態為三代戶數*100</t>
    <phoneticPr fontId="2" type="noConversion"/>
  </si>
  <si>
    <t>家庭組織型態為其他戶數*100</t>
    <phoneticPr fontId="2" type="noConversion"/>
  </si>
  <si>
    <t>所占比率</t>
  </si>
  <si>
    <t>公務人員</t>
    <phoneticPr fontId="2" type="noConversion"/>
  </si>
  <si>
    <t>％</t>
    <phoneticPr fontId="2" type="noConversion"/>
  </si>
  <si>
    <t>本市市立國小學生參加學校辦理之國小課後照顧服務班人次</t>
    <phoneticPr fontId="2" type="noConversion"/>
  </si>
  <si>
    <t>校長及教師</t>
    <phoneticPr fontId="2" type="noConversion"/>
  </si>
  <si>
    <t>男性校長及教師數</t>
    <phoneticPr fontId="2" type="noConversion"/>
  </si>
  <si>
    <t>女性校長及教師數</t>
    <phoneticPr fontId="2" type="noConversion"/>
  </si>
  <si>
    <t>公教職員比率</t>
    <phoneticPr fontId="2" type="noConversion"/>
  </si>
  <si>
    <t>公教職員</t>
    <phoneticPr fontId="16" type="noConversion"/>
  </si>
  <si>
    <t>公務人員</t>
    <phoneticPr fontId="16" type="noConversion"/>
  </si>
  <si>
    <t>29歲以下</t>
    <phoneticPr fontId="2" type="noConversion"/>
  </si>
  <si>
    <t>30-49歲</t>
    <phoneticPr fontId="2" type="noConversion"/>
  </si>
  <si>
    <t>50歲以上</t>
    <phoneticPr fontId="2" type="noConversion"/>
  </si>
  <si>
    <t>男</t>
    <phoneticPr fontId="16" type="noConversion"/>
  </si>
  <si>
    <t>女</t>
    <phoneticPr fontId="16" type="noConversion"/>
  </si>
  <si>
    <t>％</t>
    <phoneticPr fontId="2" type="noConversion"/>
  </si>
  <si>
    <t>大專以上程度</t>
    <phoneticPr fontId="2" type="noConversion"/>
  </si>
  <si>
    <t>高中職程度</t>
    <phoneticPr fontId="2" type="noConversion"/>
  </si>
  <si>
    <t>高中職程度女</t>
    <phoneticPr fontId="2" type="noConversion"/>
  </si>
  <si>
    <t>國中以下程度</t>
    <phoneticPr fontId="2" type="noConversion"/>
  </si>
  <si>
    <t>國中以下程度女</t>
    <phoneticPr fontId="2" type="noConversion"/>
  </si>
  <si>
    <t>大專以上程度</t>
    <phoneticPr fontId="2" type="noConversion"/>
  </si>
  <si>
    <t>高中職程度</t>
    <phoneticPr fontId="2" type="noConversion"/>
  </si>
  <si>
    <t>高中職程度女</t>
    <phoneticPr fontId="2" type="noConversion"/>
  </si>
  <si>
    <t>國中以下程度</t>
    <phoneticPr fontId="2" type="noConversion"/>
  </si>
  <si>
    <t>國中以下程度女</t>
    <phoneticPr fontId="2" type="noConversion"/>
  </si>
  <si>
    <t>男</t>
    <phoneticPr fontId="16" type="noConversion"/>
  </si>
  <si>
    <t>女</t>
    <phoneticPr fontId="16" type="noConversion"/>
  </si>
  <si>
    <t>男</t>
    <phoneticPr fontId="16" type="noConversion"/>
  </si>
  <si>
    <t>女</t>
    <phoneticPr fontId="16" type="noConversion"/>
  </si>
  <si>
    <t>男</t>
    <phoneticPr fontId="16" type="noConversion"/>
  </si>
  <si>
    <t>女</t>
    <phoneticPr fontId="16" type="noConversion"/>
  </si>
  <si>
    <t>％</t>
    <phoneticPr fontId="2" type="noConversion"/>
  </si>
  <si>
    <t>女性可支配所得與男性比</t>
    <phoneticPr fontId="2" type="noConversion"/>
  </si>
  <si>
    <t>女性負責人比率</t>
    <phoneticPr fontId="2" type="noConversion"/>
  </si>
  <si>
    <t>保母數
(年底)</t>
    <phoneticPr fontId="2" type="noConversion"/>
  </si>
  <si>
    <t>受托數
(年底)</t>
    <phoneticPr fontId="2" type="noConversion"/>
  </si>
  <si>
    <t>擁有保母證照及受訓合格之保母數(年底)</t>
    <phoneticPr fontId="2" type="noConversion"/>
  </si>
  <si>
    <t>受托育家庭數(年底)</t>
    <phoneticPr fontId="2" type="noConversion"/>
  </si>
  <si>
    <t>專任教師數  ①</t>
    <phoneticPr fontId="2" type="noConversion"/>
  </si>
  <si>
    <t>學生數  ①</t>
    <phoneticPr fontId="2" type="noConversion"/>
  </si>
  <si>
    <t>專任教師數</t>
    <phoneticPr fontId="2" type="noConversion"/>
  </si>
  <si>
    <t>學生數</t>
    <phoneticPr fontId="2" type="noConversion"/>
  </si>
  <si>
    <t>學生數</t>
    <phoneticPr fontId="2" type="noConversion"/>
  </si>
  <si>
    <t>父或母為外籍人士學生數</t>
    <phoneticPr fontId="2" type="noConversion"/>
  </si>
  <si>
    <t>原住民學生數</t>
    <phoneticPr fontId="2" type="noConversion"/>
  </si>
  <si>
    <t>中途輟學學生數</t>
    <phoneticPr fontId="2" type="noConversion"/>
  </si>
  <si>
    <t>男性公教職員數*100</t>
  </si>
  <si>
    <t>女性公教職員數*100</t>
  </si>
  <si>
    <t>女性公務人員數*100</t>
  </si>
  <si>
    <t>男性校長及教師數*100</t>
  </si>
  <si>
    <t>女性校長及教師數*100</t>
  </si>
  <si>
    <t>公教職員數</t>
  </si>
  <si>
    <t>一般行政機關公教職員數</t>
  </si>
  <si>
    <t>公務人員數</t>
  </si>
  <si>
    <t>校長及教師數</t>
  </si>
  <si>
    <t>男性一般行政機關公教職員數*100</t>
    <phoneticPr fontId="16" type="noConversion"/>
  </si>
  <si>
    <t>女性一般行政機關公教職員數*100</t>
    <phoneticPr fontId="16" type="noConversion"/>
  </si>
  <si>
    <t>男性市立各級學校公教職員數*100</t>
    <phoneticPr fontId="16" type="noConversion"/>
  </si>
  <si>
    <t>女性市立各級學校公教職員數*100</t>
    <phoneticPr fontId="16" type="noConversion"/>
  </si>
  <si>
    <t>男性公務人員數*100</t>
    <phoneticPr fontId="16" type="noConversion"/>
  </si>
  <si>
    <t>學生視力檢查人數</t>
    <phoneticPr fontId="2" type="noConversion"/>
  </si>
  <si>
    <t>男性公私立國中學生視力檢查人數</t>
    <phoneticPr fontId="2" type="noConversion"/>
  </si>
  <si>
    <t>女性公私立國中學生視力檢查人數</t>
    <phoneticPr fontId="2" type="noConversion"/>
  </si>
  <si>
    <t>男性
公私立國小學生視力檢查人數</t>
    <phoneticPr fontId="2" type="noConversion"/>
  </si>
  <si>
    <t>女性
公私立國小學生視力檢查人數</t>
    <phoneticPr fontId="2" type="noConversion"/>
  </si>
  <si>
    <t>不詳</t>
    <phoneticPr fontId="2" type="noConversion"/>
  </si>
  <si>
    <t>男性勞動力人口數</t>
    <phoneticPr fontId="2" type="noConversion"/>
  </si>
  <si>
    <t>女性勞動力人口數</t>
    <phoneticPr fontId="2" type="noConversion"/>
  </si>
  <si>
    <t>男性家庭暴力年齡不詳被害者人數</t>
    <phoneticPr fontId="2" type="noConversion"/>
  </si>
  <si>
    <t>女性家庭暴力年齡不詳被害者人數</t>
    <phoneticPr fontId="2" type="noConversion"/>
  </si>
  <si>
    <t>女性家庭暴力65歲以上被害者人數</t>
    <phoneticPr fontId="2" type="noConversion"/>
  </si>
  <si>
    <t>本府民政局</t>
    <phoneticPr fontId="2" type="noConversion"/>
  </si>
  <si>
    <t>本府衛生局</t>
    <phoneticPr fontId="2" type="noConversion"/>
  </si>
  <si>
    <t>行政院主計總處暨本府主計處</t>
    <phoneticPr fontId="2" type="noConversion"/>
  </si>
  <si>
    <t>本府地政局</t>
    <phoneticPr fontId="2" type="noConversion"/>
  </si>
  <si>
    <t>行政院主計總處「人力資源調查統計年報」</t>
    <phoneticPr fontId="2" type="noConversion"/>
  </si>
  <si>
    <t>本府勞工局</t>
    <phoneticPr fontId="2" type="noConversion"/>
  </si>
  <si>
    <t>本府交通局</t>
    <phoneticPr fontId="2" type="noConversion"/>
  </si>
  <si>
    <t>本府經濟發展局</t>
    <phoneticPr fontId="2" type="noConversion"/>
  </si>
  <si>
    <t>本府社會局</t>
    <phoneticPr fontId="2" type="noConversion"/>
  </si>
  <si>
    <t>本府都市發展局</t>
    <phoneticPr fontId="2" type="noConversion"/>
  </si>
  <si>
    <t>本府衛生局</t>
    <phoneticPr fontId="1" type="noConversion"/>
  </si>
  <si>
    <t>本府法制局</t>
    <phoneticPr fontId="2" type="noConversion"/>
  </si>
  <si>
    <t>本府民政局</t>
    <phoneticPr fontId="1" type="noConversion"/>
  </si>
  <si>
    <t>本府教育局</t>
    <phoneticPr fontId="2" type="noConversion"/>
  </si>
  <si>
    <t>5-1.外籍勞工健檢</t>
    <phoneticPr fontId="2" type="noConversion"/>
  </si>
  <si>
    <t>本府衛生局</t>
    <phoneticPr fontId="2" type="noConversion"/>
  </si>
  <si>
    <t>本府社會局</t>
    <phoneticPr fontId="2" type="noConversion"/>
  </si>
  <si>
    <t>本府社會局</t>
    <phoneticPr fontId="1" type="noConversion"/>
  </si>
  <si>
    <t>本府警察局</t>
    <phoneticPr fontId="2" type="noConversion"/>
  </si>
  <si>
    <t>本府消防局</t>
    <phoneticPr fontId="2" type="noConversion"/>
  </si>
  <si>
    <t>本府環境保護局</t>
    <phoneticPr fontId="2" type="noConversion"/>
  </si>
  <si>
    <t>立法院</t>
    <phoneticPr fontId="2" type="noConversion"/>
  </si>
  <si>
    <t>本府人事處</t>
    <phoneticPr fontId="2" type="noConversion"/>
  </si>
  <si>
    <t>102年</t>
  </si>
  <si>
    <t>ⓡ─</t>
  </si>
  <si>
    <t>ⓡ1</t>
  </si>
  <si>
    <t>ⓡ5</t>
  </si>
  <si>
    <t>ⓡ2</t>
  </si>
  <si>
    <t>ⓡ17</t>
  </si>
  <si>
    <t>ⓡ19</t>
  </si>
  <si>
    <t>符合性別比率規定之任務編組</t>
    <phoneticPr fontId="1" type="noConversion"/>
  </si>
  <si>
    <t>未符合性別比率規定之任務編組</t>
    <phoneticPr fontId="1" type="noConversion"/>
  </si>
  <si>
    <t>符合性別比率規定之達成率</t>
    <phoneticPr fontId="1" type="noConversion"/>
  </si>
  <si>
    <t>符合任務編組作業原則，不受性別比率規定限制</t>
    <phoneticPr fontId="1" type="noConversion"/>
  </si>
  <si>
    <t>成員任一性別比率未達三分之一</t>
    <phoneticPr fontId="1" type="noConversion"/>
  </si>
  <si>
    <t>個</t>
    <phoneticPr fontId="1" type="noConversion"/>
  </si>
  <si>
    <t>成員任一性別比率達三分之一之任務編組個數</t>
    <phoneticPr fontId="1" type="noConversion"/>
  </si>
  <si>
    <t>符合任務編組作業原則，不受成員性別比率規定限制之任務編組個數</t>
    <phoneticPr fontId="1" type="noConversion"/>
  </si>
  <si>
    <t>成員任一性別比率未達三分之一之任務編組個數</t>
    <phoneticPr fontId="1" type="noConversion"/>
  </si>
  <si>
    <t>符合性別比率規定之任務編組個數*100/任務編組總個數</t>
    <phoneticPr fontId="1" type="noConversion"/>
  </si>
  <si>
    <t>本府人事處</t>
    <phoneticPr fontId="1" type="noConversion"/>
  </si>
  <si>
    <t>7-7.臺中市政府現有職員概況</t>
    <phoneticPr fontId="2" type="noConversion"/>
  </si>
  <si>
    <t>成員任一性別比率達三分之一</t>
    <phoneticPr fontId="1" type="noConversion"/>
  </si>
  <si>
    <t>1-19.外裔、外籍、大陸及港澳地區配偶</t>
    <phoneticPr fontId="1" type="noConversion"/>
  </si>
  <si>
    <t>外裔、外籍配偶（原屬）國籍</t>
    <phoneticPr fontId="1" type="noConversion"/>
  </si>
  <si>
    <t>大陸、港澳地區配偶</t>
    <phoneticPr fontId="1" type="noConversion"/>
  </si>
  <si>
    <t>越南</t>
    <phoneticPr fontId="1" type="noConversion"/>
  </si>
  <si>
    <t>印尼</t>
    <phoneticPr fontId="1" type="noConversion"/>
  </si>
  <si>
    <t>泰國</t>
    <phoneticPr fontId="1" type="noConversion"/>
  </si>
  <si>
    <t>菲律賓</t>
    <phoneticPr fontId="1" type="noConversion"/>
  </si>
  <si>
    <t>柬埔寨</t>
    <phoneticPr fontId="1" type="noConversion"/>
  </si>
  <si>
    <t>日本</t>
    <phoneticPr fontId="1" type="noConversion"/>
  </si>
  <si>
    <t>韓國</t>
    <phoneticPr fontId="1" type="noConversion"/>
  </si>
  <si>
    <t>其他國家</t>
    <phoneticPr fontId="1" type="noConversion"/>
  </si>
  <si>
    <t>合計</t>
    <phoneticPr fontId="1" type="noConversion"/>
  </si>
  <si>
    <t>大陸地區</t>
    <phoneticPr fontId="1" type="noConversion"/>
  </si>
  <si>
    <t>港澳地區</t>
    <phoneticPr fontId="1" type="noConversion"/>
  </si>
  <si>
    <t>男性外籍配偶人數</t>
    <phoneticPr fontId="1" type="noConversion"/>
  </si>
  <si>
    <t>女性外籍配偶人數</t>
    <phoneticPr fontId="1" type="noConversion"/>
  </si>
  <si>
    <t>男性越南籍配偶人數</t>
    <phoneticPr fontId="1" type="noConversion"/>
  </si>
  <si>
    <t>女性越南籍配偶人數</t>
    <phoneticPr fontId="1" type="noConversion"/>
  </si>
  <si>
    <t>男性印尼籍配偶人數</t>
    <phoneticPr fontId="1" type="noConversion"/>
  </si>
  <si>
    <t>女性印尼籍配偶人數</t>
    <phoneticPr fontId="1" type="noConversion"/>
  </si>
  <si>
    <t>男性泰國籍配偶人數</t>
    <phoneticPr fontId="1" type="noConversion"/>
  </si>
  <si>
    <t>女性泰國籍配偶人數</t>
    <phoneticPr fontId="1" type="noConversion"/>
  </si>
  <si>
    <t>男性菲律賓籍配偶人數</t>
    <phoneticPr fontId="1" type="noConversion"/>
  </si>
  <si>
    <t>女性菲律賓籍配偶人數</t>
    <phoneticPr fontId="1" type="noConversion"/>
  </si>
  <si>
    <t>男性柬埔寨籍配偶人數</t>
    <phoneticPr fontId="1" type="noConversion"/>
  </si>
  <si>
    <t>女性柬埔寨籍配偶人數</t>
    <phoneticPr fontId="1" type="noConversion"/>
  </si>
  <si>
    <t>男性日本籍配偶人數</t>
    <phoneticPr fontId="1" type="noConversion"/>
  </si>
  <si>
    <t>女性日本籍配偶人數</t>
    <phoneticPr fontId="1" type="noConversion"/>
  </si>
  <si>
    <t>男性韓國籍配偶人數</t>
    <phoneticPr fontId="1" type="noConversion"/>
  </si>
  <si>
    <t>女性韓國籍配偶人數</t>
    <phoneticPr fontId="1" type="noConversion"/>
  </si>
  <si>
    <t>男性其他國籍配偶人數</t>
    <phoneticPr fontId="1" type="noConversion"/>
  </si>
  <si>
    <t>女性其他國籍配偶人數</t>
    <phoneticPr fontId="1" type="noConversion"/>
  </si>
  <si>
    <t>男性大陸港澳地區配偶人數</t>
    <phoneticPr fontId="1" type="noConversion"/>
  </si>
  <si>
    <t>女性大陸港澳地區配偶人數</t>
    <phoneticPr fontId="1" type="noConversion"/>
  </si>
  <si>
    <t>男性大陸地區配偶人數</t>
    <phoneticPr fontId="1" type="noConversion"/>
  </si>
  <si>
    <t>女性大陸地區配偶人數</t>
    <phoneticPr fontId="1" type="noConversion"/>
  </si>
  <si>
    <t>男性港澳地區配偶人數</t>
    <phoneticPr fontId="1" type="noConversion"/>
  </si>
  <si>
    <t>女性港澳地區配偶人數</t>
    <phoneticPr fontId="1" type="noConversion"/>
  </si>
  <si>
    <t>本府民政局、內政部入出國及移民署</t>
    <phoneticPr fontId="1" type="noConversion"/>
  </si>
  <si>
    <t>參訓人數</t>
    <phoneticPr fontId="1" type="noConversion"/>
  </si>
  <si>
    <t>結訓人數</t>
    <phoneticPr fontId="1" type="noConversion"/>
  </si>
  <si>
    <t>結訓者輔導就業人數</t>
    <phoneticPr fontId="1" type="noConversion"/>
  </si>
  <si>
    <t>輔導就業比率</t>
    <phoneticPr fontId="1" type="noConversion"/>
  </si>
  <si>
    <t>男性參訓人數</t>
    <phoneticPr fontId="1" type="noConversion"/>
  </si>
  <si>
    <t>男性參訓人數*100</t>
    <phoneticPr fontId="1" type="noConversion"/>
  </si>
  <si>
    <t>女性參訓人數</t>
    <phoneticPr fontId="1" type="noConversion"/>
  </si>
  <si>
    <t>女性參訓人數*100</t>
    <phoneticPr fontId="1" type="noConversion"/>
  </si>
  <si>
    <t>男性結訓人數</t>
    <phoneticPr fontId="1" type="noConversion"/>
  </si>
  <si>
    <t>男性結訓人數*100</t>
    <phoneticPr fontId="1" type="noConversion"/>
  </si>
  <si>
    <t>女性結訓人數</t>
    <phoneticPr fontId="1" type="noConversion"/>
  </si>
  <si>
    <t>女性結訓人數*100</t>
    <phoneticPr fontId="1" type="noConversion"/>
  </si>
  <si>
    <t>男性結訓者輔導就業人數</t>
    <phoneticPr fontId="1" type="noConversion"/>
  </si>
  <si>
    <t>男性結訓者輔導就業人數*100</t>
    <phoneticPr fontId="1" type="noConversion"/>
  </si>
  <si>
    <t>女性結訓者輔導就業人數</t>
    <phoneticPr fontId="1" type="noConversion"/>
  </si>
  <si>
    <t>女性結訓者輔導就業人數*100</t>
    <phoneticPr fontId="1" type="noConversion"/>
  </si>
  <si>
    <t>參訓總人數</t>
    <phoneticPr fontId="1" type="noConversion"/>
  </si>
  <si>
    <t>結訓總人數</t>
    <phoneticPr fontId="1" type="noConversion"/>
  </si>
  <si>
    <t>男性接受職業訓練結訓人數</t>
  </si>
  <si>
    <t>女性接受職業訓練結訓人數</t>
  </si>
  <si>
    <t>本府勞工局</t>
    <phoneticPr fontId="1" type="noConversion"/>
  </si>
  <si>
    <t>新登記人數</t>
    <phoneticPr fontId="1" type="noConversion"/>
  </si>
  <si>
    <t>有效人數</t>
    <phoneticPr fontId="1" type="noConversion"/>
  </si>
  <si>
    <t>求職</t>
    <phoneticPr fontId="1" type="noConversion"/>
  </si>
  <si>
    <t>求職推介就業</t>
    <phoneticPr fontId="1" type="noConversion"/>
  </si>
  <si>
    <t>求職推介就業率</t>
    <phoneticPr fontId="1" type="noConversion"/>
  </si>
  <si>
    <t>求職推介就業率</t>
  </si>
  <si>
    <t>人</t>
    <phoneticPr fontId="1" type="noConversion"/>
  </si>
  <si>
    <t>%</t>
    <phoneticPr fontId="1" type="noConversion"/>
  </si>
  <si>
    <t>新登記求職人數</t>
    <phoneticPr fontId="1" type="noConversion"/>
  </si>
  <si>
    <t>新登記求職推介就業人數</t>
    <phoneticPr fontId="1" type="noConversion"/>
  </si>
  <si>
    <t>新登記求職推介就業人數*100</t>
    <phoneticPr fontId="1" type="noConversion"/>
  </si>
  <si>
    <t>有效求職人數</t>
    <phoneticPr fontId="1" type="noConversion"/>
  </si>
  <si>
    <t>有效求職推介就業人數</t>
    <phoneticPr fontId="1" type="noConversion"/>
  </si>
  <si>
    <t>有效求職推介就業人數*100</t>
    <phoneticPr fontId="1" type="noConversion"/>
  </si>
  <si>
    <t>新登記求職人數</t>
  </si>
  <si>
    <t>本府勞工局</t>
    <phoneticPr fontId="1" type="noConversion"/>
  </si>
  <si>
    <t>2-16.失業者職業訓練參訓狀況</t>
    <phoneticPr fontId="2" type="noConversion"/>
  </si>
  <si>
    <t>2-17. 婦女二度就業狀況</t>
    <phoneticPr fontId="1" type="noConversion"/>
  </si>
  <si>
    <t>3-10 30歲以上(30-69歲)婦女縣市別3年抹片申報檢查情形</t>
    <phoneticPr fontId="1" type="noConversion"/>
  </si>
  <si>
    <t>婦女人口數</t>
  </si>
  <si>
    <t>申報檢查人數</t>
  </si>
  <si>
    <t>申報參與率</t>
    <phoneticPr fontId="1" type="noConversion"/>
  </si>
  <si>
    <t>陽性人數</t>
  </si>
  <si>
    <t>陽性率</t>
    <phoneticPr fontId="1" type="noConversion"/>
  </si>
  <si>
    <t>人</t>
    <phoneticPr fontId="1" type="noConversion"/>
  </si>
  <si>
    <t>%</t>
    <phoneticPr fontId="1" type="noConversion"/>
  </si>
  <si>
    <t>婦女人口數</t>
    <phoneticPr fontId="1" type="noConversion"/>
  </si>
  <si>
    <t>申報檢查人數</t>
    <phoneticPr fontId="1" type="noConversion"/>
  </si>
  <si>
    <t>申報檢查人數*100/婦女人口數</t>
    <phoneticPr fontId="1" type="noConversion"/>
  </si>
  <si>
    <t>陽性人數</t>
    <phoneticPr fontId="1" type="noConversion"/>
  </si>
  <si>
    <t>陽性人數*100/申報檢查人數</t>
    <phoneticPr fontId="1" type="noConversion"/>
  </si>
  <si>
    <t>本府衛生局、衛生福利部國民健康署</t>
    <phoneticPr fontId="1" type="noConversion"/>
  </si>
  <si>
    <t>103年</t>
  </si>
  <si>
    <t>活嬰數
(出生人數)</t>
    <phoneticPr fontId="2" type="noConversion"/>
  </si>
  <si>
    <t>活嬰數
(出生人數)</t>
    <phoneticPr fontId="2" type="noConversion"/>
  </si>
  <si>
    <t>本府衛生局</t>
    <phoneticPr fontId="2" type="noConversion"/>
  </si>
  <si>
    <t>男性罹患肝與肝內膽管癌症就診總人數</t>
  </si>
  <si>
    <t>男性罹患結腸、直腸、乙狀結腸連結部及肛門癌症就診總人數</t>
  </si>
  <si>
    <t>女性罹患乳房癌症就診總人數</t>
  </si>
  <si>
    <t>14歲以下男性罹患結腸、直腸、乙狀結腸連結部及肛門癌症就診人數*100</t>
  </si>
  <si>
    <t>65歲以上男性罹患結腸、直腸、乙狀結腸連結部及肛門癌症就診人數*100</t>
  </si>
  <si>
    <t>14歲以下男性罹患肝與肝內膽管癌症就診人數*100</t>
  </si>
  <si>
    <t>65歲以上男性罹患肝與肝內膽管癌症就診人數*100</t>
  </si>
  <si>
    <t>14歲以下女性罹患乳房癌症就診人數*100</t>
  </si>
  <si>
    <t>65歲以上女性罹患乳房癌症就診人數*100</t>
  </si>
  <si>
    <t>1-20.原住民族狀況</t>
    <phoneticPr fontId="2" type="noConversion"/>
  </si>
  <si>
    <t>原住民族人數</t>
    <phoneticPr fontId="1" type="noConversion"/>
  </si>
  <si>
    <t>賽德克族</t>
  </si>
  <si>
    <t>拉阿魯哇族</t>
  </si>
  <si>
    <t>卡那卡那富族</t>
  </si>
  <si>
    <t>男性阿美族原住民人數</t>
  </si>
  <si>
    <t>女性阿美族原住民人數</t>
  </si>
  <si>
    <t>男性泰雅族原住民人數</t>
  </si>
  <si>
    <t>女性泰雅族原住民人數</t>
  </si>
  <si>
    <t>男性排灣族原住民人數</t>
  </si>
  <si>
    <t>女性排灣族原住民人數</t>
  </si>
  <si>
    <t>男性布農族原住民人數</t>
  </si>
  <si>
    <t>女性布農族原住民人數</t>
  </si>
  <si>
    <t>男性魯凱族原住民人數</t>
  </si>
  <si>
    <t>女性魯凱族原住民人數</t>
  </si>
  <si>
    <t>男性卑南族原住民人數</t>
  </si>
  <si>
    <t>女性卑南族原住民人數</t>
  </si>
  <si>
    <t>男性鄒族原住民人數</t>
  </si>
  <si>
    <t>女性鄒族原住民人數</t>
  </si>
  <si>
    <t>男性賽夏族原住民人數</t>
  </si>
  <si>
    <t>女性賽夏族原住民人數</t>
  </si>
  <si>
    <t>男性雅美族原住民人數</t>
  </si>
  <si>
    <t>女性雅美族原住民人數</t>
  </si>
  <si>
    <t>男性邵族原住民人數</t>
  </si>
  <si>
    <t>女性邵族原住民人數</t>
  </si>
  <si>
    <t>男性噶瑪蘭族原住民人數</t>
  </si>
  <si>
    <t>女性噶瑪蘭族原住民人數</t>
  </si>
  <si>
    <t>男性太魯閣族原住民人數</t>
  </si>
  <si>
    <t>女性太魯閣族原住民人數</t>
  </si>
  <si>
    <t>男性撒奇萊雅族原住民人數</t>
  </si>
  <si>
    <t>女性撒奇萊雅族原住民人數</t>
  </si>
  <si>
    <t>男性賽德克族原住民人數</t>
  </si>
  <si>
    <t>女性賽德克族原住民人數</t>
  </si>
  <si>
    <t>男性拉阿魯哇族原住民人數</t>
  </si>
  <si>
    <t>女性拉阿魯哇族原住民人數</t>
  </si>
  <si>
    <t>男性卡那卡那富族原住民人數</t>
  </si>
  <si>
    <t>女性卡那卡那富族原住民人數</t>
  </si>
  <si>
    <t>男性尚未申報原住民人數</t>
  </si>
  <si>
    <t>女性尚未申報原住民人數</t>
  </si>
  <si>
    <t>阿美族</t>
  </si>
  <si>
    <t>泰雅族</t>
  </si>
  <si>
    <t>排灣族</t>
  </si>
  <si>
    <t>布農族</t>
  </si>
  <si>
    <t>魯凱族</t>
  </si>
  <si>
    <t>卑南族</t>
  </si>
  <si>
    <t>鄒族</t>
  </si>
  <si>
    <t>賽夏族</t>
  </si>
  <si>
    <t>雅美族</t>
  </si>
  <si>
    <t>邵族</t>
  </si>
  <si>
    <t>噶瑪蘭族</t>
  </si>
  <si>
    <t>太魯閣族</t>
  </si>
  <si>
    <t>撒奇萊雅族</t>
  </si>
  <si>
    <t>尚未申報</t>
    <phoneticPr fontId="1" type="noConversion"/>
  </si>
  <si>
    <t>2-18.公司登記負責人</t>
    <phoneticPr fontId="2" type="noConversion"/>
  </si>
  <si>
    <t>各行業公司登記負責人</t>
    <phoneticPr fontId="2" type="noConversion"/>
  </si>
  <si>
    <t>各行業公司登記男性負責人人數</t>
    <phoneticPr fontId="2" type="noConversion"/>
  </si>
  <si>
    <t>各行業公司登記女性負責人人數</t>
    <phoneticPr fontId="2" type="noConversion"/>
  </si>
  <si>
    <t>各行業公司登記負責人人數</t>
    <phoneticPr fontId="2" type="noConversion"/>
  </si>
  <si>
    <t>各行業公司登記負責人女性人數*100</t>
    <phoneticPr fontId="2" type="noConversion"/>
  </si>
  <si>
    <t>2-19.勞保申請育嬰留職停薪津貼概況</t>
    <phoneticPr fontId="1" type="noConversion"/>
  </si>
  <si>
    <t>育嬰留職停薪申請人</t>
    <phoneticPr fontId="2" type="noConversion"/>
  </si>
  <si>
    <t>女性申請人比率</t>
    <phoneticPr fontId="2" type="noConversion"/>
  </si>
  <si>
    <t>男性申請育嬰留職停薪人數</t>
    <phoneticPr fontId="2" type="noConversion"/>
  </si>
  <si>
    <t>女性申請育嬰留職停薪人數</t>
    <phoneticPr fontId="2" type="noConversion"/>
  </si>
  <si>
    <t>女性申請育嬰留職停薪人數*100</t>
    <phoneticPr fontId="2" type="noConversion"/>
  </si>
  <si>
    <t>育嬰留職停薪申請總人數</t>
    <phoneticPr fontId="2" type="noConversion"/>
  </si>
  <si>
    <t>本府勞工局</t>
    <phoneticPr fontId="1" type="noConversion"/>
  </si>
  <si>
    <t>3-11.外配就業人次</t>
    <phoneticPr fontId="2" type="noConversion"/>
  </si>
  <si>
    <t>就業服務輔導外籍配偶就業人次</t>
    <phoneticPr fontId="1" type="noConversion"/>
  </si>
  <si>
    <t>人次</t>
    <phoneticPr fontId="1" type="noConversion"/>
  </si>
  <si>
    <t>勞動力發展署就業服務輔導男性外籍配偶就業人次</t>
    <phoneticPr fontId="1" type="noConversion"/>
  </si>
  <si>
    <t>勞動力發展署就業服務輔導女性外籍配偶就業人次</t>
    <phoneticPr fontId="1" type="noConversion"/>
  </si>
  <si>
    <t>本府勞工局、勞動部勞動力發展署</t>
    <phoneticPr fontId="2" type="noConversion"/>
  </si>
  <si>
    <t>本府教育局</t>
    <phoneticPr fontId="1" type="noConversion"/>
  </si>
  <si>
    <t>門</t>
    <phoneticPr fontId="1" type="noConversion"/>
  </si>
  <si>
    <t>%</t>
    <phoneticPr fontId="1" type="noConversion"/>
  </si>
  <si>
    <t>社區大學性別相關課程數</t>
    <phoneticPr fontId="1" type="noConversion"/>
  </si>
  <si>
    <t>性別相關課程所占比率</t>
    <phoneticPr fontId="1" type="noConversion"/>
  </si>
  <si>
    <t>社區大學性別相關課程數*100</t>
    <phoneticPr fontId="1" type="noConversion"/>
  </si>
  <si>
    <t>社區大學開設課程總數</t>
    <phoneticPr fontId="1" type="noConversion"/>
  </si>
  <si>
    <t>5-19.護理之家照顧服務工作人員</t>
    <phoneticPr fontId="1" type="noConversion"/>
  </si>
  <si>
    <t>5-20.吸菸人口推估</t>
    <phoneticPr fontId="1" type="noConversion"/>
  </si>
  <si>
    <t>5-21.法院裁定執行戒酒教育人數</t>
    <phoneticPr fontId="1" type="noConversion"/>
  </si>
  <si>
    <t>5-22.施用第一、二級毒品出監個案人數</t>
    <phoneticPr fontId="1" type="noConversion"/>
  </si>
  <si>
    <t>5-23.人工流產人次</t>
    <phoneticPr fontId="1" type="noConversion"/>
  </si>
  <si>
    <t>人次</t>
    <phoneticPr fontId="1" type="noConversion"/>
  </si>
  <si>
    <t>護理之家照顧服務工作人員</t>
    <phoneticPr fontId="1" type="noConversion"/>
  </si>
  <si>
    <t>吸菸人口推估</t>
    <phoneticPr fontId="1" type="noConversion"/>
  </si>
  <si>
    <t>法院裁定執行戒酒教育</t>
    <phoneticPr fontId="1" type="noConversion"/>
  </si>
  <si>
    <t>施用第一、二級毒品出監個案量</t>
    <phoneticPr fontId="1" type="noConversion"/>
  </si>
  <si>
    <t>人工流產</t>
    <phoneticPr fontId="1" type="noConversion"/>
  </si>
  <si>
    <t>護理之家照顧服務男性工作人員數</t>
    <phoneticPr fontId="1" type="noConversion"/>
  </si>
  <si>
    <t>護理之家照顧服務女性工作人員數</t>
    <phoneticPr fontId="1" type="noConversion"/>
  </si>
  <si>
    <t>法院裁定執行戒酒教育者男性人數</t>
    <phoneticPr fontId="1" type="noConversion"/>
  </si>
  <si>
    <t>法院裁定執行戒酒教育者女性人數</t>
    <phoneticPr fontId="1" type="noConversion"/>
  </si>
  <si>
    <t>女性施用第一、二級毒品出監個案人數</t>
    <phoneticPr fontId="1" type="noConversion"/>
  </si>
  <si>
    <t>男性施用第一、二級毒品出監個案人數</t>
    <phoneticPr fontId="1" type="noConversion"/>
  </si>
  <si>
    <t>人工流產人次</t>
    <phoneticPr fontId="1" type="noConversion"/>
  </si>
  <si>
    <t>本府衛生局</t>
    <phoneticPr fontId="1" type="noConversion"/>
  </si>
  <si>
    <t>本府衛生局</t>
    <phoneticPr fontId="1" type="noConversion"/>
  </si>
  <si>
    <t>保護令</t>
    <phoneticPr fontId="2" type="noConversion"/>
  </si>
  <si>
    <t>聲請數</t>
    <phoneticPr fontId="1" type="noConversion"/>
  </si>
  <si>
    <t>核發數</t>
    <phoneticPr fontId="1" type="noConversion"/>
  </si>
  <si>
    <t>核發率</t>
    <phoneticPr fontId="2" type="noConversion"/>
  </si>
  <si>
    <t>%</t>
    <phoneticPr fontId="2" type="noConversion"/>
  </si>
  <si>
    <t>%</t>
    <phoneticPr fontId="2" type="noConversion"/>
  </si>
  <si>
    <t>法律訴訟補助</t>
    <phoneticPr fontId="2" type="noConversion"/>
  </si>
  <si>
    <t>萬元</t>
    <phoneticPr fontId="2" type="noConversion"/>
  </si>
  <si>
    <t>萬元</t>
    <phoneticPr fontId="2" type="noConversion"/>
  </si>
  <si>
    <t>金額</t>
    <phoneticPr fontId="1" type="noConversion"/>
  </si>
  <si>
    <t>勞工團體理監事</t>
    <phoneticPr fontId="2" type="noConversion"/>
  </si>
  <si>
    <t>原住民社團理事長</t>
    <phoneticPr fontId="2" type="noConversion"/>
  </si>
  <si>
    <t>社區發展協會理監事</t>
    <phoneticPr fontId="2" type="noConversion"/>
  </si>
  <si>
    <t>本府勞工局</t>
    <phoneticPr fontId="2" type="noConversion"/>
  </si>
  <si>
    <t>本府原住民族事務委員會</t>
  </si>
  <si>
    <t>本府原住民族事務委員會</t>
    <phoneticPr fontId="2" type="noConversion"/>
  </si>
  <si>
    <t>男性勞工團體理監事人數</t>
    <phoneticPr fontId="2" type="noConversion"/>
  </si>
  <si>
    <t>女性勞工團體理監事人數</t>
    <phoneticPr fontId="2" type="noConversion"/>
  </si>
  <si>
    <t>女性原住民社團理事長人數</t>
    <phoneticPr fontId="2" type="noConversion"/>
  </si>
  <si>
    <t>男性原住民社團理事長人數</t>
    <phoneticPr fontId="2" type="noConversion"/>
  </si>
  <si>
    <t>男性社區發展協會理監事人數</t>
    <phoneticPr fontId="2" type="noConversion"/>
  </si>
  <si>
    <t>女性社區發展協會理監事人數</t>
    <phoneticPr fontId="2" type="noConversion"/>
  </si>
  <si>
    <t>出生登記</t>
    <phoneticPr fontId="2" type="noConversion"/>
  </si>
  <si>
    <t>死亡登記</t>
    <phoneticPr fontId="2" type="noConversion"/>
  </si>
  <si>
    <t>女</t>
    <phoneticPr fontId="2" type="noConversion"/>
  </si>
  <si>
    <t>出生數</t>
    <phoneticPr fontId="2" type="noConversion"/>
  </si>
  <si>
    <t>粗出生率</t>
    <phoneticPr fontId="2" type="noConversion"/>
  </si>
  <si>
    <t>‰</t>
    <phoneticPr fontId="2" type="noConversion"/>
  </si>
  <si>
    <t>死亡數</t>
    <phoneticPr fontId="2" type="noConversion"/>
  </si>
  <si>
    <t>粗死亡率</t>
    <phoneticPr fontId="2" type="noConversion"/>
  </si>
  <si>
    <t>男性出生人數*1000</t>
    <phoneticPr fontId="2" type="noConversion"/>
  </si>
  <si>
    <t>男性年中人口數</t>
    <phoneticPr fontId="2" type="noConversion"/>
  </si>
  <si>
    <t>女性出生人數*1000</t>
    <phoneticPr fontId="2" type="noConversion"/>
  </si>
  <si>
    <t>女性年中人口數</t>
    <phoneticPr fontId="2" type="noConversion"/>
  </si>
  <si>
    <t>男性死亡人數*1000</t>
    <phoneticPr fontId="2" type="noConversion"/>
  </si>
  <si>
    <t>女性死亡人數*1000</t>
    <phoneticPr fontId="2" type="noConversion"/>
  </si>
  <si>
    <t>…</t>
    <phoneticPr fontId="2" type="noConversion"/>
  </si>
  <si>
    <t>本府勞工局</t>
    <phoneticPr fontId="2" type="noConversion"/>
  </si>
  <si>
    <t>2-21.定額進用身心障礙者實際進用人數</t>
    <phoneticPr fontId="2" type="noConversion"/>
  </si>
  <si>
    <t>定額進用身心障礙者實際進用男性人數</t>
    <phoneticPr fontId="2" type="noConversion"/>
  </si>
  <si>
    <t>定額進用身心障礙者實際進用女性人數</t>
    <phoneticPr fontId="2" type="noConversion"/>
  </si>
  <si>
    <t>定額進用身心障礙者實際進用女性人數*100</t>
    <phoneticPr fontId="2" type="noConversion"/>
  </si>
  <si>
    <t>定額進用身心障礙者實際進用男女總人數</t>
    <phoneticPr fontId="2" type="noConversion"/>
  </si>
  <si>
    <t>男</t>
    <phoneticPr fontId="2" type="noConversion"/>
  </si>
  <si>
    <t>女</t>
    <phoneticPr fontId="2" type="noConversion"/>
  </si>
  <si>
    <t>女性所占比率</t>
    <phoneticPr fontId="2" type="noConversion"/>
  </si>
  <si>
    <t>定額進用身心障礙者實際進用人數</t>
    <phoneticPr fontId="2" type="noConversion"/>
  </si>
  <si>
    <t>失能老人數</t>
    <phoneticPr fontId="1" type="noConversion"/>
  </si>
  <si>
    <t>失智老人數</t>
    <phoneticPr fontId="1" type="noConversion"/>
  </si>
  <si>
    <t>3-13.日間照顧服務</t>
    <phoneticPr fontId="2" type="noConversion"/>
  </si>
  <si>
    <t>日間照顧服務女性失能老人數</t>
    <phoneticPr fontId="2" type="noConversion"/>
  </si>
  <si>
    <t>日間照顧服務男性失能老人數</t>
    <phoneticPr fontId="2" type="noConversion"/>
  </si>
  <si>
    <t>日間照顧服務男性失智老人數</t>
    <phoneticPr fontId="2" type="noConversion"/>
  </si>
  <si>
    <t>日間照顧服務女性失智老人數</t>
    <phoneticPr fontId="2" type="noConversion"/>
  </si>
  <si>
    <t>本府社會局、衛生福利部</t>
    <phoneticPr fontId="2" type="noConversion"/>
  </si>
  <si>
    <t>園長及教師</t>
    <phoneticPr fontId="2" type="noConversion"/>
  </si>
  <si>
    <t>教保員及助理教保員</t>
    <phoneticPr fontId="2" type="noConversion"/>
  </si>
  <si>
    <t>教保服務人員</t>
    <phoneticPr fontId="2" type="noConversion"/>
  </si>
  <si>
    <t>男性幼兒園園長及教師數</t>
    <phoneticPr fontId="2" type="noConversion"/>
  </si>
  <si>
    <t>幼兒園園長及教師數</t>
    <phoneticPr fontId="2" type="noConversion"/>
  </si>
  <si>
    <t>男性幼兒園園長及教師數*100</t>
    <phoneticPr fontId="2" type="noConversion"/>
  </si>
  <si>
    <t>女性幼兒園園長及教師數</t>
    <phoneticPr fontId="2" type="noConversion"/>
  </si>
  <si>
    <t>女性幼兒園園長及教師數*100</t>
    <phoneticPr fontId="2" type="noConversion"/>
  </si>
  <si>
    <t>男性教保員及助理教保員數</t>
    <phoneticPr fontId="2" type="noConversion"/>
  </si>
  <si>
    <t>教保員及助理教保員數</t>
    <phoneticPr fontId="2" type="noConversion"/>
  </si>
  <si>
    <t>男性教保員及助理教保員數*100</t>
    <phoneticPr fontId="2" type="noConversion"/>
  </si>
  <si>
    <t>女性教保員及助理教保員數*100</t>
    <phoneticPr fontId="2" type="noConversion"/>
  </si>
  <si>
    <t>男性
公私立
幼兒園
學生數</t>
  </si>
  <si>
    <t>男性
公私立
幼兒園
學生數
*100</t>
  </si>
  <si>
    <t>女性
公私立
幼兒園
學生數</t>
  </si>
  <si>
    <t>女性
公私立
幼兒園
學生數
*100</t>
  </si>
  <si>
    <t>公私立
幼兒園
學生數</t>
  </si>
  <si>
    <t>2-22.老農福利津貼及勞保老年給付</t>
    <phoneticPr fontId="2" type="noConversion"/>
  </si>
  <si>
    <t>老農福利津貼請領</t>
    <phoneticPr fontId="2" type="noConversion"/>
  </si>
  <si>
    <t>勞保老年給付請領</t>
    <phoneticPr fontId="2" type="noConversion"/>
  </si>
  <si>
    <t>農業健康被保險人</t>
    <phoneticPr fontId="2" type="noConversion"/>
  </si>
  <si>
    <t>男性老農福利津貼請領人數</t>
    <phoneticPr fontId="2" type="noConversion"/>
  </si>
  <si>
    <t>女性老農福利津貼請領人數</t>
    <phoneticPr fontId="2" type="noConversion"/>
  </si>
  <si>
    <t>男性勞保老年給付請領</t>
    <phoneticPr fontId="2" type="noConversion"/>
  </si>
  <si>
    <t>女性勞保老年給付請領</t>
    <phoneticPr fontId="2" type="noConversion"/>
  </si>
  <si>
    <t>男性農業健康被保險人</t>
    <phoneticPr fontId="2" type="noConversion"/>
  </si>
  <si>
    <t>女性農業健康被保險人</t>
    <phoneticPr fontId="2" type="noConversion"/>
  </si>
  <si>
    <t>2-23.農業健康保險</t>
    <phoneticPr fontId="2" type="noConversion"/>
  </si>
  <si>
    <t>3-6.身心障礙</t>
    <phoneticPr fontId="1" type="noConversion"/>
  </si>
  <si>
    <t>身心障礙福利服務機構實際安置服務人數</t>
    <phoneticPr fontId="2" type="noConversion"/>
  </si>
  <si>
    <t>身心障礙學生教育補助人數</t>
    <phoneticPr fontId="2" type="noConversion"/>
  </si>
  <si>
    <t>本府教育局</t>
    <phoneticPr fontId="2" type="noConversion"/>
  </si>
  <si>
    <t>身心障礙福利服務機構實際安置服務男性人數</t>
    <phoneticPr fontId="2" type="noConversion"/>
  </si>
  <si>
    <t>身心障礙福利服務機構實際安置服務女性人數</t>
    <phoneticPr fontId="2" type="noConversion"/>
  </si>
  <si>
    <t>男性身心障礙學生教育補助人數</t>
    <phoneticPr fontId="2" type="noConversion"/>
  </si>
  <si>
    <t>女性身心障礙學生教育補助人數</t>
    <phoneticPr fontId="2" type="noConversion"/>
  </si>
  <si>
    <t>男性違反家庭暴力罪案件嫌疑者人數</t>
    <phoneticPr fontId="2" type="noConversion"/>
  </si>
  <si>
    <t>女性違反家庭暴力罪案件嫌疑者人數</t>
    <phoneticPr fontId="2" type="noConversion"/>
  </si>
  <si>
    <t>死亡年齡</t>
    <phoneticPr fontId="2" type="noConversion"/>
  </si>
  <si>
    <t>男</t>
    <phoneticPr fontId="2" type="noConversion"/>
  </si>
  <si>
    <t>女</t>
    <phoneticPr fontId="2" type="noConversion"/>
  </si>
  <si>
    <t>歲</t>
    <phoneticPr fontId="2" type="noConversion"/>
  </si>
  <si>
    <t>平均數</t>
    <phoneticPr fontId="2" type="noConversion"/>
  </si>
  <si>
    <t>中位數</t>
    <phoneticPr fontId="2" type="noConversion"/>
  </si>
  <si>
    <t>男性死亡年齡中位數</t>
    <phoneticPr fontId="2" type="noConversion"/>
  </si>
  <si>
    <t>男性死亡年齡平均數</t>
    <phoneticPr fontId="2" type="noConversion"/>
  </si>
  <si>
    <t>女性死亡年齡平均數</t>
    <phoneticPr fontId="2" type="noConversion"/>
  </si>
  <si>
    <t>女性死亡年齡中位數</t>
    <phoneticPr fontId="2" type="noConversion"/>
  </si>
  <si>
    <t>男性癌症死亡年齡平均數</t>
  </si>
  <si>
    <t>女性癌症死亡年齡平均數</t>
  </si>
  <si>
    <t>男性癌症死亡年齡中位數</t>
  </si>
  <si>
    <t>女性癌症死亡年齡中位數</t>
  </si>
  <si>
    <t>本府衛生局、衛生福利部</t>
    <phoneticPr fontId="2" type="noConversion"/>
  </si>
  <si>
    <t>癌症死亡年齡</t>
    <phoneticPr fontId="2" type="noConversion"/>
  </si>
  <si>
    <t>7-11.市長選舉投票率</t>
    <phoneticPr fontId="2" type="noConversion"/>
  </si>
  <si>
    <t>市長選舉投票率</t>
    <phoneticPr fontId="2" type="noConversion"/>
  </si>
  <si>
    <t>%</t>
    <phoneticPr fontId="2" type="noConversion"/>
  </si>
  <si>
    <t>市長選舉男性選民投票率</t>
    <phoneticPr fontId="2" type="noConversion"/>
  </si>
  <si>
    <t>市長選舉女性選民投票率</t>
    <phoneticPr fontId="2" type="noConversion"/>
  </si>
  <si>
    <t>7-12.環保人力</t>
    <phoneticPr fontId="2" type="noConversion"/>
  </si>
  <si>
    <t>本府民政局、中央選舉委員會</t>
    <phoneticPr fontId="2" type="noConversion"/>
  </si>
  <si>
    <t>環保志義工人數</t>
    <phoneticPr fontId="2" type="noConversion"/>
  </si>
  <si>
    <t>環保人員數</t>
    <phoneticPr fontId="2" type="noConversion"/>
  </si>
  <si>
    <t>人</t>
    <phoneticPr fontId="2" type="noConversion"/>
  </si>
  <si>
    <t>男性環保志義工人數</t>
    <phoneticPr fontId="2" type="noConversion"/>
  </si>
  <si>
    <t>女性環保志義工人數</t>
    <phoneticPr fontId="2" type="noConversion"/>
  </si>
  <si>
    <t>男性環保人員數</t>
    <phoneticPr fontId="2" type="noConversion"/>
  </si>
  <si>
    <t>女性環保人員數</t>
    <phoneticPr fontId="2" type="noConversion"/>
  </si>
  <si>
    <t>男</t>
    <phoneticPr fontId="2" type="noConversion"/>
  </si>
  <si>
    <t>女</t>
    <phoneticPr fontId="2" type="noConversion"/>
  </si>
  <si>
    <t>人</t>
    <phoneticPr fontId="2" type="noConversion"/>
  </si>
  <si>
    <t>本府消防局、內政部警政署</t>
    <phoneticPr fontId="2" type="noConversion"/>
  </si>
  <si>
    <t>男性消防人員數</t>
    <phoneticPr fontId="2" type="noConversion"/>
  </si>
  <si>
    <t>女性消防人員數</t>
    <phoneticPr fontId="2" type="noConversion"/>
  </si>
  <si>
    <t>消防人員人數</t>
    <phoneticPr fontId="2" type="noConversion"/>
  </si>
  <si>
    <t>2-10.勞資爭議及職災死亡人數</t>
    <phoneticPr fontId="2" type="noConversion"/>
  </si>
  <si>
    <t>男性</t>
    <phoneticPr fontId="1" type="noConversion"/>
  </si>
  <si>
    <t>女性</t>
    <phoneticPr fontId="1" type="noConversion"/>
  </si>
  <si>
    <t>人次</t>
    <phoneticPr fontId="1" type="noConversion"/>
  </si>
  <si>
    <t>特殊境遇家庭法律訴訟補助男性人次</t>
    <phoneticPr fontId="2" type="noConversion"/>
  </si>
  <si>
    <t>特殊境遇家庭法律訴訟補助女性人次</t>
    <phoneticPr fontId="2" type="noConversion"/>
  </si>
  <si>
    <t>特殊境遇家庭法律訴訟補助男性補助金額</t>
    <phoneticPr fontId="2" type="noConversion"/>
  </si>
  <si>
    <t>特殊境遇家庭法律訴訟補助女性人補助金額</t>
    <phoneticPr fontId="2" type="noConversion"/>
  </si>
  <si>
    <t>違反家庭暴力罪嫌疑犯</t>
    <phoneticPr fontId="2" type="noConversion"/>
  </si>
  <si>
    <t>本府原住民族事務委員會</t>
    <phoneticPr fontId="1" type="noConversion"/>
  </si>
  <si>
    <t>附註：①含國立、市立、私立之幼兒園、國小、國中、高中職、大專校院、特殊教育學校、補習及進修學校等各級學校。</t>
    <phoneticPr fontId="2" type="noConversion"/>
  </si>
  <si>
    <t>附註：因應幼兒教育及照顧法實施，原幼稚園及托兒所改制為幼兒園，故101學年起教師數含園長、教師、教保員及助理教保員</t>
    <phoneticPr fontId="2" type="noConversion"/>
  </si>
  <si>
    <t>女性國小校長比率</t>
    <phoneticPr fontId="2" type="noConversion"/>
  </si>
  <si>
    <t>男性
公私立國小
校長人數</t>
    <phoneticPr fontId="2" type="noConversion"/>
  </si>
  <si>
    <t>女性
公私立國小
校長人數</t>
    <phoneticPr fontId="2" type="noConversion"/>
  </si>
  <si>
    <t>女性
公私立國小校長人數
*100</t>
    <phoneticPr fontId="2" type="noConversion"/>
  </si>
  <si>
    <t>公私立國小校長人數</t>
    <phoneticPr fontId="2" type="noConversion"/>
  </si>
  <si>
    <t>女性國中校長比率</t>
    <phoneticPr fontId="2" type="noConversion"/>
  </si>
  <si>
    <t>男性公私立國中校長人數</t>
  </si>
  <si>
    <t>女性公私立國中校長人數</t>
  </si>
  <si>
    <t>女性公私立國中校長人數*100</t>
  </si>
  <si>
    <t>公私立國中校長人數</t>
  </si>
  <si>
    <t>男性公私立補習及進修學校專任教師數</t>
  </si>
  <si>
    <t>男性公私立補習及進修學校專任教師數
*100</t>
  </si>
  <si>
    <t>女性公私立補習及進修學校專任教師數</t>
  </si>
  <si>
    <t>女性公私立補習及進修學校專任教師數
*100</t>
  </si>
  <si>
    <t>男性公私立補習及進修學校學生數</t>
  </si>
  <si>
    <t>男性公私立補習及進修學校學生數*100</t>
  </si>
  <si>
    <t>女性公私立補習及進修學校學生數</t>
  </si>
  <si>
    <t>女性公私立補習及進修學校學生數*100</t>
  </si>
  <si>
    <t>公私立補習及進修學校專任教師數</t>
  </si>
  <si>
    <t>公私立補習及進修學校學生數</t>
  </si>
  <si>
    <t xml:space="preserve">說明：1.本表自76年1月起統計。
            2.本表外裔係指外國籍歸化（取得）我國國籍者。                         
　　　3.本表大陸、港澳地區配偶係指向本部入出國及移民署申請入境之人數。                         
            4.本表外籍配偶含歸化（取得）國籍（自78年7月起統計）及外僑居留，惟歸化（取得）國籍者在尚未申請取得臺灣地區居留證前與外僑居留會有重複列計情形。                         </t>
    <phoneticPr fontId="1" type="noConversion"/>
  </si>
  <si>
    <t>說明：1.申報檢查人數（身分證字號和出生年月日相同者算同1人），若個案在3年內曾作抹片2次以上，取其抹片閱片結果最嚴重且最早採檢時間者。 2.陽性人數（身分證字號和出生年月日相同者算同1人），若個案在3年內曾作抹片2次以上，取其抹片閱片結果最嚴重且最早採檢時間者。</t>
    <phoneticPr fontId="1" type="noConversion"/>
  </si>
  <si>
    <t>4-3.學前教育</t>
    <phoneticPr fontId="2" type="noConversion"/>
  </si>
  <si>
    <t>非勞動力原因</t>
    <phoneticPr fontId="2" type="noConversion"/>
  </si>
  <si>
    <t>想工作而未找工作且隨時可以開始工作</t>
    <phoneticPr fontId="2" type="noConversion"/>
  </si>
  <si>
    <t>求學及準備升學</t>
    <phoneticPr fontId="2" type="noConversion"/>
  </si>
  <si>
    <t>料理家務</t>
    <phoneticPr fontId="2" type="noConversion"/>
  </si>
  <si>
    <t>高齡、身心障礙</t>
    <phoneticPr fontId="2" type="noConversion"/>
  </si>
  <si>
    <t>其他原因</t>
    <phoneticPr fontId="2" type="noConversion"/>
  </si>
  <si>
    <t>女性比率</t>
    <phoneticPr fontId="2" type="noConversion"/>
  </si>
  <si>
    <t>男性比率</t>
    <phoneticPr fontId="2" type="noConversion"/>
  </si>
  <si>
    <t>其他原因非勞動力女性人數*100</t>
    <phoneticPr fontId="2" type="noConversion"/>
  </si>
  <si>
    <t>想工作而未找工作且隨時可以開始工作男性人數*100</t>
    <phoneticPr fontId="2" type="noConversion"/>
  </si>
  <si>
    <t>想工作而未找工作且隨時可以開始工作女性人數*100</t>
    <phoneticPr fontId="2" type="noConversion"/>
  </si>
  <si>
    <t>求學及準備升學男性人數*100</t>
    <phoneticPr fontId="2" type="noConversion"/>
  </si>
  <si>
    <t>求學及準備升學女性人數*100</t>
    <phoneticPr fontId="2" type="noConversion"/>
  </si>
  <si>
    <t>料理家務男性人數*100</t>
    <phoneticPr fontId="2" type="noConversion"/>
  </si>
  <si>
    <t>料理家務女性人數*100</t>
    <phoneticPr fontId="2" type="noConversion"/>
  </si>
  <si>
    <t>高齡、身心障礙男性人數*100</t>
    <phoneticPr fontId="2" type="noConversion"/>
  </si>
  <si>
    <t>高齡、身心障礙女性人數*100</t>
    <phoneticPr fontId="2" type="noConversion"/>
  </si>
  <si>
    <t>其他原因非勞動力男性人數*100</t>
    <phoneticPr fontId="2" type="noConversion"/>
  </si>
  <si>
    <t>非勞動力總人數</t>
    <phoneticPr fontId="2" type="noConversion"/>
  </si>
  <si>
    <t>主計總處</t>
    <phoneticPr fontId="2" type="noConversion"/>
  </si>
  <si>
    <t>家暴案件男性聲請人保護令聲請件數</t>
  </si>
  <si>
    <t>家暴案件女性聲請人保護令聲請件數</t>
  </si>
  <si>
    <t>家暴案件男性聲請人保護令核發件數</t>
  </si>
  <si>
    <t>家暴案件女性聲請人保護令核發件數</t>
  </si>
  <si>
    <t>家暴案件男性聲請人保護令核發件數*100</t>
  </si>
  <si>
    <t>家暴案件女性聲請人保護令核發件數*100</t>
  </si>
  <si>
    <t>建檔公廁總座數</t>
  </si>
  <si>
    <t>建檔公廁男廁座數</t>
  </si>
  <si>
    <t>建檔公廁女廁座數</t>
  </si>
  <si>
    <t>建檔公廁殘障廁所座數</t>
  </si>
  <si>
    <t>建檔公廁親子廁所座數</t>
  </si>
  <si>
    <t>建檔公廁男廁小便器數</t>
  </si>
  <si>
    <t>建檔公廁男廁廁間數</t>
  </si>
  <si>
    <t>建檔公廁女廁廁間數</t>
  </si>
  <si>
    <t>建檔公廁殘障廁所廁間數</t>
  </si>
  <si>
    <t>建檔公廁親子廁所廁間數</t>
  </si>
  <si>
    <t>建檔公廁男廁小便器及廁間數*100</t>
  </si>
  <si>
    <t>建檔公廁女廁廁間數*100</t>
  </si>
  <si>
    <t>建檔公廁殘障廁所及親子廁所廁間數*100</t>
  </si>
  <si>
    <t>件</t>
    <phoneticPr fontId="2" type="noConversion"/>
  </si>
  <si>
    <t>因跨性別或性傾向事由申訴案件數</t>
    <phoneticPr fontId="2" type="noConversion"/>
  </si>
  <si>
    <t>因跨性別或性傾向申訴案件</t>
    <phoneticPr fontId="2" type="noConversion"/>
  </si>
  <si>
    <t>2-20.非勞動力結構</t>
    <phoneticPr fontId="2" type="noConversion"/>
  </si>
  <si>
    <t>104年</t>
    <phoneticPr fontId="2" type="noConversion"/>
  </si>
  <si>
    <t>3-12.中低收入老人</t>
    <phoneticPr fontId="2" type="noConversion"/>
  </si>
  <si>
    <t>中低收入老人特別照顧津貼受照顧人次</t>
    <phoneticPr fontId="1" type="noConversion"/>
  </si>
  <si>
    <t>男性</t>
    <phoneticPr fontId="1" type="noConversion"/>
  </si>
  <si>
    <t>女性</t>
    <phoneticPr fontId="1" type="noConversion"/>
  </si>
  <si>
    <t>人</t>
    <phoneticPr fontId="1" type="noConversion"/>
  </si>
  <si>
    <t>人次</t>
    <phoneticPr fontId="1" type="noConversion"/>
  </si>
  <si>
    <t>男性中低收入老人特別照顧津貼受照顧人次</t>
    <phoneticPr fontId="2" type="noConversion"/>
  </si>
  <si>
    <t>女性中低收入老人特別照顧津貼受照顧人次</t>
    <phoneticPr fontId="2" type="noConversion"/>
  </si>
  <si>
    <t>本府社會局</t>
    <phoneticPr fontId="2" type="noConversion"/>
  </si>
  <si>
    <t>領取中低收入老人生活津貼人數</t>
    <phoneticPr fontId="1" type="noConversion"/>
  </si>
  <si>
    <t>女性領取中低收入戶老人生活津貼人數</t>
    <phoneticPr fontId="1" type="noConversion"/>
  </si>
  <si>
    <t>男性領取中低收入戶老人生活津貼人數</t>
    <phoneticPr fontId="1" type="noConversion"/>
  </si>
  <si>
    <t>3-14.低收入戶</t>
    <phoneticPr fontId="2" type="noConversion"/>
  </si>
  <si>
    <t>低收入戶戶長</t>
    <phoneticPr fontId="2" type="noConversion"/>
  </si>
  <si>
    <t>低收入戶人數</t>
    <phoneticPr fontId="2" type="noConversion"/>
  </si>
  <si>
    <t>原住民低收入戶戶長</t>
    <phoneticPr fontId="2" type="noConversion"/>
  </si>
  <si>
    <t>原住民低收入戶人數</t>
    <phoneticPr fontId="2" type="noConversion"/>
  </si>
  <si>
    <t>男</t>
    <phoneticPr fontId="2" type="noConversion"/>
  </si>
  <si>
    <t>女</t>
    <phoneticPr fontId="2" type="noConversion"/>
  </si>
  <si>
    <t>人</t>
    <phoneticPr fontId="2" type="noConversion"/>
  </si>
  <si>
    <t>男性低收入戶戶長人數</t>
    <phoneticPr fontId="2" type="noConversion"/>
  </si>
  <si>
    <t>女性低收入戶戶長人數</t>
    <phoneticPr fontId="2" type="noConversion"/>
  </si>
  <si>
    <t>男性低收入戶人數</t>
    <phoneticPr fontId="2" type="noConversion"/>
  </si>
  <si>
    <t>女性低收入戶人數</t>
    <phoneticPr fontId="2" type="noConversion"/>
  </si>
  <si>
    <t>男性原住民低收入戶戶長人數</t>
    <phoneticPr fontId="2" type="noConversion"/>
  </si>
  <si>
    <t>女性原住民低收入戶戶長人數</t>
    <phoneticPr fontId="2" type="noConversion"/>
  </si>
  <si>
    <t>男性原住民低收入戶人數</t>
    <phoneticPr fontId="2" type="noConversion"/>
  </si>
  <si>
    <t>女性原住民低收入戶人數</t>
    <phoneticPr fontId="2" type="noConversion"/>
  </si>
  <si>
    <t>本府社會局</t>
    <phoneticPr fontId="2" type="noConversion"/>
  </si>
  <si>
    <t xml:space="preserve"> -</t>
  </si>
  <si>
    <t>男姓罹癌部位</t>
  </si>
  <si>
    <t>女性罹癌部位</t>
  </si>
  <si>
    <t>結腸、直腸、乙狀結腸連結部及肛門</t>
  </si>
  <si>
    <t>肝與肝內膽管</t>
  </si>
  <si>
    <t>乳房</t>
  </si>
  <si>
    <t>總人數</t>
  </si>
  <si>
    <t>14歲以下</t>
  </si>
  <si>
    <t>15-44歲</t>
  </si>
  <si>
    <t>45-64歲</t>
  </si>
  <si>
    <t>65歲以上</t>
  </si>
  <si>
    <t>%</t>
  </si>
  <si>
    <t>15-44歲男性罹患結腸、直腸、乙狀結腸連結部及肛門癌症就診人數*100</t>
  </si>
  <si>
    <t>45-64歲男性罹患結腸、直腸、乙狀結腸連結部及肛門癌症就診人數*100</t>
  </si>
  <si>
    <t>15-44歲男性罹患肝與肝內膽管癌症就診人數*100</t>
  </si>
  <si>
    <t>45-64歲男性罹患肝與肝內膽管癌症就診人數*100</t>
  </si>
  <si>
    <t>15-44歲女性罹患乳房癌症就診人數*100</t>
  </si>
  <si>
    <t>45-64歲女性罹患乳房癌症就診人數*100</t>
  </si>
  <si>
    <t>男性罹患結腸、直腸、乙狀結腸連結部及肛門癌症就診人數*101</t>
  </si>
  <si>
    <t>本府社會局</t>
    <phoneticPr fontId="2" type="noConversion"/>
  </si>
  <si>
    <t>社會局推展志願服務志工人數年齡別</t>
    <phoneticPr fontId="2" type="noConversion"/>
  </si>
  <si>
    <t>原住民就業輔導人次</t>
    <phoneticPr fontId="2" type="noConversion"/>
  </si>
  <si>
    <t>男性原住民就業輔導人次</t>
    <phoneticPr fontId="2" type="noConversion"/>
  </si>
  <si>
    <t>女性原住民就業輔導人次</t>
    <phoneticPr fontId="2" type="noConversion"/>
  </si>
  <si>
    <t>男性原住民就業輔導人次</t>
    <phoneticPr fontId="2" type="noConversion"/>
  </si>
  <si>
    <t>原住民就業輔導人次</t>
    <phoneticPr fontId="2" type="noConversion"/>
  </si>
  <si>
    <t>女性原住民就業輔導人次</t>
    <phoneticPr fontId="2" type="noConversion"/>
  </si>
  <si>
    <t>原住民領取中低收入老人生活津貼人數</t>
    <phoneticPr fontId="1" type="noConversion"/>
  </si>
  <si>
    <t>男性原住民領取中低收入戶老人生活津貼人數</t>
    <phoneticPr fontId="2" type="noConversion"/>
  </si>
  <si>
    <t>女性原住民領取中低收入戶老人生活津貼人數</t>
    <phoneticPr fontId="2" type="noConversion"/>
  </si>
  <si>
    <t>本府社會局</t>
    <phoneticPr fontId="2" type="noConversion"/>
  </si>
  <si>
    <t>特殊境遇家庭扶助男性原住民戶長申請人數</t>
    <phoneticPr fontId="1" type="noConversion"/>
  </si>
  <si>
    <t>特殊境遇家庭扶助女性原住民戶長申請人數</t>
    <phoneticPr fontId="1" type="noConversion"/>
  </si>
  <si>
    <t>原住民戶長申請扶助者</t>
    <phoneticPr fontId="1" type="noConversion"/>
  </si>
  <si>
    <t>任務編組中，任一性別比率達三分之一規定之比率</t>
    <phoneticPr fontId="1" type="noConversion"/>
  </si>
  <si>
    <t>原住民部落大學學生數</t>
    <phoneticPr fontId="2" type="noConversion"/>
  </si>
  <si>
    <t>原住民中低收入戶子女課後輔導人數</t>
    <phoneticPr fontId="2" type="noConversion"/>
  </si>
  <si>
    <t>原住民族語教師人數</t>
    <phoneticPr fontId="2" type="noConversion"/>
  </si>
  <si>
    <t>…</t>
    <phoneticPr fontId="2" type="noConversion"/>
  </si>
  <si>
    <t>男性教族語師人數</t>
    <phoneticPr fontId="2" type="noConversion"/>
  </si>
  <si>
    <t>族語教師人數</t>
    <phoneticPr fontId="2" type="noConversion"/>
  </si>
  <si>
    <t>女性別族語教師人數</t>
    <phoneticPr fontId="2" type="noConversion"/>
  </si>
  <si>
    <t>男學生數</t>
    <phoneticPr fontId="2" type="noConversion"/>
  </si>
  <si>
    <t>學生數</t>
    <phoneticPr fontId="2" type="noConversion"/>
  </si>
  <si>
    <t>女學生數</t>
    <phoneticPr fontId="2" type="noConversion"/>
  </si>
  <si>
    <t>女學生數*100</t>
    <phoneticPr fontId="2" type="noConversion"/>
  </si>
  <si>
    <t>男學生數*100</t>
    <phoneticPr fontId="2" type="noConversion"/>
  </si>
  <si>
    <t>女性族語教師人數*100</t>
    <phoneticPr fontId="2" type="noConversion"/>
  </si>
  <si>
    <t>男性族語教師人數*100</t>
    <phoneticPr fontId="2" type="noConversion"/>
  </si>
  <si>
    <t>2-24.原住民勞動力概況</t>
    <phoneticPr fontId="1" type="noConversion"/>
  </si>
  <si>
    <t>原住民勞動力參與率</t>
    <phoneticPr fontId="2" type="noConversion"/>
  </si>
  <si>
    <t>原住民就業率</t>
    <phoneticPr fontId="2" type="noConversion"/>
  </si>
  <si>
    <t>男</t>
    <phoneticPr fontId="2" type="noConversion"/>
  </si>
  <si>
    <t>女</t>
    <phoneticPr fontId="2" type="noConversion"/>
  </si>
  <si>
    <t>%</t>
    <phoneticPr fontId="2" type="noConversion"/>
  </si>
  <si>
    <t>原住民失業率</t>
    <phoneticPr fontId="2" type="noConversion"/>
  </si>
  <si>
    <t>男性原住民勞動力人口數*100</t>
  </si>
  <si>
    <t>男性15歲以上民間原住民人口數</t>
  </si>
  <si>
    <t>女性原住民勞動力人口數*100</t>
    <phoneticPr fontId="2" type="noConversion"/>
  </si>
  <si>
    <t>女性15歲以上民間原住民人口數</t>
    <phoneticPr fontId="2" type="noConversion"/>
  </si>
  <si>
    <t>男性原住民失業者人數*100</t>
    <phoneticPr fontId="2" type="noConversion"/>
  </si>
  <si>
    <t>女性原住民失業者人數*100</t>
    <phoneticPr fontId="2" type="noConversion"/>
  </si>
  <si>
    <t>男性原住民勞動力人口數</t>
  </si>
  <si>
    <t>男性原住民勞動力人口數</t>
    <phoneticPr fontId="2" type="noConversion"/>
  </si>
  <si>
    <t>女性原住民勞動力人口數</t>
  </si>
  <si>
    <t>女性原住民勞動力人口數</t>
    <phoneticPr fontId="2" type="noConversion"/>
  </si>
  <si>
    <t>男性原住民就業者人數*100</t>
    <phoneticPr fontId="2" type="noConversion"/>
  </si>
  <si>
    <t>女性原住民就業者人數*100</t>
    <phoneticPr fontId="2" type="noConversion"/>
  </si>
  <si>
    <t>平均</t>
    <phoneticPr fontId="2" type="noConversion"/>
  </si>
  <si>
    <t>平均</t>
    <phoneticPr fontId="2" type="noConversion"/>
  </si>
  <si>
    <t>原住民勞動力人口數*100</t>
    <phoneticPr fontId="2" type="noConversion"/>
  </si>
  <si>
    <t>15歲以上民間原住民人口數</t>
    <phoneticPr fontId="2" type="noConversion"/>
  </si>
  <si>
    <t>原住民就業者人數*100</t>
    <phoneticPr fontId="2" type="noConversion"/>
  </si>
  <si>
    <t>原住民勞動力人口數</t>
    <phoneticPr fontId="2" type="noConversion"/>
  </si>
  <si>
    <t>原住民失業者人數*100</t>
    <phoneticPr fontId="2" type="noConversion"/>
  </si>
  <si>
    <t>7-10.市府及所屬機關任務編組成員性別比率</t>
    <phoneticPr fontId="1" type="noConversion"/>
  </si>
  <si>
    <t>5-24.死亡年齡</t>
    <phoneticPr fontId="2" type="noConversion"/>
  </si>
  <si>
    <t>5-25.主要罹癌就診人數</t>
    <phoneticPr fontId="2" type="noConversion"/>
  </si>
  <si>
    <t>未申請拋棄亦未申請繼承不動產人數</t>
    <phoneticPr fontId="2" type="noConversion"/>
  </si>
  <si>
    <t>…</t>
    <phoneticPr fontId="2" type="noConversion"/>
  </si>
  <si>
    <t>6-3.家庭暴力案件領有保護令者</t>
    <phoneticPr fontId="1" type="noConversion"/>
  </si>
  <si>
    <t>…</t>
    <phoneticPr fontId="2" type="noConversion"/>
  </si>
  <si>
    <t>失蹤年齡</t>
    <phoneticPr fontId="2" type="noConversion"/>
  </si>
  <si>
    <t>幼 童
(0~未滿7歲)</t>
    <phoneticPr fontId="2" type="noConversion"/>
  </si>
  <si>
    <t>兒 童
(7~未滿12歲)</t>
    <phoneticPr fontId="2" type="noConversion"/>
  </si>
  <si>
    <t>少 年
(12~未滿18歲)</t>
    <phoneticPr fontId="2" type="noConversion"/>
  </si>
  <si>
    <t>青 年
(18~未滿24歲)</t>
    <phoneticPr fontId="2" type="noConversion"/>
  </si>
  <si>
    <t>成 年
(24~未滿65歲)</t>
    <phoneticPr fontId="2" type="noConversion"/>
  </si>
  <si>
    <t>老 年
(65歲以上)</t>
    <phoneticPr fontId="2" type="noConversion"/>
  </si>
  <si>
    <t>男</t>
    <phoneticPr fontId="2" type="noConversion"/>
  </si>
  <si>
    <t>女</t>
    <phoneticPr fontId="2" type="noConversion"/>
  </si>
  <si>
    <t>人</t>
    <phoneticPr fontId="2" type="noConversion"/>
  </si>
  <si>
    <t>男性幼童失蹤人口數</t>
    <phoneticPr fontId="2" type="noConversion"/>
  </si>
  <si>
    <t>女性幼童失蹤人口數</t>
    <phoneticPr fontId="2" type="noConversion"/>
  </si>
  <si>
    <t>男性兒童失蹤人口數</t>
    <phoneticPr fontId="2" type="noConversion"/>
  </si>
  <si>
    <t>女性兒童失蹤人口數</t>
    <phoneticPr fontId="2" type="noConversion"/>
  </si>
  <si>
    <t>男性少年失蹤人口數</t>
    <phoneticPr fontId="2" type="noConversion"/>
  </si>
  <si>
    <t>女性少年失蹤人口數</t>
    <phoneticPr fontId="2" type="noConversion"/>
  </si>
  <si>
    <t>男性青年失蹤人口數</t>
    <phoneticPr fontId="2" type="noConversion"/>
  </si>
  <si>
    <t>女性青年失蹤人口數</t>
    <phoneticPr fontId="2" type="noConversion"/>
  </si>
  <si>
    <t>男性成年失蹤人口數</t>
    <phoneticPr fontId="2" type="noConversion"/>
  </si>
  <si>
    <t>女性成年失蹤人口數</t>
    <phoneticPr fontId="2" type="noConversion"/>
  </si>
  <si>
    <t>男性老年失蹤人口數</t>
    <phoneticPr fontId="2" type="noConversion"/>
  </si>
  <si>
    <t>女性老年失蹤人口數</t>
    <phoneticPr fontId="2" type="noConversion"/>
  </si>
  <si>
    <t>本府警察局</t>
    <phoneticPr fontId="2" type="noConversion"/>
  </si>
  <si>
    <t>貸款者或企業負責人</t>
    <phoneticPr fontId="1" type="noConversion"/>
  </si>
  <si>
    <t>貸款總額</t>
    <phoneticPr fontId="1" type="noConversion"/>
  </si>
  <si>
    <t>男</t>
    <phoneticPr fontId="1" type="noConversion"/>
  </si>
  <si>
    <t>女</t>
    <phoneticPr fontId="1" type="noConversion"/>
  </si>
  <si>
    <t>人</t>
    <phoneticPr fontId="1" type="noConversion"/>
  </si>
  <si>
    <t>千元</t>
    <phoneticPr fontId="1" type="noConversion"/>
  </si>
  <si>
    <t>青年創業及中小企業貸款男性貸款者或企業負責人數</t>
    <phoneticPr fontId="1" type="noConversion"/>
  </si>
  <si>
    <t>青年創業及中小企業貸款女性貸款者或企業負責人數</t>
    <phoneticPr fontId="1" type="noConversion"/>
  </si>
  <si>
    <t>青年創業及中小企業貸款男性貸款者或企業負責人貸款總額</t>
    <phoneticPr fontId="1" type="noConversion"/>
  </si>
  <si>
    <t>青年創業及中小企業貸款女性貸款者或企業負責人貸款總額</t>
    <phoneticPr fontId="1" type="noConversion"/>
  </si>
  <si>
    <t>本府經濟發展局</t>
    <phoneticPr fontId="1" type="noConversion"/>
  </si>
  <si>
    <t>8-2.身心障礙及親子停車格位</t>
    <phoneticPr fontId="1" type="noConversion"/>
  </si>
  <si>
    <t>小型車</t>
    <phoneticPr fontId="1" type="noConversion"/>
  </si>
  <si>
    <t>機車</t>
    <phoneticPr fontId="1" type="noConversion"/>
  </si>
  <si>
    <t>都市計畫區內</t>
    <phoneticPr fontId="1" type="noConversion"/>
  </si>
  <si>
    <t>都市計畫區外</t>
    <phoneticPr fontId="1" type="noConversion"/>
  </si>
  <si>
    <t>車格總數</t>
    <phoneticPr fontId="1" type="noConversion"/>
  </si>
  <si>
    <t>身心障礙車格</t>
    <phoneticPr fontId="1" type="noConversion"/>
  </si>
  <si>
    <t>親子車格</t>
    <phoneticPr fontId="1" type="noConversion"/>
  </si>
  <si>
    <t>格</t>
    <phoneticPr fontId="1" type="noConversion"/>
  </si>
  <si>
    <t>…</t>
    <phoneticPr fontId="1" type="noConversion"/>
  </si>
  <si>
    <t>都市計畫區內小型車停車格位總數</t>
    <phoneticPr fontId="1" type="noConversion"/>
  </si>
  <si>
    <t>都市計畫區內身心障礙專用小型車停車格位總數</t>
  </si>
  <si>
    <t>都市計畫區內親子優先小型車停車格位總數</t>
  </si>
  <si>
    <t>都市計畫區外小型車停車格位總數</t>
    <phoneticPr fontId="1" type="noConversion"/>
  </si>
  <si>
    <t>都市計畫區外身心障礙專用小型車停車格位總數</t>
  </si>
  <si>
    <t>都市計畫區外親子優先小型車停車格位總數</t>
  </si>
  <si>
    <t>都市計畫區內機車停車格位總數</t>
  </si>
  <si>
    <t>都市計畫區內身心障礙專用機車停車格位總數</t>
  </si>
  <si>
    <t>都市計畫區外機車停車格位總數</t>
  </si>
  <si>
    <t>都市計畫區外身心障礙專用機車停車格位總數</t>
  </si>
  <si>
    <t>本府交通局</t>
    <phoneticPr fontId="1" type="noConversion"/>
  </si>
  <si>
    <t>2-25.青年創業及中小企業貸款獲貸情形</t>
    <phoneticPr fontId="1" type="noConversion"/>
  </si>
  <si>
    <t xml:space="preserve">附註：新住民取得學歷人數，應統計截至年底，補校畢及學歷鑑定新住民人數。
　　　私立補習及進修學校 不計入高級中等學校進修部(學校)。 
             </t>
    <phoneticPr fontId="2" type="noConversion"/>
  </si>
  <si>
    <t>男性公私立高級中等學校學生數*100</t>
  </si>
  <si>
    <t>女性公私立高級中等學校學生數*100</t>
  </si>
  <si>
    <t>男性公私立高級中等學校普通科學生數*100</t>
  </si>
  <si>
    <t>女性公私立高級中等學校普通科學生數*100</t>
  </si>
  <si>
    <t>男性公私立高級中等學校綜合高中學生數*100</t>
  </si>
  <si>
    <t>女性公私立高級中等學校綜合高中學生數*100</t>
  </si>
  <si>
    <t>男性公私立高級中等學校專業群(職業)科學生數*100</t>
  </si>
  <si>
    <t>女性公私立高級中等學校專業群(職業)科學生數*100</t>
  </si>
  <si>
    <t>男性公私立高級中等學校實用技能學程學生數*100</t>
  </si>
  <si>
    <t>女性公私立高級中等學校實用技能學程學生數*100</t>
  </si>
  <si>
    <t>男性公私立高級中等學校進修部(學校)學生數*100</t>
  </si>
  <si>
    <t>女性公私立高級中等學校進修部(學校)學生數*100</t>
  </si>
  <si>
    <t>公私立高級中等學校學生數</t>
  </si>
  <si>
    <t>公私立高級中等學校普通科學生數</t>
  </si>
  <si>
    <t>公私立高級中等學校綜合高中學生數</t>
  </si>
  <si>
    <t>公私立高級中等學校專業群(職業)科學生數</t>
  </si>
  <si>
    <t>公私立高級中等學校實用技能學程學生數</t>
  </si>
  <si>
    <t>公私立高級中等學校進修部(學校)學生數</t>
  </si>
  <si>
    <t>4-8.高級中等學校教育</t>
    <phoneticPr fontId="2" type="noConversion"/>
  </si>
  <si>
    <t>專任教師數</t>
    <phoneticPr fontId="2" type="noConversion"/>
  </si>
  <si>
    <t>學生數</t>
    <phoneticPr fontId="2" type="noConversion"/>
  </si>
  <si>
    <t>原住民學生數</t>
    <phoneticPr fontId="2" type="noConversion"/>
  </si>
  <si>
    <t>學校主任級以上主管性比例</t>
    <phoneticPr fontId="2" type="noConversion"/>
  </si>
  <si>
    <t>女性高級中等學校校長比率</t>
    <phoneticPr fontId="2" type="noConversion"/>
  </si>
  <si>
    <t>總計</t>
    <phoneticPr fontId="2" type="noConversion"/>
  </si>
  <si>
    <t>普通科</t>
    <phoneticPr fontId="2" type="noConversion"/>
  </si>
  <si>
    <t>綜合高中</t>
    <phoneticPr fontId="2" type="noConversion"/>
  </si>
  <si>
    <t>專業群(職業)科</t>
    <phoneticPr fontId="2" type="noConversion"/>
  </si>
  <si>
    <t>實用技能學程</t>
    <phoneticPr fontId="2" type="noConversion"/>
  </si>
  <si>
    <t>進修部(學校)</t>
    <phoneticPr fontId="2" type="noConversion"/>
  </si>
  <si>
    <t>男</t>
    <phoneticPr fontId="2" type="noConversion"/>
  </si>
  <si>
    <t>女</t>
    <phoneticPr fontId="2" type="noConversion"/>
  </si>
  <si>
    <t>人</t>
    <phoneticPr fontId="2" type="noConversion"/>
  </si>
  <si>
    <t>％</t>
    <phoneticPr fontId="2" type="noConversion"/>
  </si>
  <si>
    <t>男性公私立高級中等學校專任教師數</t>
    <phoneticPr fontId="2" type="noConversion"/>
  </si>
  <si>
    <t>男性公私立高級中等學校專任教師數*100</t>
    <phoneticPr fontId="2" type="noConversion"/>
  </si>
  <si>
    <t>女性公私立高級中等學校專任教師數</t>
    <phoneticPr fontId="2" type="noConversion"/>
  </si>
  <si>
    <t>女性公私立高中專任教師數*100</t>
    <phoneticPr fontId="2" type="noConversion"/>
  </si>
  <si>
    <t>男性公私立高級中等學校學生數</t>
    <phoneticPr fontId="2" type="noConversion"/>
  </si>
  <si>
    <t>女性公私立高級中等學校學生數</t>
    <phoneticPr fontId="2" type="noConversion"/>
  </si>
  <si>
    <t>男性公私立高級中等學校普通科學生數</t>
    <phoneticPr fontId="2" type="noConversion"/>
  </si>
  <si>
    <t>女性公私立高級中等學校普通科學生數</t>
    <phoneticPr fontId="2" type="noConversion"/>
  </si>
  <si>
    <t>男性公私立高級中等學校綜合高中學生數</t>
    <phoneticPr fontId="2" type="noConversion"/>
  </si>
  <si>
    <t>女性公私立高級中等學校綜合高中學生數</t>
    <phoneticPr fontId="2" type="noConversion"/>
  </si>
  <si>
    <t>男性公私立高級中等學校專業群(職業)科學生數</t>
    <phoneticPr fontId="2" type="noConversion"/>
  </si>
  <si>
    <t>女性公私立高級中等學校專業群(職業)科學生數</t>
    <phoneticPr fontId="2" type="noConversion"/>
  </si>
  <si>
    <t>男性公私立高級中等學校實用技能學程學生數</t>
    <phoneticPr fontId="2" type="noConversion"/>
  </si>
  <si>
    <t>女性公私立高級中等學校實用技能學程學生數</t>
    <phoneticPr fontId="2" type="noConversion"/>
  </si>
  <si>
    <t>男性公私立高級中等學校進修部(學校)學生數</t>
    <phoneticPr fontId="2" type="noConversion"/>
  </si>
  <si>
    <t>女性公私立高級中等學校進修部(學校)學生數</t>
    <phoneticPr fontId="2" type="noConversion"/>
  </si>
  <si>
    <t>男性公私立高級中等學校原住民學生數</t>
    <phoneticPr fontId="2" type="noConversion"/>
  </si>
  <si>
    <t>女性公私立高級中等學校原住民學生數</t>
    <phoneticPr fontId="2" type="noConversion"/>
  </si>
  <si>
    <t>男性
公私立
高級中等學校
主任級
以上主管
人數</t>
    <phoneticPr fontId="2" type="noConversion"/>
  </si>
  <si>
    <t>男性公私立高級中等學校校長人數</t>
    <phoneticPr fontId="2" type="noConversion"/>
  </si>
  <si>
    <t>公私立高級中等學校專任教師數</t>
    <phoneticPr fontId="2" type="noConversion"/>
  </si>
  <si>
    <t>本府教育局</t>
    <phoneticPr fontId="2" type="noConversion"/>
  </si>
  <si>
    <t>4-9.高等教育</t>
    <phoneticPr fontId="2" type="noConversion"/>
  </si>
  <si>
    <t>4-10.特殊教育</t>
    <phoneticPr fontId="2" type="noConversion"/>
  </si>
  <si>
    <t>4-11.社會教育</t>
    <phoneticPr fontId="2" type="noConversion"/>
  </si>
  <si>
    <t>4-12勞工大學</t>
    <phoneticPr fontId="2" type="noConversion"/>
  </si>
  <si>
    <t>4-13.社區大學性別議題相關課程數</t>
    <phoneticPr fontId="1" type="noConversion"/>
  </si>
  <si>
    <t>4-14.原住民教育相關指標</t>
    <phoneticPr fontId="2" type="noConversion"/>
  </si>
  <si>
    <t>中低收入戶戶長</t>
    <phoneticPr fontId="2" type="noConversion"/>
  </si>
  <si>
    <t>中低收入戶人數</t>
    <phoneticPr fontId="2" type="noConversion"/>
  </si>
  <si>
    <t>男</t>
    <phoneticPr fontId="2" type="noConversion"/>
  </si>
  <si>
    <t>女</t>
    <phoneticPr fontId="2" type="noConversion"/>
  </si>
  <si>
    <t>人</t>
    <phoneticPr fontId="2" type="noConversion"/>
  </si>
  <si>
    <t>男性中低收入戶戶長人數</t>
    <phoneticPr fontId="2" type="noConversion"/>
  </si>
  <si>
    <t>女性中低收入戶戶長人數</t>
    <phoneticPr fontId="2" type="noConversion"/>
  </si>
  <si>
    <t>男性中低收入戶人數</t>
    <phoneticPr fontId="2" type="noConversion"/>
  </si>
  <si>
    <t>女性中低收入戶人數</t>
    <phoneticPr fontId="2" type="noConversion"/>
  </si>
  <si>
    <t>6-22.失蹤人口</t>
    <phoneticPr fontId="2" type="noConversion"/>
  </si>
  <si>
    <t>6-23.消防人力</t>
    <phoneticPr fontId="2" type="noConversion"/>
  </si>
  <si>
    <t>8-1.建檔公廁</t>
    <phoneticPr fontId="2" type="noConversion"/>
  </si>
  <si>
    <t>3-15.發展遲緩兒童早期療育服務</t>
    <phoneticPr fontId="1" type="noConversion"/>
  </si>
  <si>
    <t>個案通報人數</t>
    <phoneticPr fontId="1" type="noConversion"/>
  </si>
  <si>
    <t>0-未滿1歲</t>
    <phoneticPr fontId="1" type="noConversion"/>
  </si>
  <si>
    <t>1-未滿2歲</t>
    <phoneticPr fontId="1" type="noConversion"/>
  </si>
  <si>
    <t>2-未滿3歲</t>
    <phoneticPr fontId="1" type="noConversion"/>
  </si>
  <si>
    <t>3-未滿4歲</t>
    <phoneticPr fontId="1" type="noConversion"/>
  </si>
  <si>
    <t>4-未滿5歲</t>
    <phoneticPr fontId="1" type="noConversion"/>
  </si>
  <si>
    <t>5-未滿6歲</t>
    <phoneticPr fontId="1" type="noConversion"/>
  </si>
  <si>
    <t>6歲以上</t>
    <phoneticPr fontId="1" type="noConversion"/>
  </si>
  <si>
    <t>男</t>
    <phoneticPr fontId="2" type="noConversion"/>
  </si>
  <si>
    <t>女</t>
    <phoneticPr fontId="2" type="noConversion"/>
  </si>
  <si>
    <t>人</t>
    <phoneticPr fontId="2" type="noConversion"/>
  </si>
  <si>
    <t>發展遲緩兒童早期療育服務0-未滿1歲男性個案通報人數</t>
  </si>
  <si>
    <t>發展遲緩兒童早期療育服務0-未滿1歲女性個案通報人數</t>
  </si>
  <si>
    <t>發展遲緩兒童早期療育服務1-未滿2歲男性個案通報人數</t>
  </si>
  <si>
    <t>發展遲緩兒童早期療育服務1-未滿2歲女性個案通報人數</t>
  </si>
  <si>
    <t>發展遲緩兒童早期療育服務2-未滿3歲男性個案通報人數</t>
  </si>
  <si>
    <t>發展遲緩兒童早期療育服務2-未滿3歲女性個案通報人數</t>
  </si>
  <si>
    <t>發展遲緩兒童早期療育服務3-未滿4歲男性個案通報人數</t>
  </si>
  <si>
    <t>發展遲緩兒童早期療育服務3-未滿4歲女性個案通報人數</t>
  </si>
  <si>
    <t>發展遲緩兒童早期療育服務4-未滿5歲男性個案通報人數</t>
  </si>
  <si>
    <t>發展遲緩兒童早期療育服務4-未滿5歲女性個案通報人數</t>
  </si>
  <si>
    <t>發展遲緩兒童早期療育服務5-未滿6歲男性個案通報人數</t>
  </si>
  <si>
    <t>發展遲緩兒童早期療育服務5-未滿6歲女性個案通報人數</t>
  </si>
  <si>
    <t>發展遲緩兒童早期療育服務6歲以上男性個案通報人數</t>
  </si>
  <si>
    <t>發展遲緩兒童早期療育服務6歲以上女性個案通報人數</t>
  </si>
  <si>
    <t>本府環境保護局、環境資源部</t>
  </si>
  <si>
    <t>2-26.殯葬服務業概況</t>
    <phoneticPr fontId="1" type="noConversion"/>
  </si>
  <si>
    <t>年底殯葬設施經營</t>
    <phoneticPr fontId="1" type="noConversion"/>
  </si>
  <si>
    <t>年底殯葬禮儀服務業</t>
    <phoneticPr fontId="1" type="noConversion"/>
  </si>
  <si>
    <t>年底其他法人</t>
    <phoneticPr fontId="1" type="noConversion"/>
  </si>
  <si>
    <t>許可員工數</t>
    <phoneticPr fontId="1" type="noConversion"/>
  </si>
  <si>
    <t>許可員工數</t>
  </si>
  <si>
    <t>許可經營殯葬
設施經營業員工數</t>
    <phoneticPr fontId="1" type="noConversion"/>
  </si>
  <si>
    <t>許可經營殯葬
禮儀服務業員工數</t>
    <phoneticPr fontId="1" type="noConversion"/>
  </si>
  <si>
    <t>男</t>
    <phoneticPr fontId="1" type="noConversion"/>
  </si>
  <si>
    <t>女</t>
    <phoneticPr fontId="1" type="noConversion"/>
  </si>
  <si>
    <t>人</t>
    <phoneticPr fontId="1" type="noConversion"/>
  </si>
  <si>
    <t>男性員工數</t>
    <phoneticPr fontId="1" type="noConversion"/>
  </si>
  <si>
    <t>女性員工數</t>
    <phoneticPr fontId="1" type="noConversion"/>
  </si>
  <si>
    <t>本府民政局</t>
    <phoneticPr fontId="1" type="noConversion"/>
  </si>
  <si>
    <t>親子車格自103年起劃設</t>
    <phoneticPr fontId="2" type="noConversion"/>
  </si>
  <si>
    <t>7-13.義勇消防人員人數</t>
    <phoneticPr fontId="2" type="noConversion"/>
  </si>
  <si>
    <t>7-14調解委員會組織概況</t>
    <phoneticPr fontId="2" type="noConversion"/>
  </si>
  <si>
    <t>義勇消防人員人數</t>
    <phoneticPr fontId="2" type="noConversion"/>
  </si>
  <si>
    <t>委員人數</t>
    <phoneticPr fontId="2" type="noConversion"/>
  </si>
  <si>
    <t>男性義消人員數</t>
    <phoneticPr fontId="2" type="noConversion"/>
  </si>
  <si>
    <t>女性義消人員數</t>
    <phoneticPr fontId="2" type="noConversion"/>
  </si>
  <si>
    <t>男性委員人數</t>
    <phoneticPr fontId="2" type="noConversion"/>
  </si>
  <si>
    <t>女性委員人數</t>
    <phoneticPr fontId="2" type="noConversion"/>
  </si>
  <si>
    <t>本府消防局、內政部警政署</t>
    <phoneticPr fontId="2" type="noConversion"/>
  </si>
  <si>
    <t>本府法制局</t>
    <phoneticPr fontId="2" type="noConversion"/>
  </si>
  <si>
    <t>本府人事處、各機關</t>
    <phoneticPr fontId="2" type="noConversion"/>
  </si>
  <si>
    <t>男性吸菸人口比率推估數</t>
    <phoneticPr fontId="1" type="noConversion"/>
  </si>
  <si>
    <t>女性吸菸人口比率推估數</t>
    <phoneticPr fontId="1" type="noConversion"/>
  </si>
  <si>
    <t>新興產業類</t>
    <phoneticPr fontId="1" type="noConversion"/>
  </si>
  <si>
    <t>工業類</t>
    <phoneticPr fontId="1" type="noConversion"/>
  </si>
  <si>
    <t>資訊業</t>
    <phoneticPr fontId="1" type="noConversion"/>
  </si>
  <si>
    <t>商業類</t>
    <phoneticPr fontId="1" type="noConversion"/>
  </si>
  <si>
    <t>餐飲類</t>
    <phoneticPr fontId="1" type="noConversion"/>
  </si>
  <si>
    <t>服務類</t>
    <phoneticPr fontId="1" type="noConversion"/>
  </si>
  <si>
    <t>農業類</t>
    <phoneticPr fontId="1" type="noConversion"/>
  </si>
  <si>
    <t>女</t>
    <phoneticPr fontId="1" type="noConversion"/>
  </si>
  <si>
    <t>輔導就業比率</t>
    <phoneticPr fontId="1" type="noConversion"/>
  </si>
  <si>
    <t>男性參訓人數</t>
    <phoneticPr fontId="1" type="noConversion"/>
  </si>
  <si>
    <t>男性參訓人數*100</t>
    <phoneticPr fontId="1" type="noConversion"/>
  </si>
  <si>
    <t>女性參訓人數</t>
    <phoneticPr fontId="1" type="noConversion"/>
  </si>
  <si>
    <t>女性參訓人數*100</t>
    <phoneticPr fontId="1" type="noConversion"/>
  </si>
  <si>
    <t>男性結訓人數</t>
    <phoneticPr fontId="1" type="noConversion"/>
  </si>
  <si>
    <t>男性結訓人數*100</t>
    <phoneticPr fontId="1" type="noConversion"/>
  </si>
  <si>
    <t>女性結訓人數</t>
    <phoneticPr fontId="1" type="noConversion"/>
  </si>
  <si>
    <t>女性結訓人數*100</t>
    <phoneticPr fontId="1" type="noConversion"/>
  </si>
  <si>
    <t>男性結訓者輔導就業人數</t>
    <phoneticPr fontId="1" type="noConversion"/>
  </si>
  <si>
    <t>男性結訓者輔導就業人數*100</t>
    <phoneticPr fontId="1" type="noConversion"/>
  </si>
  <si>
    <t>女性結訓者輔導就業人數</t>
    <phoneticPr fontId="1" type="noConversion"/>
  </si>
  <si>
    <t>女性結訓者輔導就業人數*100</t>
    <phoneticPr fontId="1" type="noConversion"/>
  </si>
  <si>
    <t>參訓總人數</t>
    <phoneticPr fontId="1" type="noConversion"/>
  </si>
  <si>
    <t>結訓總人數</t>
    <phoneticPr fontId="1" type="noConversion"/>
  </si>
  <si>
    <t>本府勞工局</t>
  </si>
  <si>
    <t>2-9-1.就業輔導-按教育程度分</t>
    <phoneticPr fontId="1" type="noConversion"/>
  </si>
  <si>
    <t>2-9-2.就業輔導-按年齡分</t>
    <phoneticPr fontId="1" type="noConversion"/>
  </si>
  <si>
    <t>2-9-3.就業輔導-按職業別分</t>
    <phoneticPr fontId="1" type="noConversion"/>
  </si>
  <si>
    <t>有效求才</t>
    <phoneticPr fontId="1" type="noConversion"/>
  </si>
  <si>
    <t>國小以下</t>
    <phoneticPr fontId="1" type="noConversion"/>
  </si>
  <si>
    <t>高中</t>
    <phoneticPr fontId="1" type="noConversion"/>
  </si>
  <si>
    <t>高職</t>
    <phoneticPr fontId="1" type="noConversion"/>
  </si>
  <si>
    <t>專科</t>
    <phoneticPr fontId="1" type="noConversion"/>
  </si>
  <si>
    <t>大學</t>
    <phoneticPr fontId="1" type="noConversion"/>
  </si>
  <si>
    <t>碩士</t>
    <phoneticPr fontId="1" type="noConversion"/>
  </si>
  <si>
    <t>博士</t>
    <phoneticPr fontId="1" type="noConversion"/>
  </si>
  <si>
    <t>其他</t>
    <phoneticPr fontId="1" type="noConversion"/>
  </si>
  <si>
    <t>不限</t>
    <phoneticPr fontId="1" type="noConversion"/>
  </si>
  <si>
    <t>未滿15歲</t>
    <phoneticPr fontId="1" type="noConversion"/>
  </si>
  <si>
    <t>15~19歲</t>
    <phoneticPr fontId="1" type="noConversion"/>
  </si>
  <si>
    <t>20~24歲</t>
    <phoneticPr fontId="1" type="noConversion"/>
  </si>
  <si>
    <t>25~29歲</t>
    <phoneticPr fontId="1" type="noConversion"/>
  </si>
  <si>
    <t>30~34歲</t>
    <phoneticPr fontId="1" type="noConversion"/>
  </si>
  <si>
    <t>35~39歲</t>
    <phoneticPr fontId="1" type="noConversion"/>
  </si>
  <si>
    <t>40~44歲</t>
    <phoneticPr fontId="1" type="noConversion"/>
  </si>
  <si>
    <t>45~49歲</t>
    <phoneticPr fontId="1" type="noConversion"/>
  </si>
  <si>
    <t>50~54歲</t>
    <phoneticPr fontId="1" type="noConversion"/>
  </si>
  <si>
    <t>55~59歲</t>
    <phoneticPr fontId="1" type="noConversion"/>
  </si>
  <si>
    <t>60~64歲</t>
    <phoneticPr fontId="1" type="noConversion"/>
  </si>
  <si>
    <t>65歲以上</t>
    <phoneticPr fontId="1" type="noConversion"/>
  </si>
  <si>
    <t>未歸類</t>
    <phoneticPr fontId="2" type="noConversion"/>
  </si>
  <si>
    <t>年齡不拘</t>
    <phoneticPr fontId="2" type="noConversion"/>
  </si>
  <si>
    <t>未歸類</t>
    <phoneticPr fontId="1" type="noConversion"/>
  </si>
  <si>
    <t>年齡不拘</t>
    <phoneticPr fontId="1" type="noConversion"/>
  </si>
  <si>
    <t>現役軍人</t>
    <phoneticPr fontId="1" type="noConversion"/>
  </si>
  <si>
    <t>民意代表、主管及經理人員</t>
    <phoneticPr fontId="1" type="noConversion"/>
  </si>
  <si>
    <t>專業人員</t>
    <phoneticPr fontId="1" type="noConversion"/>
  </si>
  <si>
    <t>技術員及助理專業人員</t>
    <phoneticPr fontId="1" type="noConversion"/>
  </si>
  <si>
    <t>事務工作人員</t>
    <phoneticPr fontId="1" type="noConversion"/>
  </si>
  <si>
    <t>服務及銷售工作人員</t>
    <phoneticPr fontId="1" type="noConversion"/>
  </si>
  <si>
    <t>農林漁牧業生產工作人員</t>
    <phoneticPr fontId="1" type="noConversion"/>
  </si>
  <si>
    <t>技術有關工作人員</t>
    <phoneticPr fontId="1" type="noConversion"/>
  </si>
  <si>
    <t>機械設備操作及組裝工作人員</t>
    <phoneticPr fontId="1" type="noConversion"/>
  </si>
  <si>
    <t>非技術工及體力工</t>
    <phoneticPr fontId="1" type="noConversion"/>
  </si>
  <si>
    <t>不拘</t>
  </si>
  <si>
    <t>不拘</t>
    <phoneticPr fontId="1" type="noConversion"/>
  </si>
  <si>
    <t>本府勞工局</t>
    <phoneticPr fontId="1" type="noConversion"/>
  </si>
  <si>
    <t>依性別工作平等法規定，雇主對求職者或受僱者之招募、甄試、進用、分發、配置、考績或陞遷等，不得因性別或性傾向而有差別待遇。</t>
    <phoneticPr fontId="2" type="noConversion"/>
  </si>
  <si>
    <t>2-16-1.職業訓練人數(職種別)</t>
    <phoneticPr fontId="1" type="noConversion"/>
  </si>
  <si>
    <r>
      <t>學校主任級以上主管人數</t>
    </r>
    <r>
      <rPr>
        <sz val="9"/>
        <color indexed="8"/>
        <rFont val="Times New Roman"/>
        <family val="1"/>
      </rPr>
      <t/>
    </r>
    <phoneticPr fontId="2" type="noConversion"/>
  </si>
  <si>
    <r>
      <t>國小校長人數</t>
    </r>
    <r>
      <rPr>
        <sz val="9"/>
        <color indexed="8"/>
        <rFont val="Times New Roman"/>
        <family val="1"/>
      </rPr>
      <t/>
    </r>
    <phoneticPr fontId="2" type="noConversion"/>
  </si>
  <si>
    <r>
      <t>學校主任級以
上主管人數</t>
    </r>
    <r>
      <rPr>
        <sz val="9"/>
        <color indexed="8"/>
        <rFont val="Times New Roman"/>
        <family val="1"/>
      </rPr>
      <t/>
    </r>
    <phoneticPr fontId="2" type="noConversion"/>
  </si>
  <si>
    <r>
      <t>國中校長人數</t>
    </r>
    <r>
      <rPr>
        <sz val="9"/>
        <color indexed="8"/>
        <rFont val="Times New Roman"/>
        <family val="1"/>
      </rPr>
      <t/>
    </r>
    <phoneticPr fontId="2" type="noConversion"/>
  </si>
  <si>
    <r>
      <t>高級中等學校校長人數</t>
    </r>
    <r>
      <rPr>
        <sz val="9"/>
        <color indexed="8"/>
        <rFont val="Times New Roman"/>
        <family val="1"/>
      </rPr>
      <t/>
    </r>
    <phoneticPr fontId="2" type="noConversion"/>
  </si>
  <si>
    <t>建檔公廁</t>
    <phoneticPr fontId="2" type="noConversion"/>
  </si>
  <si>
    <t>男性聲請人</t>
    <phoneticPr fontId="2" type="noConversion"/>
  </si>
  <si>
    <t>女性聲請人</t>
    <phoneticPr fontId="2" type="noConversion"/>
  </si>
  <si>
    <r>
      <t>男性期中人口數</t>
    </r>
    <r>
      <rPr>
        <sz val="8"/>
        <rFont val="Times New Roman"/>
        <family val="1"/>
      </rPr>
      <t/>
    </r>
    <phoneticPr fontId="2" type="noConversion"/>
  </si>
  <si>
    <r>
      <t>女性期中人口數</t>
    </r>
    <r>
      <rPr>
        <sz val="8"/>
        <rFont val="Times New Roman"/>
        <family val="1"/>
      </rPr>
      <t/>
    </r>
    <phoneticPr fontId="2" type="noConversion"/>
  </si>
  <si>
    <r>
      <t>男性24歲以上期中人口數</t>
    </r>
    <r>
      <rPr>
        <sz val="6"/>
        <rFont val="Times New Roman"/>
        <family val="1"/>
      </rPr>
      <t/>
    </r>
    <phoneticPr fontId="2" type="noConversion"/>
  </si>
  <si>
    <r>
      <t>女性24歲以上期中人口數</t>
    </r>
    <r>
      <rPr>
        <sz val="6"/>
        <rFont val="Times New Roman"/>
        <family val="1"/>
      </rPr>
      <t/>
    </r>
    <phoneticPr fontId="2" type="noConversion"/>
  </si>
  <si>
    <r>
      <t>男性未滿18歲期中人口數</t>
    </r>
    <r>
      <rPr>
        <sz val="8"/>
        <rFont val="Times New Roman"/>
        <family val="1"/>
      </rPr>
      <t/>
    </r>
    <phoneticPr fontId="2" type="noConversion"/>
  </si>
  <si>
    <t>105年</t>
  </si>
  <si>
    <t>來源網址</t>
    <phoneticPr fontId="1" type="noConversion"/>
  </si>
  <si>
    <t>查填機關</t>
    <phoneticPr fontId="1" type="noConversion"/>
  </si>
  <si>
    <t>106年</t>
  </si>
  <si>
    <t>簡薦委任(派)人員</t>
    <phoneticPr fontId="2" type="noConversion"/>
  </si>
  <si>
    <t>警察人員</t>
    <phoneticPr fontId="2" type="noConversion"/>
  </si>
  <si>
    <t>醫事人員</t>
    <phoneticPr fontId="2" type="noConversion"/>
  </si>
  <si>
    <t>校長及教師</t>
    <phoneticPr fontId="2" type="noConversion"/>
  </si>
  <si>
    <t>民選首長</t>
    <phoneticPr fontId="2" type="noConversion"/>
  </si>
  <si>
    <t>政務人員</t>
    <phoneticPr fontId="2" type="noConversion"/>
  </si>
  <si>
    <t>簡任</t>
    <phoneticPr fontId="2" type="noConversion"/>
  </si>
  <si>
    <t>薦任</t>
    <phoneticPr fontId="2" type="noConversion"/>
  </si>
  <si>
    <t>委任</t>
    <phoneticPr fontId="2" type="noConversion"/>
  </si>
  <si>
    <t>雇員</t>
    <phoneticPr fontId="2" type="noConversion"/>
  </si>
  <si>
    <t>男</t>
    <phoneticPr fontId="2" type="noConversion"/>
  </si>
  <si>
    <t>女</t>
    <phoneticPr fontId="2" type="noConversion"/>
  </si>
  <si>
    <t>人</t>
    <phoneticPr fontId="2" type="noConversion"/>
  </si>
  <si>
    <t>…</t>
    <phoneticPr fontId="2" type="noConversion"/>
  </si>
  <si>
    <t>男性民選首長數</t>
    <phoneticPr fontId="2" type="noConversion"/>
  </si>
  <si>
    <t>女性民選首長數</t>
    <phoneticPr fontId="2" type="noConversion"/>
  </si>
  <si>
    <t>男性政務人員數</t>
    <phoneticPr fontId="2" type="noConversion"/>
  </si>
  <si>
    <t>女性政務人員數</t>
    <phoneticPr fontId="2" type="noConversion"/>
  </si>
  <si>
    <t>男性簡任公教職員數</t>
    <phoneticPr fontId="2" type="noConversion"/>
  </si>
  <si>
    <t>女性簡任公教職員數</t>
    <phoneticPr fontId="2" type="noConversion"/>
  </si>
  <si>
    <t>男性薦任公教職員數</t>
    <phoneticPr fontId="2" type="noConversion"/>
  </si>
  <si>
    <t>女性薦任公教職員數</t>
    <phoneticPr fontId="2" type="noConversion"/>
  </si>
  <si>
    <t>男性委任公教職員數</t>
    <phoneticPr fontId="2" type="noConversion"/>
  </si>
  <si>
    <t>女性委任公教職員數</t>
    <phoneticPr fontId="2" type="noConversion"/>
  </si>
  <si>
    <t>男性雇員公教職員數</t>
    <phoneticPr fontId="2" type="noConversion"/>
  </si>
  <si>
    <t>女性雇員公教職員數</t>
    <phoneticPr fontId="2" type="noConversion"/>
  </si>
  <si>
    <t>男性警察人員數</t>
    <phoneticPr fontId="2" type="noConversion"/>
  </si>
  <si>
    <t>女性警察人員數</t>
    <phoneticPr fontId="2" type="noConversion"/>
  </si>
  <si>
    <t>男性醫事人員數</t>
    <phoneticPr fontId="2" type="noConversion"/>
  </si>
  <si>
    <t>女性醫事人員數</t>
    <phoneticPr fontId="2" type="noConversion"/>
  </si>
  <si>
    <t>男性校長及教師人數</t>
    <phoneticPr fontId="2" type="noConversion"/>
  </si>
  <si>
    <t>女性校長及教師人數</t>
    <phoneticPr fontId="2" type="noConversion"/>
  </si>
  <si>
    <t>公務統計報表</t>
  </si>
  <si>
    <t>7-7.臺中市文化資產處現有職員概況</t>
    <phoneticPr fontId="2" type="noConversion"/>
  </si>
  <si>
    <t>臺中市文化資產處</t>
    <phoneticPr fontId="2" type="noConversion"/>
  </si>
  <si>
    <t>107年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</si>
</sst>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41" formatCode="_-* #,##0_-;\-* #,##0_-;_-* &quot;-&quot;_-;_-@_-"/>
    <numFmt numFmtId="43" formatCode="_-* #,##0.00_-;\-* #,##0.00_-;_-* &quot;-&quot;??_-;_-@_-"/>
    <numFmt numFmtId="176" formatCode="#,##0_ "/>
    <numFmt numFmtId="177" formatCode="0.00_ "/>
    <numFmt numFmtId="178" formatCode="#,##0,"/>
    <numFmt numFmtId="179" formatCode="#,##0.00_ "/>
    <numFmt numFmtId="180" formatCode="#,##0_);\-#,##0_);&quot;－&quot;_);@_)"/>
    <numFmt numFmtId="181" formatCode="0_);[Red]\(0\)"/>
    <numFmt numFmtId="182" formatCode="0.00_);[Red]\(0.00\)"/>
    <numFmt numFmtId="183" formatCode="#,##0_);[Red]\(#,##0\)"/>
    <numFmt numFmtId="184" formatCode="#,##0.00_);[Red]\(#,##0.00\)"/>
    <numFmt numFmtId="185" formatCode="_-* #,##0_-;\-* #,##0_-;_-* &quot;-&quot;??_-;_-@_-"/>
    <numFmt numFmtId="186" formatCode="0.0"/>
    <numFmt numFmtId="187" formatCode="#,##0.0"/>
    <numFmt numFmtId="188" formatCode="#,##0.0_ "/>
    <numFmt numFmtId="189" formatCode="&quot;&quot;0.00"/>
    <numFmt numFmtId="190" formatCode="* #,##0.0;* #,##0.0;* &quot;-&quot;;@"/>
    <numFmt numFmtId="191" formatCode="&quot;&quot;\ #,##0_ "/>
    <numFmt numFmtId="192" formatCode="\(##0.00\);\(\-##0.00\)"/>
    <numFmt numFmtId="193" formatCode="0;\-0;\-"/>
    <numFmt numFmtId="194" formatCode="#,##0.00_);\-#,##0.00_);&quot;-&quot;_);@_)"/>
    <numFmt numFmtId="195" formatCode="#,##0_);\-#,##0_);&quot;-&quot;_);@_)"/>
    <numFmt numFmtId="196" formatCode="#,##0.0_);[Red]\(#,##0.0\)"/>
    <numFmt numFmtId="197" formatCode="0.0;[Red]0.0"/>
    <numFmt numFmtId="198" formatCode="_-* #,##0.00_-;\-* #,##0.00_-;_-* &quot;-&quot;_-;_-@_-"/>
    <numFmt numFmtId="199" formatCode="0.0_);[Red]\(0.0\)"/>
    <numFmt numFmtId="200" formatCode="_-* #,##0.0_-;\-* #,##0.0_-;_-* &quot;-&quot;??_-;_-@_-"/>
    <numFmt numFmtId="201" formatCode="0_ "/>
    <numFmt numFmtId="202" formatCode="m&quot;月&quot;d&quot;日&quot;"/>
  </numFmts>
  <fonts count="45">
    <font>
      <sz val="12"/>
      <color theme="1"/>
      <name val="新細明體"/>
      <family val="2"/>
      <charset val="136"/>
      <scheme val="minor"/>
    </font>
    <font>
      <sz val="9"/>
      <name val="新細明體"/>
      <family val="2"/>
      <charset val="136"/>
      <scheme val="minor"/>
    </font>
    <font>
      <sz val="9"/>
      <name val="新細明體"/>
      <family val="1"/>
      <charset val="136"/>
    </font>
    <font>
      <sz val="12"/>
      <name val="新細明體"/>
      <family val="1"/>
      <charset val="136"/>
    </font>
    <font>
      <sz val="9"/>
      <color indexed="8"/>
      <name val="Times New Roman"/>
      <family val="1"/>
    </font>
    <font>
      <b/>
      <sz val="12"/>
      <name val="微軟正黑體"/>
      <family val="2"/>
      <charset val="136"/>
    </font>
    <font>
      <sz val="9"/>
      <name val="微軟正黑體"/>
      <family val="2"/>
      <charset val="136"/>
    </font>
    <font>
      <sz val="8"/>
      <name val="微軟正黑體"/>
      <family val="2"/>
      <charset val="136"/>
    </font>
    <font>
      <sz val="6"/>
      <name val="Times New Roman"/>
      <family val="1"/>
    </font>
    <font>
      <sz val="8"/>
      <name val="Times New Roman"/>
      <family val="1"/>
    </font>
    <font>
      <b/>
      <sz val="8"/>
      <name val="微軟正黑體"/>
      <family val="2"/>
      <charset val="136"/>
    </font>
    <font>
      <sz val="11"/>
      <name val="微軟正黑體"/>
      <family val="2"/>
      <charset val="136"/>
    </font>
    <font>
      <sz val="10"/>
      <name val="微軟正黑體"/>
      <family val="2"/>
      <charset val="136"/>
    </font>
    <font>
      <sz val="12"/>
      <name val="微軟正黑體"/>
      <family val="2"/>
      <charset val="136"/>
    </font>
    <font>
      <sz val="12"/>
      <color theme="1"/>
      <name val="新細明體"/>
      <family val="2"/>
      <charset val="136"/>
      <scheme val="minor"/>
    </font>
    <font>
      <sz val="9"/>
      <name val="標楷體"/>
      <family val="4"/>
      <charset val="136"/>
    </font>
    <font>
      <sz val="9"/>
      <name val="標楷體"/>
      <family val="2"/>
      <charset val="136"/>
    </font>
    <font>
      <sz val="12"/>
      <color theme="1"/>
      <name val="新細明體"/>
      <family val="1"/>
      <charset val="136"/>
      <scheme val="minor"/>
    </font>
    <font>
      <sz val="6"/>
      <name val="微軟正黑體"/>
      <family val="2"/>
      <charset val="136"/>
    </font>
    <font>
      <b/>
      <sz val="9"/>
      <name val="微軟正黑體"/>
      <family val="2"/>
      <charset val="136"/>
    </font>
    <font>
      <b/>
      <sz val="10"/>
      <name val="微軟正黑體"/>
      <family val="2"/>
      <charset val="136"/>
    </font>
    <font>
      <sz val="12"/>
      <name val="新細明體"/>
      <family val="2"/>
      <charset val="136"/>
      <scheme val="minor"/>
    </font>
    <font>
      <sz val="9"/>
      <name val="新細明體"/>
      <family val="1"/>
      <charset val="136"/>
      <scheme val="minor"/>
    </font>
    <font>
      <sz val="10"/>
      <name val="新細明體"/>
      <family val="2"/>
      <charset val="136"/>
      <scheme val="minor"/>
    </font>
    <font>
      <sz val="8"/>
      <color indexed="8"/>
      <name val="微軟正黑體"/>
      <family val="2"/>
      <charset val="136"/>
    </font>
    <font>
      <sz val="12"/>
      <color theme="1"/>
      <name val="標楷體"/>
      <family val="2"/>
      <charset val="136"/>
    </font>
    <font>
      <sz val="12"/>
      <color indexed="8"/>
      <name val="新細明體"/>
      <family val="1"/>
      <charset val="136"/>
    </font>
    <font>
      <b/>
      <sz val="12"/>
      <color indexed="8"/>
      <name val="新細明體"/>
      <family val="1"/>
      <charset val="136"/>
    </font>
    <font>
      <sz val="12"/>
      <color indexed="9"/>
      <name val="新細明體"/>
      <family val="1"/>
      <charset val="136"/>
    </font>
    <font>
      <sz val="12"/>
      <color indexed="60"/>
      <name val="新細明體"/>
      <family val="1"/>
      <charset val="136"/>
    </font>
    <font>
      <sz val="12"/>
      <color indexed="17"/>
      <name val="新細明體"/>
      <family val="1"/>
      <charset val="136"/>
    </font>
    <font>
      <b/>
      <sz val="12"/>
      <color indexed="52"/>
      <name val="新細明體"/>
      <family val="1"/>
      <charset val="136"/>
    </font>
    <font>
      <sz val="12"/>
      <color indexed="52"/>
      <name val="新細明體"/>
      <family val="1"/>
      <charset val="136"/>
    </font>
    <font>
      <i/>
      <sz val="12"/>
      <color indexed="23"/>
      <name val="新細明體"/>
      <family val="1"/>
      <charset val="136"/>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indexed="10"/>
      <name val="新細明體"/>
      <family val="1"/>
      <charset val="136"/>
    </font>
    <font>
      <sz val="12"/>
      <name val="MS Sans Serif"/>
      <family val="2"/>
    </font>
    <font>
      <b/>
      <sz val="12"/>
      <color indexed="8"/>
      <name val="微軟正黑體"/>
      <family val="2"/>
      <charset val="136"/>
    </font>
  </fonts>
  <fills count="28">
    <fill>
      <patternFill patternType="none"/>
    </fill>
    <fill>
      <patternFill patternType="gray125"/>
    </fill>
    <fill>
      <patternFill patternType="solid">
        <fgColor theme="9" tint="0.59999389629810485"/>
        <bgColor indexed="64"/>
      </patternFill>
    </fill>
    <fill>
      <patternFill patternType="solid">
        <fgColor theme="9" tint="0.59999389629810485"/>
        <bgColor rgb="FFFFCC00"/>
      </patternFill>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theme="9" tint="0.59996337778862885"/>
        <bgColor indexed="64"/>
      </patternFill>
    </fill>
  </fills>
  <borders count="110">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
      <left style="thin">
        <color rgb="FF000000"/>
      </left>
      <right/>
      <top/>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style="thin">
        <color indexed="64"/>
      </bottom>
      <diagonal/>
    </border>
    <border>
      <left/>
      <right style="thin">
        <color rgb="FF000000"/>
      </right>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indexed="64"/>
      </left>
      <right/>
      <top style="thin">
        <color rgb="FF000000"/>
      </top>
      <bottom/>
      <diagonal/>
    </border>
    <border>
      <left style="thin">
        <color rgb="FF000000"/>
      </left>
      <right style="thin">
        <color indexed="64"/>
      </right>
      <top style="thin">
        <color indexed="64"/>
      </top>
      <bottom/>
      <diagonal/>
    </border>
    <border>
      <left style="thin">
        <color indexed="64"/>
      </left>
      <right style="thin">
        <color rgb="FF000000"/>
      </right>
      <top style="thin">
        <color indexed="64"/>
      </top>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rgb="FF000000"/>
      </top>
      <bottom/>
      <diagonal/>
    </border>
    <border>
      <left/>
      <right style="medium">
        <color indexed="64"/>
      </right>
      <top style="thin">
        <color rgb="FF000000"/>
      </top>
      <bottom/>
      <diagonal/>
    </border>
    <border>
      <left style="thin">
        <color rgb="FF000000"/>
      </left>
      <right style="medium">
        <color indexed="64"/>
      </right>
      <top style="thin">
        <color indexed="64"/>
      </top>
      <bottom style="thin">
        <color rgb="FF000000"/>
      </bottom>
      <diagonal/>
    </border>
    <border>
      <left style="medium">
        <color indexed="64"/>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8"/>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top style="thin">
        <color rgb="FF000000"/>
      </top>
      <bottom style="thin">
        <color indexed="64"/>
      </bottom>
      <diagonal/>
    </border>
    <border>
      <left/>
      <right/>
      <top style="thin">
        <color rgb="FF000000"/>
      </top>
      <bottom style="thin">
        <color indexed="64"/>
      </bottom>
      <diagonal/>
    </border>
    <border>
      <left/>
      <right style="medium">
        <color rgb="FF000000"/>
      </right>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s>
  <cellStyleXfs count="60">
    <xf numFmtId="0" fontId="0" fillId="0" borderId="0">
      <alignment vertical="center"/>
    </xf>
    <xf numFmtId="0" fontId="3" fillId="0" borderId="0"/>
    <xf numFmtId="43" fontId="3" fillId="0" borderId="0" applyFont="0" applyFill="0" applyBorder="0" applyAlignment="0" applyProtection="0"/>
    <xf numFmtId="0" fontId="3" fillId="0" borderId="0"/>
    <xf numFmtId="0" fontId="3" fillId="0" borderId="0"/>
    <xf numFmtId="0" fontId="3" fillId="0" borderId="0">
      <alignment vertical="center"/>
    </xf>
    <xf numFmtId="0" fontId="3" fillId="0" borderId="0">
      <alignment vertical="center"/>
    </xf>
    <xf numFmtId="43" fontId="14" fillId="0" borderId="0" applyFont="0" applyFill="0" applyBorder="0" applyAlignment="0" applyProtection="0">
      <alignment vertical="center"/>
    </xf>
    <xf numFmtId="0" fontId="3" fillId="0" borderId="0">
      <alignment vertical="center"/>
    </xf>
    <xf numFmtId="0" fontId="17" fillId="0" borderId="0">
      <alignment vertical="center"/>
    </xf>
    <xf numFmtId="9" fontId="14" fillId="0" borderId="0" applyFont="0" applyFill="0" applyBorder="0" applyAlignment="0" applyProtection="0">
      <alignment vertical="center"/>
    </xf>
    <xf numFmtId="0" fontId="25" fillId="0" borderId="0">
      <alignment vertical="center"/>
    </xf>
    <xf numFmtId="43" fontId="25" fillId="0" borderId="0" applyFont="0" applyFill="0" applyBorder="0" applyAlignment="0" applyProtection="0">
      <alignment vertical="center"/>
    </xf>
    <xf numFmtId="0" fontId="17" fillId="0" borderId="0">
      <alignment vertical="center"/>
    </xf>
    <xf numFmtId="0" fontId="26" fillId="5"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8"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6" fillId="8" borderId="0" applyNumberFormat="0" applyBorder="0" applyAlignment="0" applyProtection="0">
      <alignment vertical="center"/>
    </xf>
    <xf numFmtId="0" fontId="26" fillId="11" borderId="0" applyNumberFormat="0" applyBorder="0" applyAlignment="0" applyProtection="0">
      <alignment vertical="center"/>
    </xf>
    <xf numFmtId="0" fontId="26" fillId="14" borderId="0" applyNumberFormat="0" applyBorder="0" applyAlignment="0" applyProtection="0">
      <alignment vertical="center"/>
    </xf>
    <xf numFmtId="0" fontId="28" fillId="15"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3" fillId="0" borderId="0">
      <alignment vertical="center"/>
    </xf>
    <xf numFmtId="0" fontId="29" fillId="19" borderId="0" applyNumberFormat="0" applyBorder="0" applyAlignment="0" applyProtection="0">
      <alignment vertical="center"/>
    </xf>
    <xf numFmtId="0" fontId="27" fillId="0" borderId="101" applyNumberFormat="0" applyFill="0" applyAlignment="0" applyProtection="0">
      <alignment vertical="center"/>
    </xf>
    <xf numFmtId="0" fontId="30" fillId="7" borderId="0" applyNumberFormat="0" applyBorder="0" applyAlignment="0" applyProtection="0">
      <alignment vertical="center"/>
    </xf>
    <xf numFmtId="0" fontId="31" fillId="20" borderId="102" applyNumberFormat="0" applyAlignment="0" applyProtection="0">
      <alignment vertical="center"/>
    </xf>
    <xf numFmtId="0" fontId="32" fillId="0" borderId="103" applyNumberFormat="0" applyFill="0" applyAlignment="0" applyProtection="0">
      <alignment vertical="center"/>
    </xf>
    <xf numFmtId="0" fontId="3" fillId="21" borderId="104" applyNumberFormat="0" applyFont="0" applyAlignment="0" applyProtection="0">
      <alignment vertical="center"/>
    </xf>
    <xf numFmtId="0" fontId="33" fillId="0" borderId="0" applyNumberFormat="0" applyFill="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8" fillId="25" borderId="0" applyNumberFormat="0" applyBorder="0" applyAlignment="0" applyProtection="0">
      <alignment vertical="center"/>
    </xf>
    <xf numFmtId="0" fontId="35" fillId="0" borderId="105" applyNumberFormat="0" applyFill="0" applyAlignment="0" applyProtection="0">
      <alignment vertical="center"/>
    </xf>
    <xf numFmtId="0" fontId="36" fillId="0" borderId="106" applyNumberFormat="0" applyFill="0" applyAlignment="0" applyProtection="0">
      <alignment vertical="center"/>
    </xf>
    <xf numFmtId="0" fontId="37" fillId="0" borderId="107" applyNumberFormat="0" applyFill="0" applyAlignment="0" applyProtection="0">
      <alignment vertical="center"/>
    </xf>
    <xf numFmtId="0" fontId="37"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8" fillId="10" borderId="102" applyNumberFormat="0" applyAlignment="0" applyProtection="0">
      <alignment vertical="center"/>
    </xf>
    <xf numFmtId="0" fontId="39" fillId="20" borderId="108" applyNumberFormat="0" applyAlignment="0" applyProtection="0">
      <alignment vertical="center"/>
    </xf>
    <xf numFmtId="0" fontId="40" fillId="26" borderId="109" applyNumberFormat="0" applyAlignment="0" applyProtection="0">
      <alignment vertical="center"/>
    </xf>
    <xf numFmtId="0" fontId="41" fillId="6" borderId="0" applyNumberFormat="0" applyBorder="0" applyAlignment="0" applyProtection="0">
      <alignment vertical="center"/>
    </xf>
    <xf numFmtId="0" fontId="42" fillId="0" borderId="0" applyNumberFormat="0" applyFill="0" applyBorder="0" applyAlignment="0" applyProtection="0">
      <alignment vertical="center"/>
    </xf>
    <xf numFmtId="0" fontId="14" fillId="0" borderId="0">
      <alignment vertical="center"/>
    </xf>
    <xf numFmtId="43" fontId="3" fillId="0" borderId="0" applyFont="0" applyFill="0" applyBorder="0" applyAlignment="0" applyProtection="0"/>
    <xf numFmtId="0" fontId="17" fillId="0" borderId="0">
      <alignment vertical="center"/>
    </xf>
    <xf numFmtId="41" fontId="43" fillId="0" borderId="0" applyFont="0" applyFill="0" applyBorder="0" applyAlignment="0" applyProtection="0"/>
  </cellStyleXfs>
  <cellXfs count="1067">
    <xf numFmtId="0" fontId="0" fillId="0" borderId="0" xfId="0">
      <alignment vertical="center"/>
    </xf>
    <xf numFmtId="179" fontId="7" fillId="0" borderId="0" xfId="0" applyNumberFormat="1" applyFont="1" applyFill="1" applyBorder="1" applyAlignment="1">
      <alignment vertical="center"/>
    </xf>
    <xf numFmtId="183" fontId="7" fillId="0" borderId="0" xfId="0" applyNumberFormat="1" applyFont="1" applyFill="1" applyBorder="1" applyAlignment="1">
      <alignment horizontal="right" vertical="center"/>
    </xf>
    <xf numFmtId="183" fontId="7" fillId="0" borderId="0" xfId="0" applyNumberFormat="1" applyFont="1" applyFill="1" applyAlignment="1">
      <alignment vertical="center"/>
    </xf>
    <xf numFmtId="183" fontId="7" fillId="0" borderId="0" xfId="0" applyNumberFormat="1" applyFont="1" applyFill="1" applyBorder="1" applyAlignment="1">
      <alignment vertical="center"/>
    </xf>
    <xf numFmtId="179" fontId="7" fillId="0" borderId="37" xfId="0" applyNumberFormat="1" applyFont="1" applyFill="1" applyBorder="1" applyAlignment="1">
      <alignment vertical="center"/>
    </xf>
    <xf numFmtId="184" fontId="7" fillId="0" borderId="0" xfId="0" applyNumberFormat="1" applyFont="1" applyFill="1" applyBorder="1" applyAlignment="1">
      <alignment horizontal="right" vertical="center"/>
    </xf>
    <xf numFmtId="184" fontId="7" fillId="0" borderId="0" xfId="0" applyNumberFormat="1" applyFont="1" applyFill="1" applyAlignment="1">
      <alignment horizontal="right" vertical="center"/>
    </xf>
    <xf numFmtId="184" fontId="7" fillId="0" borderId="0" xfId="0" applyNumberFormat="1" applyFont="1" applyFill="1" applyBorder="1" applyAlignment="1">
      <alignment vertical="center"/>
    </xf>
    <xf numFmtId="179" fontId="7" fillId="0" borderId="24" xfId="0" applyNumberFormat="1" applyFont="1" applyFill="1" applyBorder="1" applyAlignment="1">
      <alignment vertical="center"/>
    </xf>
    <xf numFmtId="183" fontId="7" fillId="0" borderId="25" xfId="0" applyNumberFormat="1" applyFont="1" applyFill="1" applyBorder="1" applyAlignment="1">
      <alignment horizontal="right" vertical="center"/>
    </xf>
    <xf numFmtId="184" fontId="7" fillId="0" borderId="25" xfId="0" applyNumberFormat="1" applyFont="1" applyFill="1" applyBorder="1" applyAlignment="1">
      <alignment vertical="center"/>
    </xf>
    <xf numFmtId="184" fontId="7" fillId="0" borderId="24" xfId="0" applyNumberFormat="1" applyFont="1" applyFill="1" applyBorder="1" applyAlignment="1">
      <alignment horizontal="right" vertical="center"/>
    </xf>
    <xf numFmtId="183" fontId="7" fillId="0" borderId="0" xfId="0" applyNumberFormat="1" applyFont="1" applyFill="1" applyBorder="1" applyAlignment="1">
      <alignment horizontal="right" vertical="center" wrapText="1"/>
    </xf>
    <xf numFmtId="179" fontId="7" fillId="0" borderId="20" xfId="0" applyNumberFormat="1" applyFont="1" applyFill="1" applyBorder="1" applyAlignment="1">
      <alignment vertical="center"/>
    </xf>
    <xf numFmtId="183" fontId="7" fillId="0" borderId="24" xfId="0" applyNumberFormat="1" applyFont="1" applyFill="1" applyBorder="1" applyAlignment="1">
      <alignment horizontal="right" vertical="center" wrapText="1"/>
    </xf>
    <xf numFmtId="184" fontId="7" fillId="0" borderId="25" xfId="0" applyNumberFormat="1" applyFont="1" applyFill="1" applyBorder="1" applyAlignment="1">
      <alignment horizontal="right" vertical="center"/>
    </xf>
    <xf numFmtId="179" fontId="7" fillId="0" borderId="0" xfId="0" applyNumberFormat="1" applyFont="1" applyFill="1" applyBorder="1" applyAlignment="1">
      <alignment horizontal="right" vertical="center"/>
    </xf>
    <xf numFmtId="179" fontId="7" fillId="0" borderId="24" xfId="0" applyNumberFormat="1" applyFont="1" applyFill="1" applyBorder="1" applyAlignment="1">
      <alignment horizontal="right" vertical="center"/>
    </xf>
    <xf numFmtId="179" fontId="7" fillId="0" borderId="25" xfId="0" applyNumberFormat="1" applyFont="1" applyFill="1" applyBorder="1" applyAlignment="1">
      <alignment horizontal="right" vertical="center"/>
    </xf>
    <xf numFmtId="177" fontId="7" fillId="0" borderId="0" xfId="0" applyNumberFormat="1" applyFont="1" applyFill="1" applyBorder="1" applyAlignment="1">
      <alignment horizontal="right" vertical="center"/>
    </xf>
    <xf numFmtId="176" fontId="7" fillId="0" borderId="0" xfId="0" applyNumberFormat="1" applyFont="1" applyFill="1" applyBorder="1" applyAlignment="1">
      <alignment vertical="center"/>
    </xf>
    <xf numFmtId="179" fontId="7" fillId="0" borderId="25" xfId="0" applyNumberFormat="1" applyFont="1" applyFill="1" applyBorder="1" applyAlignment="1">
      <alignment vertical="center"/>
    </xf>
    <xf numFmtId="179" fontId="7" fillId="0" borderId="0" xfId="0" applyNumberFormat="1" applyFont="1" applyFill="1" applyAlignment="1">
      <alignment horizontal="right" vertical="center"/>
    </xf>
    <xf numFmtId="3" fontId="7" fillId="0" borderId="0" xfId="1" applyNumberFormat="1" applyFont="1" applyFill="1" applyBorder="1" applyAlignment="1">
      <alignment vertical="center"/>
    </xf>
    <xf numFmtId="0" fontId="7" fillId="0" borderId="0" xfId="1" applyFont="1" applyFill="1" applyBorder="1" applyAlignment="1">
      <alignment vertical="center"/>
    </xf>
    <xf numFmtId="187" fontId="7" fillId="0" borderId="25" xfId="1" applyNumberFormat="1" applyFont="1" applyFill="1" applyBorder="1" applyAlignment="1">
      <alignment vertical="center"/>
    </xf>
    <xf numFmtId="187" fontId="7" fillId="0" borderId="0" xfId="0" applyNumberFormat="1" applyFont="1" applyFill="1" applyBorder="1" applyAlignment="1">
      <alignment vertical="center"/>
    </xf>
    <xf numFmtId="0" fontId="7" fillId="0" borderId="24" xfId="0" applyFont="1" applyFill="1" applyBorder="1" applyAlignment="1">
      <alignment horizontal="right" vertical="center"/>
    </xf>
    <xf numFmtId="187" fontId="7" fillId="0" borderId="0" xfId="0" applyNumberFormat="1" applyFont="1" applyFill="1" applyBorder="1" applyAlignment="1">
      <alignment horizontal="right" vertical="center"/>
    </xf>
    <xf numFmtId="188" fontId="7" fillId="0" borderId="0" xfId="0" applyNumberFormat="1" applyFont="1" applyFill="1" applyBorder="1" applyAlignment="1">
      <alignment horizontal="right" vertical="center"/>
    </xf>
    <xf numFmtId="186" fontId="7" fillId="0" borderId="0" xfId="0" applyNumberFormat="1" applyFont="1" applyFill="1" applyBorder="1" applyAlignment="1">
      <alignment horizontal="right" vertical="center"/>
    </xf>
    <xf numFmtId="187" fontId="7" fillId="0" borderId="25" xfId="0" applyNumberFormat="1" applyFont="1" applyFill="1" applyBorder="1" applyAlignment="1">
      <alignment horizontal="right" vertical="center"/>
    </xf>
    <xf numFmtId="2" fontId="7" fillId="0" borderId="0" xfId="2" applyNumberFormat="1" applyFont="1" applyFill="1" applyBorder="1" applyAlignment="1">
      <alignment vertical="center"/>
    </xf>
    <xf numFmtId="2" fontId="7" fillId="0" borderId="0" xfId="0" applyNumberFormat="1" applyFont="1" applyFill="1" applyBorder="1" applyAlignment="1">
      <alignment vertical="center"/>
    </xf>
    <xf numFmtId="2" fontId="7" fillId="0" borderId="0" xfId="0" applyNumberFormat="1" applyFont="1" applyFill="1" applyBorder="1" applyAlignment="1">
      <alignment horizontal="right" vertical="center"/>
    </xf>
    <xf numFmtId="2" fontId="7" fillId="0" borderId="0" xfId="2" applyNumberFormat="1" applyFont="1" applyFill="1" applyBorder="1" applyAlignment="1">
      <alignment horizontal="right" vertical="center"/>
    </xf>
    <xf numFmtId="2" fontId="7" fillId="0" borderId="24" xfId="2" applyNumberFormat="1" applyFont="1" applyFill="1" applyBorder="1" applyAlignment="1">
      <alignment vertical="center"/>
    </xf>
    <xf numFmtId="2" fontId="7" fillId="0" borderId="25" xfId="0" applyNumberFormat="1" applyFont="1" applyFill="1" applyBorder="1" applyAlignment="1">
      <alignment vertical="center"/>
    </xf>
    <xf numFmtId="189" fontId="7" fillId="0" borderId="0" xfId="0" applyNumberFormat="1" applyFont="1" applyFill="1" applyBorder="1" applyAlignment="1">
      <alignment vertical="center"/>
    </xf>
    <xf numFmtId="189" fontId="7" fillId="0" borderId="25" xfId="0" applyNumberFormat="1" applyFont="1" applyFill="1" applyBorder="1" applyAlignment="1">
      <alignment vertical="center"/>
    </xf>
    <xf numFmtId="2" fontId="7" fillId="0" borderId="25" xfId="0" applyNumberFormat="1" applyFont="1" applyFill="1" applyBorder="1" applyAlignment="1">
      <alignment horizontal="right" vertical="center"/>
    </xf>
    <xf numFmtId="190" fontId="7" fillId="0" borderId="24" xfId="0" applyNumberFormat="1" applyFont="1" applyFill="1" applyBorder="1" applyAlignment="1">
      <alignment horizontal="right" vertical="center"/>
    </xf>
    <xf numFmtId="190" fontId="7" fillId="0" borderId="0" xfId="0" applyNumberFormat="1" applyFont="1" applyFill="1" applyBorder="1" applyAlignment="1">
      <alignment horizontal="right" vertical="center"/>
    </xf>
    <xf numFmtId="190" fontId="7" fillId="0" borderId="25" xfId="0" applyNumberFormat="1" applyFont="1" applyFill="1" applyBorder="1" applyAlignment="1">
      <alignment horizontal="right" vertical="center"/>
    </xf>
    <xf numFmtId="182" fontId="7" fillId="0" borderId="24" xfId="0" applyNumberFormat="1" applyFont="1" applyFill="1" applyBorder="1" applyAlignment="1">
      <alignment horizontal="right" vertical="center"/>
    </xf>
    <xf numFmtId="182" fontId="7" fillId="0" borderId="0" xfId="0" applyNumberFormat="1" applyFont="1" applyFill="1" applyBorder="1" applyAlignment="1">
      <alignment horizontal="right" vertical="center"/>
    </xf>
    <xf numFmtId="182" fontId="7" fillId="0" borderId="25" xfId="0" applyNumberFormat="1" applyFont="1" applyFill="1" applyBorder="1" applyAlignment="1">
      <alignment horizontal="right" vertical="center"/>
    </xf>
    <xf numFmtId="182" fontId="7" fillId="0" borderId="24" xfId="0" quotePrefix="1" applyNumberFormat="1" applyFont="1" applyFill="1" applyBorder="1" applyAlignment="1">
      <alignment horizontal="right" vertical="center"/>
    </xf>
    <xf numFmtId="182" fontId="7" fillId="0" borderId="0" xfId="0" quotePrefix="1" applyNumberFormat="1" applyFont="1" applyFill="1" applyBorder="1" applyAlignment="1">
      <alignment horizontal="right" vertical="center"/>
    </xf>
    <xf numFmtId="182" fontId="7" fillId="0" borderId="25" xfId="0" quotePrefix="1" applyNumberFormat="1" applyFont="1" applyFill="1" applyBorder="1" applyAlignment="1">
      <alignment horizontal="right" vertical="center"/>
    </xf>
    <xf numFmtId="2" fontId="7" fillId="0" borderId="25" xfId="2" applyNumberFormat="1" applyFont="1" applyFill="1" applyBorder="1" applyAlignment="1">
      <alignment horizontal="right" vertical="center"/>
    </xf>
    <xf numFmtId="187" fontId="7" fillId="0" borderId="24" xfId="0" applyNumberFormat="1" applyFont="1" applyFill="1" applyBorder="1" applyAlignment="1">
      <alignment vertical="center"/>
    </xf>
    <xf numFmtId="187" fontId="7" fillId="0" borderId="25" xfId="0" applyNumberFormat="1" applyFont="1" applyFill="1" applyBorder="1" applyAlignment="1">
      <alignment vertical="center"/>
    </xf>
    <xf numFmtId="176" fontId="7" fillId="0" borderId="24" xfId="0" applyNumberFormat="1" applyFont="1" applyFill="1" applyBorder="1" applyAlignment="1">
      <alignment vertical="center"/>
    </xf>
    <xf numFmtId="176" fontId="7" fillId="0" borderId="0" xfId="0" applyNumberFormat="1" applyFont="1" applyFill="1" applyBorder="1" applyAlignment="1">
      <alignment horizontal="right" vertical="center"/>
    </xf>
    <xf numFmtId="0" fontId="7" fillId="0" borderId="25" xfId="0" applyFont="1" applyFill="1" applyBorder="1" applyAlignment="1">
      <alignment horizontal="right" vertical="center"/>
    </xf>
    <xf numFmtId="191" fontId="7" fillId="0" borderId="0" xfId="0" applyNumberFormat="1" applyFont="1" applyFill="1" applyBorder="1" applyAlignment="1">
      <alignment horizontal="right" vertical="center"/>
    </xf>
    <xf numFmtId="0" fontId="10" fillId="0" borderId="0" xfId="0" applyFont="1" applyFill="1" applyBorder="1" applyAlignment="1">
      <alignment horizontal="center" vertical="center"/>
    </xf>
    <xf numFmtId="176" fontId="7" fillId="0" borderId="24" xfId="0" applyNumberFormat="1" applyFont="1" applyFill="1" applyBorder="1" applyAlignment="1">
      <alignment horizontal="right" vertical="center"/>
    </xf>
    <xf numFmtId="192" fontId="6" fillId="0" borderId="0" xfId="1" applyNumberFormat="1" applyFont="1" applyFill="1" applyBorder="1" applyAlignment="1">
      <alignment horizontal="right" vertical="center"/>
    </xf>
    <xf numFmtId="192" fontId="6" fillId="0" borderId="24" xfId="1" applyNumberFormat="1" applyFont="1" applyFill="1" applyBorder="1" applyAlignment="1">
      <alignment horizontal="right" vertical="center"/>
    </xf>
    <xf numFmtId="192" fontId="6" fillId="0" borderId="25" xfId="1" applyNumberFormat="1" applyFont="1" applyFill="1" applyBorder="1" applyAlignment="1">
      <alignment horizontal="right" vertical="center"/>
    </xf>
    <xf numFmtId="183" fontId="7" fillId="0" borderId="0" xfId="2" applyNumberFormat="1" applyFont="1" applyFill="1" applyBorder="1" applyAlignment="1">
      <alignment horizontal="right" vertical="center"/>
    </xf>
    <xf numFmtId="41" fontId="7" fillId="0" borderId="0" xfId="0" applyNumberFormat="1" applyFont="1" applyFill="1" applyBorder="1" applyAlignment="1">
      <alignment horizontal="right" vertical="center"/>
    </xf>
    <xf numFmtId="3" fontId="7" fillId="0" borderId="0" xfId="2" applyNumberFormat="1" applyFont="1" applyFill="1" applyBorder="1" applyAlignment="1">
      <alignment horizontal="right" vertical="center"/>
    </xf>
    <xf numFmtId="184" fontId="7" fillId="0" borderId="14" xfId="0" applyNumberFormat="1" applyFont="1" applyFill="1" applyBorder="1" applyAlignment="1">
      <alignment horizontal="right" vertical="center"/>
    </xf>
    <xf numFmtId="184" fontId="7" fillId="0" borderId="37" xfId="0" applyNumberFormat="1" applyFont="1" applyFill="1" applyBorder="1" applyAlignment="1">
      <alignment horizontal="right" vertical="center"/>
    </xf>
    <xf numFmtId="184" fontId="7" fillId="0" borderId="21" xfId="0" applyNumberFormat="1" applyFont="1" applyFill="1" applyBorder="1" applyAlignment="1">
      <alignment horizontal="right" vertical="center"/>
    </xf>
    <xf numFmtId="192" fontId="6" fillId="0" borderId="37" xfId="1" applyNumberFormat="1" applyFont="1" applyFill="1" applyBorder="1" applyAlignment="1">
      <alignment horizontal="right" vertical="center"/>
    </xf>
    <xf numFmtId="192" fontId="6" fillId="0" borderId="21" xfId="1" applyNumberFormat="1" applyFont="1" applyFill="1" applyBorder="1" applyAlignment="1">
      <alignment horizontal="right" vertical="center"/>
    </xf>
    <xf numFmtId="176" fontId="7" fillId="0" borderId="24" xfId="1" applyNumberFormat="1" applyFont="1" applyFill="1" applyBorder="1" applyAlignment="1">
      <alignment horizontal="right" vertical="center"/>
    </xf>
    <xf numFmtId="176" fontId="7" fillId="0" borderId="0" xfId="1" applyNumberFormat="1" applyFont="1" applyFill="1" applyBorder="1" applyAlignment="1">
      <alignment horizontal="right" vertical="center"/>
    </xf>
    <xf numFmtId="176" fontId="7" fillId="0" borderId="25" xfId="1" applyNumberFormat="1" applyFont="1" applyFill="1" applyBorder="1" applyAlignment="1">
      <alignment horizontal="right" vertical="center"/>
    </xf>
    <xf numFmtId="180" fontId="7" fillId="0" borderId="24" xfId="1" applyNumberFormat="1" applyFont="1" applyFill="1" applyBorder="1" applyAlignment="1">
      <alignment horizontal="right" vertical="center"/>
    </xf>
    <xf numFmtId="180" fontId="7" fillId="0" borderId="0" xfId="1" applyNumberFormat="1" applyFont="1" applyFill="1" applyBorder="1" applyAlignment="1">
      <alignment horizontal="right" vertical="center"/>
    </xf>
    <xf numFmtId="180" fontId="7" fillId="0" borderId="25" xfId="1" applyNumberFormat="1" applyFont="1" applyFill="1" applyBorder="1" applyAlignment="1">
      <alignment horizontal="right" vertical="center"/>
    </xf>
    <xf numFmtId="183" fontId="7" fillId="0" borderId="24" xfId="0" applyNumberFormat="1" applyFont="1" applyFill="1" applyBorder="1" applyAlignment="1">
      <alignment horizontal="right" vertical="center"/>
    </xf>
    <xf numFmtId="176" fontId="6" fillId="0" borderId="24" xfId="0" applyNumberFormat="1" applyFont="1" applyFill="1" applyBorder="1" applyAlignment="1">
      <alignment vertical="center"/>
    </xf>
    <xf numFmtId="176" fontId="6" fillId="0" borderId="0" xfId="0" applyNumberFormat="1" applyFont="1" applyFill="1" applyBorder="1" applyAlignment="1">
      <alignment vertical="center"/>
    </xf>
    <xf numFmtId="176" fontId="6" fillId="0" borderId="25" xfId="0" applyNumberFormat="1" applyFont="1" applyFill="1" applyBorder="1" applyAlignment="1">
      <alignment vertical="center"/>
    </xf>
    <xf numFmtId="179" fontId="7" fillId="0" borderId="25" xfId="0" applyNumberFormat="1" applyFont="1" applyFill="1" applyBorder="1" applyAlignment="1">
      <alignment horizontal="right" vertical="center" wrapText="1"/>
    </xf>
    <xf numFmtId="176" fontId="7" fillId="0" borderId="13" xfId="4" applyNumberFormat="1" applyFont="1" applyFill="1" applyBorder="1" applyAlignment="1">
      <alignment horizontal="right" vertical="center"/>
    </xf>
    <xf numFmtId="176" fontId="7" fillId="0" borderId="0" xfId="4" applyNumberFormat="1" applyFont="1" applyFill="1" applyBorder="1" applyAlignment="1">
      <alignment horizontal="right" vertical="center"/>
    </xf>
    <xf numFmtId="0" fontId="7" fillId="0" borderId="13" xfId="4" applyFont="1" applyFill="1" applyBorder="1" applyAlignment="1">
      <alignment horizontal="right" vertical="center"/>
    </xf>
    <xf numFmtId="0" fontId="7" fillId="0" borderId="0" xfId="4" applyFont="1" applyFill="1" applyBorder="1" applyAlignment="1">
      <alignment horizontal="right" vertical="center"/>
    </xf>
    <xf numFmtId="0" fontId="7" fillId="0" borderId="14" xfId="4" applyFont="1" applyFill="1" applyBorder="1" applyAlignment="1">
      <alignment horizontal="right" vertical="center"/>
    </xf>
    <xf numFmtId="0" fontId="7" fillId="0" borderId="37" xfId="4" applyFont="1" applyFill="1" applyBorder="1" applyAlignment="1">
      <alignment horizontal="right" vertical="center"/>
    </xf>
    <xf numFmtId="0" fontId="7" fillId="0" borderId="0" xfId="0" applyFont="1" applyFill="1" applyAlignment="1">
      <alignment horizontal="right" vertical="center"/>
    </xf>
    <xf numFmtId="0" fontId="7" fillId="0" borderId="1" xfId="0" applyFont="1" applyFill="1" applyBorder="1" applyAlignment="1">
      <alignment horizontal="right" vertical="center"/>
    </xf>
    <xf numFmtId="195" fontId="7" fillId="0" borderId="0" xfId="1" applyNumberFormat="1" applyFont="1" applyFill="1" applyAlignment="1">
      <alignment horizontal="right" vertical="center" wrapText="1"/>
    </xf>
    <xf numFmtId="194" fontId="7" fillId="0" borderId="0" xfId="1" applyNumberFormat="1" applyFont="1" applyFill="1" applyAlignment="1">
      <alignment horizontal="right" vertical="center" wrapText="1"/>
    </xf>
    <xf numFmtId="195" fontId="7" fillId="0" borderId="0" xfId="1" applyNumberFormat="1" applyFont="1" applyFill="1" applyBorder="1" applyAlignment="1">
      <alignment horizontal="right" vertical="center" wrapText="1"/>
    </xf>
    <xf numFmtId="195" fontId="7" fillId="0" borderId="24" xfId="1" applyNumberFormat="1" applyFont="1" applyFill="1" applyBorder="1" applyAlignment="1">
      <alignment horizontal="right" vertical="center" wrapText="1"/>
    </xf>
    <xf numFmtId="195" fontId="7" fillId="0" borderId="25" xfId="1" applyNumberFormat="1" applyFont="1" applyFill="1" applyBorder="1" applyAlignment="1">
      <alignment horizontal="right" vertical="center" wrapText="1"/>
    </xf>
    <xf numFmtId="0" fontId="7" fillId="0" borderId="13" xfId="0" applyFont="1" applyFill="1" applyBorder="1" applyAlignment="1">
      <alignment horizontal="right" vertical="center"/>
    </xf>
    <xf numFmtId="183" fontId="7" fillId="0" borderId="0" xfId="0" applyNumberFormat="1" applyFont="1" applyFill="1" applyAlignment="1">
      <alignment horizontal="right" vertical="center"/>
    </xf>
    <xf numFmtId="176" fontId="7" fillId="0" borderId="25" xfId="0" applyNumberFormat="1" applyFont="1" applyFill="1" applyBorder="1" applyAlignment="1">
      <alignment horizontal="right" vertical="center"/>
    </xf>
    <xf numFmtId="183" fontId="7" fillId="0" borderId="0" xfId="1" applyNumberFormat="1" applyFont="1" applyFill="1" applyBorder="1" applyAlignment="1">
      <alignment horizontal="right" vertical="center"/>
    </xf>
    <xf numFmtId="2" fontId="7" fillId="0" borderId="24" xfId="2" applyNumberFormat="1" applyFont="1" applyFill="1" applyBorder="1" applyAlignment="1">
      <alignment horizontal="right" vertical="center"/>
    </xf>
    <xf numFmtId="180" fontId="7" fillId="0" borderId="24" xfId="0" applyNumberFormat="1" applyFont="1" applyFill="1" applyBorder="1" applyAlignment="1">
      <alignment horizontal="right" vertical="center"/>
    </xf>
    <xf numFmtId="180" fontId="7" fillId="0" borderId="0" xfId="0" applyNumberFormat="1" applyFont="1" applyFill="1" applyBorder="1" applyAlignment="1">
      <alignment horizontal="right" vertical="center"/>
    </xf>
    <xf numFmtId="180" fontId="7" fillId="0" borderId="25" xfId="0" applyNumberFormat="1" applyFont="1" applyFill="1" applyBorder="1" applyAlignment="1">
      <alignment horizontal="right" vertical="center"/>
    </xf>
    <xf numFmtId="176" fontId="10" fillId="0" borderId="0" xfId="0" applyNumberFormat="1" applyFont="1" applyFill="1" applyBorder="1" applyAlignment="1">
      <alignment horizontal="right" vertical="center"/>
    </xf>
    <xf numFmtId="182" fontId="7" fillId="0" borderId="0" xfId="0" applyNumberFormat="1" applyFont="1" applyFill="1" applyAlignment="1">
      <alignment horizontal="right" vertical="center"/>
    </xf>
    <xf numFmtId="176" fontId="7" fillId="0" borderId="0" xfId="0" applyNumberFormat="1" applyFont="1" applyFill="1" applyBorder="1" applyAlignment="1">
      <alignment vertical="center" wrapText="1"/>
    </xf>
    <xf numFmtId="188" fontId="7" fillId="0" borderId="25" xfId="0" applyNumberFormat="1" applyFont="1" applyFill="1" applyBorder="1" applyAlignment="1">
      <alignment horizontal="right" vertical="center"/>
    </xf>
    <xf numFmtId="2" fontId="7" fillId="0" borderId="20" xfId="2" applyNumberFormat="1" applyFont="1" applyFill="1" applyBorder="1" applyAlignment="1">
      <alignment vertical="center"/>
    </xf>
    <xf numFmtId="2" fontId="7" fillId="0" borderId="37" xfId="2" applyNumberFormat="1" applyFont="1" applyFill="1" applyBorder="1" applyAlignment="1">
      <alignment vertical="center"/>
    </xf>
    <xf numFmtId="2" fontId="7" fillId="0" borderId="37" xfId="0" applyNumberFormat="1" applyFont="1" applyFill="1" applyBorder="1" applyAlignment="1">
      <alignment vertical="center"/>
    </xf>
    <xf numFmtId="2" fontId="7" fillId="0" borderId="37" xfId="2" applyNumberFormat="1" applyFont="1" applyFill="1" applyBorder="1" applyAlignment="1">
      <alignment horizontal="right" vertical="center"/>
    </xf>
    <xf numFmtId="2" fontId="7" fillId="0" borderId="21" xfId="0" applyNumberFormat="1" applyFont="1" applyFill="1" applyBorder="1" applyAlignment="1">
      <alignment vertical="center"/>
    </xf>
    <xf numFmtId="176" fontId="7" fillId="0" borderId="25" xfId="0" applyNumberFormat="1" applyFont="1" applyFill="1" applyBorder="1" applyAlignment="1">
      <alignment horizontal="center" vertical="center"/>
    </xf>
    <xf numFmtId="183" fontId="7" fillId="0" borderId="24" xfId="1" applyNumberFormat="1" applyFont="1" applyFill="1" applyBorder="1" applyAlignment="1">
      <alignment horizontal="right" vertical="center"/>
    </xf>
    <xf numFmtId="177" fontId="7" fillId="0" borderId="0" xfId="0" applyNumberFormat="1" applyFont="1" applyFill="1" applyAlignment="1">
      <alignment horizontal="right" vertical="center"/>
    </xf>
    <xf numFmtId="179" fontId="7" fillId="0" borderId="20" xfId="0" applyNumberFormat="1" applyFont="1" applyFill="1" applyBorder="1" applyAlignment="1">
      <alignment horizontal="right" vertical="center"/>
    </xf>
    <xf numFmtId="179" fontId="7" fillId="0" borderId="37" xfId="0" applyNumberFormat="1" applyFont="1" applyFill="1" applyBorder="1" applyAlignment="1">
      <alignment horizontal="right" vertical="center"/>
    </xf>
    <xf numFmtId="179" fontId="7" fillId="0" borderId="21" xfId="0" applyNumberFormat="1" applyFont="1" applyFill="1" applyBorder="1" applyAlignment="1">
      <alignment horizontal="right" vertical="center"/>
    </xf>
    <xf numFmtId="176" fontId="7" fillId="0" borderId="37" xfId="0" applyNumberFormat="1" applyFont="1" applyFill="1" applyBorder="1" applyAlignment="1">
      <alignment vertical="center"/>
    </xf>
    <xf numFmtId="194" fontId="7" fillId="0" borderId="24" xfId="1" applyNumberFormat="1" applyFont="1" applyFill="1" applyBorder="1" applyAlignment="1">
      <alignment horizontal="right" vertical="center" wrapText="1"/>
    </xf>
    <xf numFmtId="194" fontId="7" fillId="0" borderId="0" xfId="1" applyNumberFormat="1" applyFont="1" applyFill="1" applyBorder="1" applyAlignment="1">
      <alignment horizontal="right" vertical="center" wrapText="1"/>
    </xf>
    <xf numFmtId="192" fontId="6" fillId="0" borderId="20" xfId="1" applyNumberFormat="1" applyFont="1" applyFill="1" applyBorder="1" applyAlignment="1">
      <alignment horizontal="right" vertical="center"/>
    </xf>
    <xf numFmtId="41" fontId="7" fillId="0" borderId="25" xfId="1" applyNumberFormat="1" applyFont="1" applyFill="1" applyBorder="1" applyAlignment="1">
      <alignment horizontal="right" vertical="center"/>
    </xf>
    <xf numFmtId="198" fontId="7" fillId="0" borderId="0" xfId="1" applyNumberFormat="1" applyFont="1" applyFill="1" applyBorder="1" applyAlignment="1">
      <alignment horizontal="right" vertical="center"/>
    </xf>
    <xf numFmtId="199" fontId="7" fillId="0" borderId="0" xfId="0" applyNumberFormat="1" applyFont="1" applyFill="1" applyBorder="1" applyAlignment="1">
      <alignment horizontal="right" vertical="center"/>
    </xf>
    <xf numFmtId="199" fontId="7" fillId="0" borderId="24" xfId="0" applyNumberFormat="1" applyFont="1" applyFill="1" applyBorder="1" applyAlignment="1">
      <alignment horizontal="right" vertical="center"/>
    </xf>
    <xf numFmtId="185" fontId="7" fillId="0" borderId="0" xfId="0" applyNumberFormat="1" applyFont="1" applyFill="1" applyBorder="1" applyAlignment="1">
      <alignment horizontal="right" vertical="center"/>
    </xf>
    <xf numFmtId="185" fontId="7" fillId="0" borderId="25" xfId="0" applyNumberFormat="1" applyFont="1" applyFill="1" applyBorder="1" applyAlignment="1">
      <alignment horizontal="right" vertical="center"/>
    </xf>
    <xf numFmtId="194" fontId="7" fillId="0" borderId="25" xfId="1" applyNumberFormat="1" applyFont="1" applyFill="1" applyBorder="1" applyAlignment="1">
      <alignment horizontal="right" vertical="center" wrapText="1"/>
    </xf>
    <xf numFmtId="177" fontId="7" fillId="0" borderId="0" xfId="1" applyNumberFormat="1" applyFont="1" applyFill="1" applyBorder="1" applyAlignment="1">
      <alignment horizontal="right" vertical="center"/>
    </xf>
    <xf numFmtId="41" fontId="7" fillId="0" borderId="24" xfId="1" applyNumberFormat="1" applyFont="1" applyFill="1" applyBorder="1" applyAlignment="1">
      <alignment horizontal="right" vertical="center"/>
    </xf>
    <xf numFmtId="41" fontId="7" fillId="0" borderId="0" xfId="1" applyNumberFormat="1" applyFont="1" applyFill="1" applyBorder="1" applyAlignment="1">
      <alignment horizontal="right" vertical="center"/>
    </xf>
    <xf numFmtId="0" fontId="7" fillId="0" borderId="0" xfId="0" applyFont="1" applyFill="1" applyBorder="1" applyAlignment="1">
      <alignment horizontal="right" vertical="center"/>
    </xf>
    <xf numFmtId="183" fontId="7" fillId="0" borderId="25" xfId="0" applyNumberFormat="1" applyFont="1" applyFill="1" applyBorder="1" applyAlignment="1">
      <alignment horizontal="right" vertical="center" wrapText="1"/>
    </xf>
    <xf numFmtId="183" fontId="7" fillId="0" borderId="20" xfId="0" applyNumberFormat="1" applyFont="1" applyFill="1" applyBorder="1" applyAlignment="1">
      <alignment horizontal="right" vertical="center" wrapText="1"/>
    </xf>
    <xf numFmtId="183" fontId="7" fillId="0" borderId="37" xfId="0" applyNumberFormat="1" applyFont="1" applyFill="1" applyBorder="1" applyAlignment="1">
      <alignment horizontal="right" vertical="center" wrapText="1"/>
    </xf>
    <xf numFmtId="181" fontId="7" fillId="0" borderId="0" xfId="0" applyNumberFormat="1" applyFont="1" applyFill="1" applyBorder="1" applyAlignment="1">
      <alignment horizontal="right" vertical="center"/>
    </xf>
    <xf numFmtId="0" fontId="7" fillId="0" borderId="2" xfId="0" applyFont="1" applyFill="1" applyBorder="1" applyAlignment="1">
      <alignment horizontal="center" vertical="center"/>
    </xf>
    <xf numFmtId="0" fontId="7" fillId="0" borderId="18" xfId="0" applyFont="1" applyFill="1" applyBorder="1" applyAlignment="1">
      <alignment horizontal="center" vertical="center" wrapText="1"/>
    </xf>
    <xf numFmtId="0" fontId="7" fillId="0" borderId="1" xfId="0" applyFont="1" applyFill="1" applyBorder="1" applyAlignment="1">
      <alignment vertical="center"/>
    </xf>
    <xf numFmtId="196" fontId="7" fillId="0" borderId="0" xfId="0" applyNumberFormat="1" applyFont="1" applyFill="1" applyBorder="1" applyAlignment="1">
      <alignment horizontal="right" vertical="center" wrapText="1"/>
    </xf>
    <xf numFmtId="0" fontId="7" fillId="0" borderId="18" xfId="0" applyFont="1" applyFill="1" applyBorder="1" applyAlignment="1">
      <alignment vertical="center"/>
    </xf>
    <xf numFmtId="0" fontId="6" fillId="0" borderId="24"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25" xfId="0" applyFont="1" applyFill="1" applyBorder="1" applyAlignment="1">
      <alignment horizontal="center" vertical="center"/>
    </xf>
    <xf numFmtId="183" fontId="7" fillId="0" borderId="0" xfId="0" applyNumberFormat="1" applyFont="1" applyFill="1" applyBorder="1" applyAlignment="1">
      <alignment horizontal="center" vertical="center"/>
    </xf>
    <xf numFmtId="183" fontId="7" fillId="0" borderId="1" xfId="0" applyNumberFormat="1" applyFont="1" applyFill="1" applyBorder="1" applyAlignment="1">
      <alignment horizontal="center" vertical="center"/>
    </xf>
    <xf numFmtId="183" fontId="7" fillId="0" borderId="19" xfId="0" applyNumberFormat="1" applyFont="1" applyFill="1" applyBorder="1" applyAlignment="1">
      <alignment horizontal="center" vertical="center"/>
    </xf>
    <xf numFmtId="0" fontId="7" fillId="0" borderId="24" xfId="3" applyFont="1" applyFill="1" applyBorder="1" applyAlignment="1">
      <alignment horizontal="center" vertical="center"/>
    </xf>
    <xf numFmtId="0" fontId="7" fillId="0" borderId="0" xfId="3" applyFont="1" applyFill="1" applyBorder="1" applyAlignment="1">
      <alignment horizontal="center" vertical="center"/>
    </xf>
    <xf numFmtId="0" fontId="7" fillId="0" borderId="25" xfId="3" applyFont="1" applyFill="1" applyBorder="1" applyAlignment="1">
      <alignment horizontal="center" vertical="center"/>
    </xf>
    <xf numFmtId="0" fontId="7" fillId="0" borderId="0" xfId="1" applyFont="1" applyFill="1" applyBorder="1" applyAlignment="1">
      <alignment horizontal="center" vertical="center"/>
    </xf>
    <xf numFmtId="0" fontId="7" fillId="0" borderId="18" xfId="5" applyFont="1" applyFill="1" applyBorder="1" applyAlignment="1">
      <alignment horizontal="center" vertical="center"/>
    </xf>
    <xf numFmtId="0" fontId="7" fillId="0" borderId="1" xfId="4" applyFont="1" applyFill="1" applyBorder="1" applyAlignment="1">
      <alignment horizontal="center" vertical="center"/>
    </xf>
    <xf numFmtId="0" fontId="7" fillId="0" borderId="3" xfId="4" applyFont="1" applyFill="1" applyBorder="1" applyAlignment="1">
      <alignment horizontal="center" vertical="center"/>
    </xf>
    <xf numFmtId="0" fontId="10" fillId="0" borderId="1" xfId="0" applyFont="1" applyFill="1" applyBorder="1" applyAlignment="1">
      <alignment horizontal="center" vertical="center"/>
    </xf>
    <xf numFmtId="0" fontId="7" fillId="0" borderId="24" xfId="1" applyFont="1" applyFill="1" applyBorder="1" applyAlignment="1">
      <alignment horizontal="center" vertical="center"/>
    </xf>
    <xf numFmtId="0" fontId="7" fillId="0" borderId="0" xfId="4" applyFont="1" applyFill="1" applyBorder="1" applyAlignment="1">
      <alignment horizontal="center" vertical="center"/>
    </xf>
    <xf numFmtId="0" fontId="7"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3" xfId="0" applyFont="1" applyFill="1" applyBorder="1" applyAlignment="1">
      <alignment horizontal="center" vertical="center"/>
    </xf>
    <xf numFmtId="0" fontId="7" fillId="0" borderId="25" xfId="0" applyFont="1" applyFill="1" applyBorder="1" applyAlignment="1">
      <alignment horizontal="center" vertical="center" wrapText="1"/>
    </xf>
    <xf numFmtId="176" fontId="7" fillId="0" borderId="13" xfId="0" applyNumberFormat="1" applyFont="1" applyFill="1" applyBorder="1" applyAlignment="1">
      <alignment horizontal="right" vertical="center"/>
    </xf>
    <xf numFmtId="196" fontId="7" fillId="0" borderId="0" xfId="1" applyNumberFormat="1" applyFont="1" applyFill="1" applyBorder="1" applyAlignment="1">
      <alignment horizontal="right" vertical="center" wrapText="1"/>
    </xf>
    <xf numFmtId="196" fontId="7" fillId="0" borderId="25" xfId="1" applyNumberFormat="1" applyFont="1" applyFill="1" applyBorder="1" applyAlignment="1">
      <alignment horizontal="right" vertical="center" wrapText="1"/>
    </xf>
    <xf numFmtId="180" fontId="7" fillId="0" borderId="20" xfId="1" quotePrefix="1" applyNumberFormat="1" applyFont="1" applyFill="1" applyBorder="1" applyAlignment="1">
      <alignment horizontal="right" vertical="center" wrapText="1"/>
    </xf>
    <xf numFmtId="180" fontId="7" fillId="0" borderId="37" xfId="1" quotePrefix="1" applyNumberFormat="1" applyFont="1" applyFill="1" applyBorder="1" applyAlignment="1">
      <alignment horizontal="right" vertical="center" wrapText="1"/>
    </xf>
    <xf numFmtId="180" fontId="7" fillId="0" borderId="21" xfId="1" quotePrefix="1" applyNumberFormat="1" applyFont="1" applyFill="1" applyBorder="1" applyAlignment="1">
      <alignment horizontal="right" vertical="center" wrapText="1"/>
    </xf>
    <xf numFmtId="0" fontId="6" fillId="0" borderId="24" xfId="0" applyFont="1" applyFill="1" applyBorder="1" applyAlignment="1">
      <alignment horizontal="center" vertical="center" wrapText="1"/>
    </xf>
    <xf numFmtId="0" fontId="7" fillId="0" borderId="24" xfId="0" applyFont="1" applyFill="1" applyBorder="1" applyAlignment="1">
      <alignment horizontal="center" vertical="center" wrapText="1"/>
    </xf>
    <xf numFmtId="195" fontId="7" fillId="0" borderId="0" xfId="0" applyNumberFormat="1" applyFont="1" applyFill="1" applyBorder="1" applyAlignment="1">
      <alignment horizontal="right" vertical="center"/>
    </xf>
    <xf numFmtId="177" fontId="7" fillId="0" borderId="25" xfId="0" applyNumberFormat="1" applyFont="1" applyFill="1" applyBorder="1" applyAlignment="1">
      <alignment horizontal="right" vertical="center"/>
    </xf>
    <xf numFmtId="178" fontId="7" fillId="0" borderId="24" xfId="0" applyNumberFormat="1" applyFont="1" applyFill="1" applyBorder="1" applyAlignment="1">
      <alignment horizontal="right" vertical="center"/>
    </xf>
    <xf numFmtId="178" fontId="7" fillId="0" borderId="0" xfId="0" applyNumberFormat="1" applyFont="1" applyFill="1" applyBorder="1" applyAlignment="1">
      <alignment horizontal="right" vertical="center"/>
    </xf>
    <xf numFmtId="195" fontId="7" fillId="0" borderId="24" xfId="0" applyNumberFormat="1" applyFont="1" applyFill="1" applyBorder="1" applyAlignment="1">
      <alignment horizontal="right" vertical="center"/>
    </xf>
    <xf numFmtId="194" fontId="7" fillId="0" borderId="25" xfId="0" applyNumberFormat="1" applyFont="1" applyFill="1" applyBorder="1" applyAlignment="1">
      <alignment horizontal="right" vertical="center"/>
    </xf>
    <xf numFmtId="194" fontId="7" fillId="0" borderId="0" xfId="0" applyNumberFormat="1" applyFont="1" applyFill="1" applyBorder="1" applyAlignment="1">
      <alignment horizontal="right" vertical="center"/>
    </xf>
    <xf numFmtId="195" fontId="7" fillId="0" borderId="25" xfId="0" applyNumberFormat="1" applyFont="1" applyFill="1" applyBorder="1" applyAlignment="1">
      <alignment horizontal="right" vertical="center"/>
    </xf>
    <xf numFmtId="177" fontId="7" fillId="0" borderId="24" xfId="0" applyNumberFormat="1" applyFont="1" applyFill="1" applyBorder="1" applyAlignment="1">
      <alignment horizontal="right" vertical="center"/>
    </xf>
    <xf numFmtId="41" fontId="7" fillId="0" borderId="24" xfId="0" applyNumberFormat="1" applyFont="1" applyFill="1" applyBorder="1" applyAlignment="1">
      <alignment horizontal="right" vertical="center"/>
    </xf>
    <xf numFmtId="43" fontId="7" fillId="0" borderId="0" xfId="0" applyNumberFormat="1" applyFont="1" applyFill="1" applyBorder="1" applyAlignment="1">
      <alignment horizontal="right" vertical="center"/>
    </xf>
    <xf numFmtId="43" fontId="7" fillId="0" borderId="25" xfId="0" applyNumberFormat="1" applyFont="1" applyFill="1" applyBorder="1" applyAlignment="1">
      <alignment horizontal="right" vertical="center"/>
    </xf>
    <xf numFmtId="41" fontId="7" fillId="0" borderId="25" xfId="0" applyNumberFormat="1" applyFont="1" applyFill="1" applyBorder="1" applyAlignment="1">
      <alignment horizontal="right" vertical="center"/>
    </xf>
    <xf numFmtId="195" fontId="7" fillId="0" borderId="13" xfId="0" applyNumberFormat="1" applyFont="1" applyFill="1" applyBorder="1" applyAlignment="1">
      <alignment horizontal="right" vertical="center"/>
    </xf>
    <xf numFmtId="181" fontId="7" fillId="0" borderId="24" xfId="0" applyNumberFormat="1" applyFont="1" applyFill="1" applyBorder="1" applyAlignment="1">
      <alignment horizontal="right" vertical="center"/>
    </xf>
    <xf numFmtId="184" fontId="7" fillId="0" borderId="9" xfId="0" applyNumberFormat="1" applyFont="1" applyFill="1" applyBorder="1" applyAlignment="1">
      <alignment horizontal="right" vertical="center"/>
    </xf>
    <xf numFmtId="3" fontId="7" fillId="0" borderId="24" xfId="0" applyNumberFormat="1" applyFont="1" applyFill="1" applyBorder="1" applyAlignment="1">
      <alignment horizontal="right" vertical="center"/>
    </xf>
    <xf numFmtId="3" fontId="7" fillId="0" borderId="0" xfId="0" applyNumberFormat="1" applyFont="1" applyFill="1" applyBorder="1" applyAlignment="1">
      <alignment horizontal="right" vertical="center"/>
    </xf>
    <xf numFmtId="181" fontId="7" fillId="0" borderId="0" xfId="7" applyNumberFormat="1" applyFont="1" applyFill="1" applyBorder="1" applyAlignment="1">
      <alignment horizontal="right" vertical="center"/>
    </xf>
    <xf numFmtId="185" fontId="7" fillId="0" borderId="24" xfId="7" applyNumberFormat="1" applyFont="1" applyFill="1" applyBorder="1" applyAlignment="1">
      <alignment horizontal="right" vertical="center"/>
    </xf>
    <xf numFmtId="176" fontId="7" fillId="0" borderId="0" xfId="0" applyNumberFormat="1" applyFont="1" applyFill="1" applyBorder="1" applyAlignment="1">
      <alignment horizontal="right" vertical="center" shrinkToFit="1"/>
    </xf>
    <xf numFmtId="179" fontId="7" fillId="0" borderId="0" xfId="0" applyNumberFormat="1" applyFont="1" applyFill="1" applyBorder="1" applyAlignment="1">
      <alignment horizontal="right" vertical="center" shrinkToFit="1"/>
    </xf>
    <xf numFmtId="176" fontId="7" fillId="0" borderId="25" xfId="0" applyNumberFormat="1" applyFont="1" applyFill="1" applyBorder="1" applyAlignment="1">
      <alignment horizontal="right" vertical="center" shrinkToFit="1"/>
    </xf>
    <xf numFmtId="198" fontId="7" fillId="0" borderId="0" xfId="0" applyNumberFormat="1" applyFont="1" applyFill="1" applyBorder="1" applyAlignment="1">
      <alignment horizontal="right" vertical="center"/>
    </xf>
    <xf numFmtId="188" fontId="7" fillId="0" borderId="0" xfId="0" applyNumberFormat="1" applyFont="1" applyFill="1" applyAlignment="1">
      <alignment horizontal="right" vertical="center"/>
    </xf>
    <xf numFmtId="181" fontId="7" fillId="0" borderId="24" xfId="7" applyNumberFormat="1" applyFont="1" applyFill="1" applyBorder="1" applyAlignment="1">
      <alignment horizontal="right" vertical="center"/>
    </xf>
    <xf numFmtId="176" fontId="10" fillId="0" borderId="0" xfId="0" applyNumberFormat="1" applyFont="1" applyFill="1" applyBorder="1" applyAlignment="1">
      <alignment vertical="center"/>
    </xf>
    <xf numFmtId="184" fontId="10" fillId="0" borderId="0" xfId="0" applyNumberFormat="1" applyFont="1" applyFill="1" applyBorder="1" applyAlignment="1">
      <alignment horizontal="right" vertical="center"/>
    </xf>
    <xf numFmtId="184" fontId="10" fillId="0" borderId="25" xfId="0" applyNumberFormat="1" applyFont="1" applyFill="1" applyBorder="1" applyAlignment="1">
      <alignment horizontal="right" vertical="center"/>
    </xf>
    <xf numFmtId="176" fontId="7" fillId="0" borderId="37" xfId="0" applyNumberFormat="1" applyFont="1" applyFill="1" applyBorder="1" applyAlignment="1">
      <alignment horizontal="right" vertical="center"/>
    </xf>
    <xf numFmtId="176" fontId="10" fillId="0" borderId="37" xfId="0" applyNumberFormat="1" applyFont="1" applyFill="1" applyBorder="1" applyAlignment="1">
      <alignment horizontal="right" vertical="center"/>
    </xf>
    <xf numFmtId="176" fontId="7" fillId="0" borderId="20" xfId="0" applyNumberFormat="1" applyFont="1" applyFill="1" applyBorder="1" applyAlignment="1">
      <alignment horizontal="right" vertical="center"/>
    </xf>
    <xf numFmtId="41" fontId="7" fillId="0" borderId="0" xfId="2" applyNumberFormat="1" applyFont="1" applyFill="1" applyBorder="1" applyAlignment="1">
      <alignment horizontal="right" vertical="center"/>
    </xf>
    <xf numFmtId="176" fontId="7" fillId="0" borderId="21" xfId="0" applyNumberFormat="1" applyFont="1" applyFill="1" applyBorder="1" applyAlignment="1">
      <alignment horizontal="right" vertical="center"/>
    </xf>
    <xf numFmtId="0" fontId="13" fillId="0" borderId="0" xfId="0" applyFont="1" applyFill="1" applyBorder="1">
      <alignment vertical="center"/>
    </xf>
    <xf numFmtId="0" fontId="7" fillId="0" borderId="0" xfId="0" applyFont="1" applyFill="1" applyBorder="1">
      <alignment vertical="center"/>
    </xf>
    <xf numFmtId="193" fontId="10" fillId="0" borderId="0" xfId="0" quotePrefix="1" applyNumberFormat="1" applyFont="1" applyFill="1" applyBorder="1" applyAlignment="1">
      <alignment horizontal="right" vertical="center"/>
    </xf>
    <xf numFmtId="43" fontId="7" fillId="0" borderId="0" xfId="7" applyFont="1" applyFill="1" applyBorder="1" applyAlignment="1">
      <alignment horizontal="right" vertical="center"/>
    </xf>
    <xf numFmtId="0" fontId="7" fillId="0" borderId="18"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25" xfId="1" applyFont="1" applyFill="1" applyBorder="1" applyAlignment="1">
      <alignment horizontal="center" vertical="center"/>
    </xf>
    <xf numFmtId="3" fontId="7" fillId="0" borderId="24" xfId="1" applyNumberFormat="1" applyFont="1" applyFill="1" applyBorder="1" applyAlignment="1">
      <alignment vertical="center"/>
    </xf>
    <xf numFmtId="0" fontId="7" fillId="0" borderId="1" xfId="1" applyFont="1" applyFill="1" applyBorder="1" applyAlignment="1">
      <alignment horizontal="center" vertical="center"/>
    </xf>
    <xf numFmtId="0" fontId="7" fillId="0" borderId="1" xfId="0" applyFont="1" applyFill="1" applyBorder="1" applyAlignment="1">
      <alignment horizontal="center" vertical="center"/>
    </xf>
    <xf numFmtId="0" fontId="7" fillId="0" borderId="0" xfId="0" applyFont="1" applyFill="1" applyBorder="1" applyAlignment="1">
      <alignment horizontal="center" vertical="center"/>
    </xf>
    <xf numFmtId="0" fontId="6" fillId="0" borderId="0" xfId="0" applyFont="1" applyFill="1" applyAlignment="1">
      <alignment vertical="center" wrapText="1"/>
    </xf>
    <xf numFmtId="10" fontId="7" fillId="0" borderId="0" xfId="0" applyNumberFormat="1" applyFont="1" applyFill="1" applyBorder="1" applyAlignment="1">
      <alignment horizontal="right" vertical="center" wrapText="1"/>
    </xf>
    <xf numFmtId="10" fontId="7" fillId="0" borderId="37" xfId="0" applyNumberFormat="1" applyFont="1" applyFill="1" applyBorder="1" applyAlignment="1">
      <alignment horizontal="right" vertical="center" wrapText="1"/>
    </xf>
    <xf numFmtId="0" fontId="6" fillId="0" borderId="25" xfId="0" applyFont="1" applyFill="1" applyBorder="1" applyAlignment="1">
      <alignment horizontal="center" vertical="center" wrapText="1"/>
    </xf>
    <xf numFmtId="0" fontId="19" fillId="0" borderId="18" xfId="0" applyFont="1" applyFill="1" applyBorder="1" applyAlignment="1">
      <alignment vertical="center" wrapText="1"/>
    </xf>
    <xf numFmtId="0" fontId="6" fillId="0" borderId="18" xfId="0" applyFont="1" applyFill="1" applyBorder="1" applyAlignment="1">
      <alignment horizontal="center" vertical="center"/>
    </xf>
    <xf numFmtId="183" fontId="7" fillId="0" borderId="21" xfId="0" applyNumberFormat="1" applyFont="1" applyFill="1" applyBorder="1" applyAlignment="1">
      <alignment horizontal="right" vertical="center" wrapText="1"/>
    </xf>
    <xf numFmtId="191" fontId="7" fillId="0" borderId="25" xfId="0" applyNumberFormat="1" applyFont="1" applyFill="1" applyBorder="1" applyAlignment="1">
      <alignment horizontal="right" vertical="center"/>
    </xf>
    <xf numFmtId="0" fontId="7" fillId="0" borderId="19" xfId="0" applyFont="1" applyFill="1" applyBorder="1" applyAlignment="1">
      <alignment horizontal="center" vertical="center" wrapText="1"/>
    </xf>
    <xf numFmtId="196" fontId="7" fillId="0" borderId="24" xfId="1" applyNumberFormat="1" applyFont="1" applyFill="1" applyBorder="1" applyAlignment="1">
      <alignment horizontal="right" vertical="center" wrapText="1"/>
    </xf>
    <xf numFmtId="177" fontId="7" fillId="0" borderId="25" xfId="1" applyNumberFormat="1" applyFont="1" applyFill="1" applyBorder="1" applyAlignment="1">
      <alignment horizontal="right" vertical="center"/>
    </xf>
    <xf numFmtId="196" fontId="7" fillId="0" borderId="25" xfId="0" applyNumberFormat="1" applyFont="1" applyFill="1" applyBorder="1" applyAlignment="1">
      <alignment horizontal="right" vertical="center" wrapText="1"/>
    </xf>
    <xf numFmtId="0" fontId="11" fillId="0" borderId="0" xfId="0" applyFont="1" applyFill="1" applyBorder="1" applyAlignment="1">
      <alignment vertical="center"/>
    </xf>
    <xf numFmtId="0" fontId="12" fillId="0" borderId="0" xfId="0" applyFont="1" applyFill="1" applyBorder="1" applyAlignment="1">
      <alignment vertical="center"/>
    </xf>
    <xf numFmtId="0" fontId="7" fillId="0" borderId="0" xfId="4" applyFont="1" applyFill="1" applyBorder="1" applyAlignment="1">
      <alignment vertical="center"/>
    </xf>
    <xf numFmtId="0" fontId="13" fillId="0" borderId="0" xfId="0" applyFont="1" applyFill="1" applyBorder="1" applyAlignment="1">
      <alignment horizontal="center" vertical="center" wrapText="1"/>
    </xf>
    <xf numFmtId="177" fontId="7" fillId="0" borderId="0" xfId="0" applyNumberFormat="1" applyFont="1" applyFill="1" applyBorder="1" applyAlignment="1">
      <alignment vertical="center"/>
    </xf>
    <xf numFmtId="0" fontId="13" fillId="0" borderId="0" xfId="0" applyFont="1" applyFill="1" applyBorder="1" applyAlignment="1">
      <alignment horizontal="center" vertical="center"/>
    </xf>
    <xf numFmtId="0" fontId="7" fillId="0" borderId="24" xfId="4" applyFont="1" applyFill="1" applyBorder="1" applyAlignment="1">
      <alignment horizontal="center" vertical="center"/>
    </xf>
    <xf numFmtId="200" fontId="7" fillId="0" borderId="1" xfId="7" applyNumberFormat="1" applyFont="1" applyFill="1" applyBorder="1" applyAlignment="1">
      <alignment horizontal="center" vertical="center"/>
    </xf>
    <xf numFmtId="200" fontId="7" fillId="0" borderId="0" xfId="7" applyNumberFormat="1" applyFont="1" applyFill="1" applyBorder="1" applyAlignment="1">
      <alignment horizontal="right" vertical="center"/>
    </xf>
    <xf numFmtId="43" fontId="7" fillId="0" borderId="0" xfId="7" applyNumberFormat="1" applyFont="1" applyFill="1" applyBorder="1" applyAlignment="1">
      <alignment horizontal="right" vertical="center"/>
    </xf>
    <xf numFmtId="195" fontId="7" fillId="0" borderId="0" xfId="1" applyNumberFormat="1" applyFont="1" applyFill="1" applyBorder="1" applyAlignment="1">
      <alignment horizontal="right" vertical="center"/>
    </xf>
    <xf numFmtId="0" fontId="6" fillId="2" borderId="39" xfId="0" applyFont="1" applyFill="1" applyBorder="1" applyAlignment="1">
      <alignment vertical="center" wrapText="1"/>
    </xf>
    <xf numFmtId="0" fontId="6" fillId="2" borderId="65" xfId="0" applyFont="1" applyFill="1" applyBorder="1" applyAlignment="1">
      <alignment horizontal="center" vertical="center" wrapText="1"/>
    </xf>
    <xf numFmtId="0" fontId="6" fillId="2" borderId="0" xfId="0" applyFont="1" applyFill="1" applyAlignment="1">
      <alignment vertical="center" wrapText="1"/>
    </xf>
    <xf numFmtId="0" fontId="6" fillId="2" borderId="21" xfId="0" applyFont="1" applyFill="1" applyBorder="1" applyAlignment="1">
      <alignment vertical="center" wrapText="1"/>
    </xf>
    <xf numFmtId="0" fontId="6" fillId="2" borderId="8" xfId="0" applyFont="1" applyFill="1" applyBorder="1" applyAlignment="1">
      <alignment vertical="center" wrapText="1"/>
    </xf>
    <xf numFmtId="0" fontId="6" fillId="2" borderId="10" xfId="0" applyFont="1" applyFill="1" applyBorder="1" applyAlignment="1">
      <alignment vertical="center" wrapText="1"/>
    </xf>
    <xf numFmtId="0" fontId="6" fillId="2" borderId="3" xfId="0" applyFont="1" applyFill="1" applyBorder="1" applyAlignment="1">
      <alignment vertical="center" wrapText="1"/>
    </xf>
    <xf numFmtId="0" fontId="6" fillId="2" borderId="8"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19" xfId="0" applyFont="1" applyFill="1" applyBorder="1" applyAlignment="1">
      <alignment horizontal="left" vertical="center" wrapText="1"/>
    </xf>
    <xf numFmtId="200" fontId="6" fillId="2" borderId="5" xfId="7" applyNumberFormat="1" applyFont="1" applyFill="1" applyBorder="1" applyAlignment="1">
      <alignment horizontal="center" vertical="center" wrapText="1"/>
    </xf>
    <xf numFmtId="183" fontId="6" fillId="2" borderId="10" xfId="0" applyNumberFormat="1" applyFont="1" applyFill="1" applyBorder="1" applyAlignment="1">
      <alignment horizontal="center" vertical="center" wrapText="1"/>
    </xf>
    <xf numFmtId="0" fontId="6" fillId="2" borderId="12" xfId="1" applyFont="1" applyFill="1" applyBorder="1" applyAlignment="1">
      <alignment horizontal="center" vertical="center" wrapText="1"/>
    </xf>
    <xf numFmtId="0" fontId="6" fillId="2" borderId="27" xfId="1" applyFont="1" applyFill="1" applyBorder="1" applyAlignment="1">
      <alignment horizontal="center" vertical="center" wrapText="1"/>
    </xf>
    <xf numFmtId="0" fontId="6" fillId="2" borderId="33" xfId="0" applyFont="1" applyFill="1" applyBorder="1" applyAlignment="1">
      <alignment vertical="center" wrapText="1"/>
    </xf>
    <xf numFmtId="0" fontId="6" fillId="2" borderId="12" xfId="0" applyFont="1" applyFill="1" applyBorder="1" applyAlignment="1">
      <alignment vertical="center" wrapText="1"/>
    </xf>
    <xf numFmtId="0" fontId="6" fillId="2" borderId="27" xfId="0" applyFont="1" applyFill="1" applyBorder="1" applyAlignment="1">
      <alignment vertical="center" wrapText="1"/>
    </xf>
    <xf numFmtId="0" fontId="6" fillId="2" borderId="11" xfId="0" applyFont="1" applyFill="1" applyBorder="1" applyAlignment="1">
      <alignment vertical="center" wrapText="1"/>
    </xf>
    <xf numFmtId="0" fontId="6" fillId="2" borderId="7" xfId="0" applyFont="1" applyFill="1" applyBorder="1" applyAlignment="1">
      <alignment vertical="center" wrapText="1"/>
    </xf>
    <xf numFmtId="176" fontId="6" fillId="2" borderId="4" xfId="0" applyNumberFormat="1" applyFont="1" applyFill="1" applyBorder="1" applyAlignment="1">
      <alignment horizontal="center" vertical="center" wrapText="1"/>
    </xf>
    <xf numFmtId="176" fontId="6" fillId="2" borderId="5" xfId="0" applyNumberFormat="1" applyFont="1" applyFill="1" applyBorder="1" applyAlignment="1">
      <alignment horizontal="center" vertical="center" wrapText="1"/>
    </xf>
    <xf numFmtId="0" fontId="6" fillId="2" borderId="48" xfId="0" applyFont="1" applyFill="1" applyBorder="1" applyAlignment="1">
      <alignment horizontal="center" vertical="center" wrapText="1"/>
    </xf>
    <xf numFmtId="0" fontId="6" fillId="2" borderId="53" xfId="0" applyFont="1" applyFill="1" applyBorder="1" applyAlignment="1">
      <alignment horizontal="center" vertical="center" wrapText="1"/>
    </xf>
    <xf numFmtId="0" fontId="6" fillId="2" borderId="54" xfId="0" applyFont="1" applyFill="1" applyBorder="1" applyAlignment="1">
      <alignment horizontal="center" vertical="center" wrapText="1"/>
    </xf>
    <xf numFmtId="0" fontId="6" fillId="2" borderId="57" xfId="0" applyFont="1" applyFill="1" applyBorder="1" applyAlignment="1">
      <alignment horizontal="center" vertical="center" wrapText="1"/>
    </xf>
    <xf numFmtId="0" fontId="6" fillId="2" borderId="63" xfId="0" applyFont="1" applyFill="1" applyBorder="1" applyAlignment="1">
      <alignment horizontal="center" vertical="center" wrapText="1"/>
    </xf>
    <xf numFmtId="0" fontId="6" fillId="2" borderId="72" xfId="0" applyFont="1" applyFill="1" applyBorder="1" applyAlignment="1">
      <alignment horizontal="center" vertical="center" wrapText="1"/>
    </xf>
    <xf numFmtId="0" fontId="6" fillId="2" borderId="24" xfId="3" applyFont="1" applyFill="1" applyBorder="1" applyAlignment="1">
      <alignment horizontal="center" vertical="center" wrapText="1"/>
    </xf>
    <xf numFmtId="0" fontId="6" fillId="2" borderId="10" xfId="3" applyFont="1" applyFill="1" applyBorder="1" applyAlignment="1">
      <alignment horizontal="center" vertical="center" wrapText="1"/>
    </xf>
    <xf numFmtId="0" fontId="6" fillId="2" borderId="13" xfId="3" applyFont="1" applyFill="1" applyBorder="1" applyAlignment="1">
      <alignment horizontal="center" vertical="center" wrapText="1"/>
    </xf>
    <xf numFmtId="0" fontId="6" fillId="2" borderId="31" xfId="3" applyFont="1" applyFill="1" applyBorder="1" applyAlignment="1">
      <alignment horizontal="center" vertical="center" wrapText="1"/>
    </xf>
    <xf numFmtId="0" fontId="6" fillId="2" borderId="22" xfId="0" applyFont="1" applyFill="1" applyBorder="1" applyAlignment="1">
      <alignment vertical="center" wrapText="1"/>
    </xf>
    <xf numFmtId="183" fontId="6" fillId="2" borderId="8" xfId="0" applyNumberFormat="1" applyFont="1" applyFill="1" applyBorder="1" applyAlignment="1">
      <alignment horizontal="center" vertical="center" wrapText="1"/>
    </xf>
    <xf numFmtId="183" fontId="6" fillId="2" borderId="23" xfId="0" applyNumberFormat="1" applyFont="1" applyFill="1" applyBorder="1" applyAlignment="1">
      <alignment horizontal="center" vertical="center" wrapText="1"/>
    </xf>
    <xf numFmtId="0" fontId="6" fillId="2" borderId="36" xfId="3" applyFont="1" applyFill="1" applyBorder="1" applyAlignment="1">
      <alignment horizontal="center" vertical="center" wrapText="1"/>
    </xf>
    <xf numFmtId="0" fontId="6" fillId="2" borderId="5" xfId="3" applyFont="1" applyFill="1" applyBorder="1" applyAlignment="1">
      <alignment horizontal="center" vertical="center" wrapText="1"/>
    </xf>
    <xf numFmtId="0" fontId="6" fillId="2" borderId="8" xfId="3" applyFont="1" applyFill="1" applyBorder="1" applyAlignment="1">
      <alignment horizontal="center" vertical="center" wrapText="1"/>
    </xf>
    <xf numFmtId="0" fontId="6" fillId="2" borderId="22" xfId="3" applyFont="1" applyFill="1" applyBorder="1" applyAlignment="1">
      <alignment horizontal="center" vertical="center" wrapText="1"/>
    </xf>
    <xf numFmtId="0" fontId="6" fillId="2" borderId="23" xfId="3" applyFont="1" applyFill="1" applyBorder="1" applyAlignment="1">
      <alignment horizontal="center" vertical="center" wrapText="1"/>
    </xf>
    <xf numFmtId="0" fontId="6" fillId="2" borderId="7" xfId="3" applyFont="1" applyFill="1" applyBorder="1" applyAlignment="1">
      <alignment horizontal="center" vertical="center" wrapText="1"/>
    </xf>
    <xf numFmtId="0" fontId="6" fillId="2" borderId="23" xfId="1" applyFont="1" applyFill="1" applyBorder="1" applyAlignment="1">
      <alignment horizontal="center" vertical="center" wrapText="1"/>
    </xf>
    <xf numFmtId="0" fontId="6" fillId="2" borderId="22" xfId="5" applyFont="1" applyFill="1" applyBorder="1" applyAlignment="1">
      <alignment horizontal="center" vertical="center" wrapText="1"/>
    </xf>
    <xf numFmtId="0" fontId="19" fillId="2" borderId="7" xfId="0" applyFont="1" applyFill="1" applyBorder="1" applyAlignment="1">
      <alignment horizontal="center" vertical="center" wrapText="1"/>
    </xf>
    <xf numFmtId="0" fontId="6" fillId="2" borderId="64" xfId="0" applyFont="1" applyFill="1" applyBorder="1" applyAlignment="1">
      <alignment horizontal="center" vertical="center" wrapText="1"/>
    </xf>
    <xf numFmtId="0" fontId="6" fillId="2" borderId="49" xfId="0" applyFont="1" applyFill="1" applyBorder="1" applyAlignment="1">
      <alignment horizontal="center" vertical="center" wrapText="1"/>
    </xf>
    <xf numFmtId="0" fontId="6" fillId="2" borderId="73" xfId="0" applyFont="1" applyFill="1" applyBorder="1" applyAlignment="1">
      <alignment horizontal="center" vertical="center" wrapText="1"/>
    </xf>
    <xf numFmtId="0" fontId="6" fillId="2" borderId="8" xfId="0" applyFont="1" applyFill="1" applyBorder="1" applyAlignment="1">
      <alignment horizontal="right" vertical="center" wrapText="1"/>
    </xf>
    <xf numFmtId="0" fontId="10" fillId="2" borderId="31" xfId="0" applyFont="1" applyFill="1" applyBorder="1" applyAlignment="1">
      <alignment horizontal="center" vertical="center" wrapText="1"/>
    </xf>
    <xf numFmtId="200" fontId="7" fillId="2" borderId="5" xfId="7" applyNumberFormat="1" applyFont="1" applyFill="1" applyBorder="1" applyAlignment="1">
      <alignment horizontal="center" vertical="center" wrapText="1"/>
    </xf>
    <xf numFmtId="0" fontId="7" fillId="2" borderId="3" xfId="0" applyFont="1" applyFill="1" applyBorder="1" applyAlignment="1">
      <alignment vertical="center" wrapText="1"/>
    </xf>
    <xf numFmtId="0" fontId="7" fillId="2" borderId="10" xfId="0" applyFont="1" applyFill="1" applyBorder="1" applyAlignment="1">
      <alignment vertical="center" wrapText="1"/>
    </xf>
    <xf numFmtId="0" fontId="7" fillId="2" borderId="22" xfId="0" applyFont="1" applyFill="1" applyBorder="1" applyAlignment="1">
      <alignment vertical="center" wrapText="1"/>
    </xf>
    <xf numFmtId="0" fontId="7" fillId="2" borderId="85" xfId="0" applyFont="1" applyFill="1" applyBorder="1" applyAlignment="1">
      <alignment vertical="center" wrapText="1"/>
    </xf>
    <xf numFmtId="0" fontId="7" fillId="2" borderId="23" xfId="1"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5" xfId="6" applyFont="1" applyFill="1" applyBorder="1" applyAlignment="1">
      <alignment horizontal="center" vertical="center" wrapText="1"/>
    </xf>
    <xf numFmtId="0" fontId="7" fillId="2" borderId="23" xfId="6" applyFont="1" applyFill="1" applyBorder="1" applyAlignment="1">
      <alignment horizontal="center" vertical="center" wrapText="1"/>
    </xf>
    <xf numFmtId="0" fontId="7" fillId="2" borderId="0" xfId="0" applyFont="1" applyFill="1" applyAlignment="1">
      <alignment vertical="center" wrapText="1"/>
    </xf>
    <xf numFmtId="0" fontId="10" fillId="2" borderId="23" xfId="0" applyFont="1" applyFill="1" applyBorder="1" applyAlignment="1">
      <alignment horizontal="center" vertical="center" wrapText="1"/>
    </xf>
    <xf numFmtId="0" fontId="7" fillId="2" borderId="7" xfId="0" applyFont="1" applyFill="1" applyBorder="1" applyAlignment="1">
      <alignment vertical="center" wrapText="1"/>
    </xf>
    <xf numFmtId="0" fontId="7" fillId="2" borderId="84" xfId="0" applyFont="1" applyFill="1" applyBorder="1" applyAlignment="1">
      <alignment vertical="center" wrapText="1"/>
    </xf>
    <xf numFmtId="182" fontId="7" fillId="0" borderId="0" xfId="4" applyNumberFormat="1" applyFont="1" applyFill="1" applyBorder="1" applyAlignment="1">
      <alignment horizontal="right" vertical="center"/>
    </xf>
    <xf numFmtId="0" fontId="7" fillId="2" borderId="3" xfId="4" applyFont="1" applyFill="1" applyBorder="1" applyAlignment="1">
      <alignment horizontal="center" vertical="center" wrapText="1"/>
    </xf>
    <xf numFmtId="201" fontId="7" fillId="0" borderId="24" xfId="0" applyNumberFormat="1" applyFont="1" applyFill="1" applyBorder="1" applyAlignment="1">
      <alignment horizontal="right" vertical="center"/>
    </xf>
    <xf numFmtId="201" fontId="7" fillId="0" borderId="0" xfId="0" applyNumberFormat="1" applyFont="1" applyFill="1" applyBorder="1" applyAlignment="1">
      <alignment horizontal="right" vertical="center"/>
    </xf>
    <xf numFmtId="201" fontId="7" fillId="0" borderId="25" xfId="0" applyNumberFormat="1" applyFont="1" applyFill="1" applyBorder="1" applyAlignment="1">
      <alignment horizontal="right" vertical="center"/>
    </xf>
    <xf numFmtId="0" fontId="7" fillId="0" borderId="95" xfId="0" applyFont="1" applyFill="1" applyBorder="1" applyAlignment="1">
      <alignment horizontal="center" vertical="center"/>
    </xf>
    <xf numFmtId="0" fontId="7" fillId="0" borderId="95" xfId="0" applyFont="1" applyFill="1" applyBorder="1" applyAlignment="1">
      <alignment horizontal="right" vertical="center"/>
    </xf>
    <xf numFmtId="43" fontId="7" fillId="0" borderId="95" xfId="7" applyFont="1" applyFill="1" applyBorder="1" applyAlignment="1">
      <alignment horizontal="right" vertical="center"/>
    </xf>
    <xf numFmtId="176" fontId="7" fillId="0" borderId="95" xfId="0" applyNumberFormat="1" applyFont="1" applyFill="1" applyBorder="1" applyAlignment="1">
      <alignment horizontal="right" vertical="center"/>
    </xf>
    <xf numFmtId="0" fontId="7" fillId="0" borderId="0" xfId="0" applyFont="1" applyFill="1" applyBorder="1" applyAlignment="1"/>
    <xf numFmtId="197" fontId="6" fillId="0" borderId="0" xfId="8" applyNumberFormat="1" applyFont="1" applyFill="1" applyAlignment="1">
      <alignment horizontal="right" vertical="center"/>
    </xf>
    <xf numFmtId="200" fontId="12" fillId="0" borderId="0" xfId="7" applyNumberFormat="1" applyFont="1" applyFill="1" applyBorder="1" applyAlignment="1">
      <alignment vertical="center"/>
    </xf>
    <xf numFmtId="0" fontId="12" fillId="0" borderId="0" xfId="0" applyFont="1" applyFill="1" applyBorder="1" applyAlignment="1"/>
    <xf numFmtId="185" fontId="7" fillId="0" borderId="0" xfId="7" applyNumberFormat="1" applyFont="1" applyFill="1" applyBorder="1" applyAlignment="1">
      <alignment horizontal="right" vertical="center"/>
    </xf>
    <xf numFmtId="0" fontId="6" fillId="0" borderId="24" xfId="0" applyFont="1" applyFill="1" applyBorder="1" applyAlignment="1">
      <alignment horizontal="right" vertical="center" wrapText="1"/>
    </xf>
    <xf numFmtId="0" fontId="6" fillId="0" borderId="25" xfId="0" applyFont="1" applyFill="1" applyBorder="1" applyAlignment="1">
      <alignment horizontal="right" vertical="center" wrapText="1"/>
    </xf>
    <xf numFmtId="185" fontId="6" fillId="0" borderId="24" xfId="7" applyNumberFormat="1" applyFont="1" applyFill="1" applyBorder="1" applyAlignment="1">
      <alignment horizontal="right" vertical="center"/>
    </xf>
    <xf numFmtId="185" fontId="6" fillId="0" borderId="0" xfId="7" applyNumberFormat="1" applyFont="1" applyFill="1" applyBorder="1" applyAlignment="1">
      <alignment horizontal="right" vertical="center"/>
    </xf>
    <xf numFmtId="185" fontId="6" fillId="0" borderId="25" xfId="7" applyNumberFormat="1" applyFont="1" applyFill="1" applyBorder="1" applyAlignment="1">
      <alignment horizontal="right" vertical="center"/>
    </xf>
    <xf numFmtId="0" fontId="7" fillId="2" borderId="13" xfId="4" applyFont="1" applyFill="1" applyBorder="1" applyAlignment="1">
      <alignment horizontal="center" vertical="center" wrapText="1"/>
    </xf>
    <xf numFmtId="0" fontId="7" fillId="2" borderId="27" xfId="0" applyFont="1" applyFill="1" applyBorder="1" applyAlignment="1">
      <alignment vertical="center" wrapText="1"/>
    </xf>
    <xf numFmtId="0" fontId="13" fillId="0" borderId="0" xfId="0" applyFont="1" applyFill="1" applyBorder="1" applyAlignment="1">
      <alignment vertical="center"/>
    </xf>
    <xf numFmtId="0" fontId="5" fillId="0" borderId="59" xfId="0" applyFont="1" applyFill="1" applyBorder="1" applyAlignment="1">
      <alignment vertical="center"/>
    </xf>
    <xf numFmtId="0" fontId="6" fillId="0" borderId="24" xfId="0" applyFont="1" applyFill="1" applyBorder="1" applyAlignment="1">
      <alignment vertical="center"/>
    </xf>
    <xf numFmtId="0" fontId="6" fillId="0" borderId="0" xfId="0" applyFont="1" applyFill="1" applyBorder="1" applyAlignment="1">
      <alignment vertical="center"/>
    </xf>
    <xf numFmtId="0" fontId="6" fillId="0" borderId="25" xfId="0" applyFont="1" applyFill="1" applyBorder="1" applyAlignment="1">
      <alignment vertical="center"/>
    </xf>
    <xf numFmtId="0" fontId="6" fillId="0" borderId="20" xfId="0" applyFont="1" applyFill="1" applyBorder="1" applyAlignment="1">
      <alignment vertical="center"/>
    </xf>
    <xf numFmtId="0" fontId="6" fillId="0" borderId="37" xfId="0" applyFont="1" applyFill="1" applyBorder="1" applyAlignment="1">
      <alignment vertical="center"/>
    </xf>
    <xf numFmtId="0" fontId="13" fillId="0" borderId="37" xfId="0" applyFont="1" applyFill="1" applyBorder="1" applyAlignment="1">
      <alignment vertical="center"/>
    </xf>
    <xf numFmtId="0" fontId="13" fillId="0" borderId="4" xfId="0" applyFont="1" applyFill="1" applyBorder="1" applyAlignment="1">
      <alignment vertical="center"/>
    </xf>
    <xf numFmtId="0" fontId="6" fillId="0" borderId="21" xfId="0" applyFont="1" applyFill="1" applyBorder="1" applyAlignment="1">
      <alignment vertical="center"/>
    </xf>
    <xf numFmtId="0" fontId="13" fillId="0" borderId="24" xfId="0" applyFont="1" applyFill="1" applyBorder="1" applyAlignment="1">
      <alignment vertical="center"/>
    </xf>
    <xf numFmtId="0" fontId="13" fillId="0" borderId="25" xfId="0" applyFont="1" applyFill="1" applyBorder="1" applyAlignment="1">
      <alignment vertical="center"/>
    </xf>
    <xf numFmtId="0" fontId="7" fillId="0" borderId="24" xfId="0" applyFont="1" applyFill="1" applyBorder="1" applyAlignment="1">
      <alignment vertical="center"/>
    </xf>
    <xf numFmtId="0" fontId="7" fillId="0" borderId="25" xfId="0" applyFont="1" applyFill="1" applyBorder="1" applyAlignment="1">
      <alignment vertical="center"/>
    </xf>
    <xf numFmtId="0" fontId="13" fillId="0" borderId="20" xfId="0" applyFont="1" applyFill="1" applyBorder="1" applyAlignment="1">
      <alignment vertical="center"/>
    </xf>
    <xf numFmtId="0" fontId="5" fillId="0" borderId="20" xfId="0" applyFont="1" applyFill="1" applyBorder="1" applyAlignment="1">
      <alignment vertical="center"/>
    </xf>
    <xf numFmtId="0" fontId="13" fillId="0" borderId="21" xfId="0" applyFont="1" applyFill="1" applyBorder="1" applyAlignment="1">
      <alignment vertical="center"/>
    </xf>
    <xf numFmtId="0" fontId="13" fillId="0" borderId="0" xfId="0" applyFont="1" applyFill="1" applyAlignment="1">
      <alignment vertical="center"/>
    </xf>
    <xf numFmtId="177" fontId="12" fillId="0" borderId="0" xfId="0" applyNumberFormat="1" applyFont="1" applyFill="1" applyBorder="1" applyAlignment="1">
      <alignment vertical="center"/>
    </xf>
    <xf numFmtId="43" fontId="7" fillId="0" borderId="0" xfId="7" applyFont="1" applyFill="1" applyBorder="1" applyAlignment="1">
      <alignment vertical="center"/>
    </xf>
    <xf numFmtId="198" fontId="18" fillId="0" borderId="0" xfId="0" applyNumberFormat="1" applyFont="1" applyFill="1" applyBorder="1" applyAlignment="1">
      <alignment vertical="center"/>
    </xf>
    <xf numFmtId="0" fontId="18" fillId="0" borderId="0" xfId="0" applyFont="1" applyFill="1" applyBorder="1" applyAlignment="1">
      <alignment vertical="center"/>
    </xf>
    <xf numFmtId="183" fontId="18" fillId="0" borderId="0" xfId="0" applyNumberFormat="1" applyFont="1" applyFill="1" applyBorder="1" applyAlignment="1">
      <alignment vertical="center"/>
    </xf>
    <xf numFmtId="183" fontId="13" fillId="0" borderId="0" xfId="0" applyNumberFormat="1" applyFont="1" applyFill="1" applyBorder="1" applyAlignment="1">
      <alignment vertical="center"/>
    </xf>
    <xf numFmtId="200" fontId="13" fillId="0" borderId="0" xfId="7" applyNumberFormat="1" applyFont="1" applyFill="1" applyBorder="1" applyAlignment="1">
      <alignment vertical="center"/>
    </xf>
    <xf numFmtId="192" fontId="12" fillId="0" borderId="86" xfId="1" applyNumberFormat="1" applyFont="1" applyFill="1" applyBorder="1" applyAlignment="1">
      <alignment horizontal="left" vertical="top"/>
    </xf>
    <xf numFmtId="0" fontId="12" fillId="0" borderId="1" xfId="0" applyFont="1" applyFill="1" applyBorder="1" applyAlignment="1">
      <alignment horizontal="left" vertical="top"/>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6" fillId="2" borderId="5" xfId="4" applyFont="1" applyFill="1" applyBorder="1" applyAlignment="1">
      <alignment horizontal="center" vertical="center" wrapText="1"/>
    </xf>
    <xf numFmtId="0" fontId="5" fillId="0" borderId="16" xfId="0" applyFont="1" applyFill="1" applyBorder="1" applyAlignment="1">
      <alignment horizontal="center" vertical="center"/>
    </xf>
    <xf numFmtId="0" fontId="5" fillId="0" borderId="1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12" fillId="0" borderId="28" xfId="0" applyFont="1" applyFill="1" applyBorder="1" applyAlignment="1">
      <alignment horizontal="left" vertical="top"/>
    </xf>
    <xf numFmtId="0" fontId="12" fillId="0" borderId="30" xfId="0" applyFont="1" applyFill="1" applyBorder="1" applyAlignment="1">
      <alignment horizontal="left" vertical="top"/>
    </xf>
    <xf numFmtId="0" fontId="6" fillId="2" borderId="18"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10" xfId="4" applyFont="1" applyFill="1" applyBorder="1" applyAlignment="1">
      <alignment horizontal="center" vertical="center" wrapText="1"/>
    </xf>
    <xf numFmtId="0" fontId="7" fillId="2" borderId="5" xfId="0" applyFont="1" applyFill="1" applyBorder="1" applyAlignment="1">
      <alignment horizontal="center" vertical="center" wrapText="1"/>
    </xf>
    <xf numFmtId="0" fontId="6" fillId="2" borderId="6" xfId="0" applyFont="1" applyFill="1" applyBorder="1" applyAlignment="1">
      <alignment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31" xfId="1" applyFont="1" applyFill="1" applyBorder="1" applyAlignment="1">
      <alignment horizontal="center" vertical="center" wrapText="1"/>
    </xf>
    <xf numFmtId="176" fontId="6" fillId="2" borderId="10" xfId="0" applyNumberFormat="1" applyFont="1" applyFill="1" applyBorder="1" applyAlignment="1">
      <alignment horizontal="center" vertical="center" wrapText="1"/>
    </xf>
    <xf numFmtId="0" fontId="6" fillId="0" borderId="36" xfId="1" applyFont="1" applyFill="1" applyBorder="1" applyAlignment="1">
      <alignment horizontal="center" vertical="center" wrapText="1"/>
    </xf>
    <xf numFmtId="0" fontId="6" fillId="2" borderId="23"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6" fillId="2" borderId="22" xfId="0" applyFont="1" applyFill="1" applyBorder="1" applyAlignment="1">
      <alignment horizontal="center" vertical="center" wrapText="1"/>
    </xf>
    <xf numFmtId="193" fontId="12" fillId="0" borderId="28" xfId="0" quotePrefix="1" applyNumberFormat="1" applyFont="1" applyFill="1" applyBorder="1" applyAlignment="1">
      <alignment horizontal="left" vertical="top" wrapText="1"/>
    </xf>
    <xf numFmtId="0" fontId="7" fillId="2" borderId="22"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49" xfId="0" applyFont="1" applyFill="1" applyBorder="1" applyAlignment="1">
      <alignment horizontal="center" vertical="center" wrapText="1"/>
    </xf>
    <xf numFmtId="0" fontId="6" fillId="2" borderId="5" xfId="1" applyFont="1" applyFill="1" applyBorder="1" applyAlignment="1">
      <alignment horizontal="center" vertical="center" wrapText="1"/>
    </xf>
    <xf numFmtId="0" fontId="7" fillId="0" borderId="24" xfId="0" applyFont="1" applyFill="1" applyBorder="1" applyAlignment="1">
      <alignment horizontal="center" vertical="center"/>
    </xf>
    <xf numFmtId="0" fontId="7" fillId="0" borderId="25" xfId="0" applyFont="1" applyFill="1" applyBorder="1" applyAlignment="1">
      <alignment horizontal="center" vertical="center"/>
    </xf>
    <xf numFmtId="0" fontId="7" fillId="2" borderId="32"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6" fillId="2" borderId="1" xfId="0" applyFont="1" applyFill="1" applyBorder="1" applyAlignment="1">
      <alignment vertical="center" wrapText="1"/>
    </xf>
    <xf numFmtId="176" fontId="7" fillId="0" borderId="24" xfId="0" applyNumberFormat="1" applyFont="1" applyFill="1" applyBorder="1" applyAlignment="1">
      <alignment horizontal="center" vertical="center"/>
    </xf>
    <xf numFmtId="176" fontId="7" fillId="0" borderId="0" xfId="0" applyNumberFormat="1" applyFont="1" applyFill="1" applyBorder="1" applyAlignment="1">
      <alignment horizontal="center" vertical="center"/>
    </xf>
    <xf numFmtId="0" fontId="6" fillId="2" borderId="31"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2" borderId="22" xfId="1" applyFont="1" applyFill="1" applyBorder="1" applyAlignment="1">
      <alignment horizontal="center" vertical="center" wrapText="1"/>
    </xf>
    <xf numFmtId="0" fontId="6" fillId="2" borderId="2" xfId="0" applyFont="1" applyFill="1" applyBorder="1" applyAlignment="1">
      <alignment vertical="center" wrapText="1"/>
    </xf>
    <xf numFmtId="0" fontId="6" fillId="2" borderId="9" xfId="0" applyFont="1" applyFill="1" applyBorder="1" applyAlignment="1">
      <alignment vertical="center" wrapText="1"/>
    </xf>
    <xf numFmtId="0" fontId="7" fillId="0" borderId="0" xfId="0" applyFont="1" applyFill="1" applyBorder="1" applyAlignment="1">
      <alignment vertical="center"/>
    </xf>
    <xf numFmtId="176" fontId="6" fillId="2" borderId="8" xfId="0" applyNumberFormat="1" applyFont="1" applyFill="1" applyBorder="1" applyAlignment="1">
      <alignment horizontal="center" vertical="center" wrapText="1"/>
    </xf>
    <xf numFmtId="0" fontId="6" fillId="2" borderId="77" xfId="0" applyFont="1" applyFill="1" applyBorder="1" applyAlignment="1">
      <alignment horizontal="center" vertical="center" wrapText="1"/>
    </xf>
    <xf numFmtId="0" fontId="6" fillId="2" borderId="9" xfId="1" applyFont="1" applyFill="1" applyBorder="1" applyAlignment="1">
      <alignment horizontal="center" vertical="center" wrapText="1"/>
    </xf>
    <xf numFmtId="0" fontId="7" fillId="2" borderId="6" xfId="0" applyFont="1" applyFill="1" applyBorder="1" applyAlignment="1">
      <alignment horizontal="center" vertical="center" wrapText="1"/>
    </xf>
    <xf numFmtId="0" fontId="6" fillId="2" borderId="10" xfId="1" applyFont="1" applyFill="1" applyBorder="1" applyAlignment="1">
      <alignment horizontal="center" vertical="center" wrapText="1"/>
    </xf>
    <xf numFmtId="0" fontId="6" fillId="2" borderId="22" xfId="4" applyFont="1" applyFill="1" applyBorder="1" applyAlignment="1">
      <alignment horizontal="center" vertical="center" wrapText="1"/>
    </xf>
    <xf numFmtId="0" fontId="6" fillId="2" borderId="11" xfId="1" applyFont="1" applyFill="1" applyBorder="1" applyAlignment="1">
      <alignment horizontal="center" vertical="center" wrapText="1"/>
    </xf>
    <xf numFmtId="0" fontId="7" fillId="2" borderId="19" xfId="0" applyFont="1" applyFill="1" applyBorder="1" applyAlignment="1">
      <alignment horizontal="center" vertical="center" wrapText="1"/>
    </xf>
    <xf numFmtId="0" fontId="6" fillId="2" borderId="41" xfId="0" applyFont="1" applyFill="1" applyBorder="1" applyAlignment="1">
      <alignment horizontal="center" vertical="center" wrapText="1"/>
    </xf>
    <xf numFmtId="0" fontId="6" fillId="2" borderId="51" xfId="0" applyFont="1" applyFill="1" applyBorder="1" applyAlignment="1">
      <alignment horizontal="center" vertical="center" wrapText="1"/>
    </xf>
    <xf numFmtId="0" fontId="6" fillId="2" borderId="62" xfId="0" applyFont="1" applyFill="1" applyBorder="1" applyAlignment="1">
      <alignment horizontal="center" vertical="center" wrapText="1"/>
    </xf>
    <xf numFmtId="0" fontId="6" fillId="0" borderId="3" xfId="1" applyFont="1" applyFill="1" applyBorder="1" applyAlignment="1">
      <alignment horizontal="center" vertical="center" wrapText="1"/>
    </xf>
    <xf numFmtId="0" fontId="6" fillId="2" borderId="18" xfId="3" applyFont="1" applyFill="1" applyBorder="1" applyAlignment="1">
      <alignment horizontal="center" vertical="center" wrapText="1"/>
    </xf>
    <xf numFmtId="0" fontId="6" fillId="2" borderId="2" xfId="3" applyFont="1" applyFill="1" applyBorder="1" applyAlignment="1">
      <alignment horizontal="center" vertical="center" wrapText="1"/>
    </xf>
    <xf numFmtId="0" fontId="6" fillId="2" borderId="3" xfId="3" applyFont="1" applyFill="1" applyBorder="1" applyAlignment="1">
      <alignment horizontal="center" vertical="center" wrapText="1"/>
    </xf>
    <xf numFmtId="0" fontId="6" fillId="2" borderId="19" xfId="3"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22" xfId="1" applyFont="1" applyFill="1" applyBorder="1" applyAlignment="1">
      <alignment horizontal="center" vertical="center" wrapText="1"/>
    </xf>
    <xf numFmtId="176" fontId="7" fillId="0" borderId="3" xfId="0" applyNumberFormat="1" applyFont="1" applyFill="1" applyBorder="1" applyAlignment="1">
      <alignment horizontal="right" vertical="center"/>
    </xf>
    <xf numFmtId="176" fontId="7" fillId="0" borderId="1" xfId="0" applyNumberFormat="1" applyFont="1" applyFill="1" applyBorder="1" applyAlignment="1">
      <alignment horizontal="right" vertical="center"/>
    </xf>
    <xf numFmtId="176" fontId="7" fillId="0" borderId="2" xfId="0" applyNumberFormat="1" applyFont="1" applyFill="1" applyBorder="1" applyAlignment="1">
      <alignment horizontal="right" vertical="center"/>
    </xf>
    <xf numFmtId="176" fontId="7" fillId="0" borderId="19" xfId="0" applyNumberFormat="1" applyFont="1" applyFill="1" applyBorder="1" applyAlignment="1">
      <alignment horizontal="right" vertical="center"/>
    </xf>
    <xf numFmtId="176" fontId="7" fillId="0" borderId="9" xfId="0" applyNumberFormat="1" applyFont="1" applyFill="1" applyBorder="1" applyAlignment="1">
      <alignment horizontal="right" vertical="center"/>
    </xf>
    <xf numFmtId="176" fontId="7" fillId="0" borderId="4" xfId="0" applyNumberFormat="1" applyFont="1" applyFill="1" applyBorder="1" applyAlignment="1">
      <alignment vertical="center"/>
    </xf>
    <xf numFmtId="176" fontId="7" fillId="0" borderId="13" xfId="0" applyNumberFormat="1" applyFont="1" applyFill="1" applyBorder="1" applyAlignment="1">
      <alignment vertical="center"/>
    </xf>
    <xf numFmtId="176" fontId="7" fillId="0" borderId="9" xfId="0" applyNumberFormat="1" applyFont="1" applyFill="1" applyBorder="1" applyAlignment="1">
      <alignment vertical="center"/>
    </xf>
    <xf numFmtId="176" fontId="7" fillId="0" borderId="25" xfId="0" applyNumberFormat="1" applyFont="1" applyFill="1" applyBorder="1" applyAlignment="1">
      <alignment vertical="center"/>
    </xf>
    <xf numFmtId="0" fontId="6" fillId="2" borderId="8"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14" xfId="0" applyFont="1" applyFill="1" applyBorder="1" applyAlignment="1">
      <alignment horizontal="center" vertical="center"/>
    </xf>
    <xf numFmtId="0" fontId="6" fillId="3" borderId="39" xfId="0" applyFont="1" applyFill="1" applyBorder="1" applyAlignment="1">
      <alignment horizontal="center" vertical="center" wrapText="1"/>
    </xf>
    <xf numFmtId="0" fontId="6" fillId="3" borderId="49" xfId="0" applyFont="1" applyFill="1" applyBorder="1" applyAlignment="1">
      <alignment horizontal="center" vertical="center" wrapText="1"/>
    </xf>
    <xf numFmtId="0" fontId="6" fillId="3" borderId="92" xfId="0" applyFont="1" applyFill="1" applyBorder="1" applyAlignment="1">
      <alignment vertical="center" wrapText="1"/>
    </xf>
    <xf numFmtId="0" fontId="6" fillId="3" borderId="91" xfId="0" applyFont="1" applyFill="1" applyBorder="1" applyAlignment="1">
      <alignment horizontal="center" vertical="center" wrapText="1"/>
    </xf>
    <xf numFmtId="0" fontId="6" fillId="2" borderId="22"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5" xfId="0" applyFont="1" applyFill="1" applyBorder="1" applyAlignment="1">
      <alignment horizontal="center" vertical="center"/>
    </xf>
    <xf numFmtId="0" fontId="6" fillId="3" borderId="92" xfId="0" applyFont="1" applyFill="1" applyBorder="1" applyAlignment="1">
      <alignment horizontal="center" vertical="center" wrapText="1"/>
    </xf>
    <xf numFmtId="0" fontId="7" fillId="0" borderId="24" xfId="0" applyFont="1" applyBorder="1">
      <alignment vertical="center"/>
    </xf>
    <xf numFmtId="0" fontId="7" fillId="0" borderId="0" xfId="0" applyFont="1" applyBorder="1">
      <alignment vertical="center"/>
    </xf>
    <xf numFmtId="0" fontId="7" fillId="0" borderId="2" xfId="0" applyFont="1" applyBorder="1">
      <alignment vertical="center"/>
    </xf>
    <xf numFmtId="0" fontId="7" fillId="0" borderId="25" xfId="0" applyFont="1" applyBorder="1">
      <alignment vertical="center"/>
    </xf>
    <xf numFmtId="0" fontId="7" fillId="0" borderId="24" xfId="0" applyFont="1" applyBorder="1" applyAlignment="1">
      <alignment horizontal="center" vertical="center" wrapText="1"/>
    </xf>
    <xf numFmtId="0" fontId="7" fillId="0" borderId="0" xfId="0" applyFont="1" applyBorder="1" applyAlignment="1">
      <alignment horizontal="center" vertical="center" wrapText="1"/>
    </xf>
    <xf numFmtId="0" fontId="7" fillId="0" borderId="25" xfId="0" applyFont="1" applyBorder="1" applyAlignment="1">
      <alignment horizontal="center" vertical="center" wrapText="1"/>
    </xf>
    <xf numFmtId="0" fontId="10" fillId="0" borderId="24" xfId="0" applyFont="1" applyFill="1" applyBorder="1" applyAlignment="1">
      <alignment horizontal="center" vertical="center"/>
    </xf>
    <xf numFmtId="0" fontId="10" fillId="0" borderId="25" xfId="0" applyFont="1" applyFill="1" applyBorder="1" applyAlignment="1">
      <alignment horizontal="center" vertical="center"/>
    </xf>
    <xf numFmtId="0" fontId="21" fillId="0" borderId="18" xfId="0" applyFont="1" applyBorder="1" applyAlignment="1">
      <alignment vertical="center"/>
    </xf>
    <xf numFmtId="0" fontId="21" fillId="0" borderId="1" xfId="0" applyFont="1" applyBorder="1" applyAlignment="1">
      <alignment vertical="center"/>
    </xf>
    <xf numFmtId="0" fontId="21" fillId="0" borderId="19" xfId="0" applyFont="1" applyBorder="1" applyAlignment="1">
      <alignment vertical="center"/>
    </xf>
    <xf numFmtId="0" fontId="13" fillId="0" borderId="0" xfId="0" applyFont="1" applyBorder="1" applyAlignment="1">
      <alignment vertical="center"/>
    </xf>
    <xf numFmtId="0" fontId="13" fillId="0" borderId="25" xfId="0" applyFont="1" applyBorder="1" applyAlignment="1">
      <alignment vertical="center"/>
    </xf>
    <xf numFmtId="0" fontId="7" fillId="0" borderId="18" xfId="0" applyFont="1" applyBorder="1" applyAlignment="1">
      <alignment vertical="center"/>
    </xf>
    <xf numFmtId="0" fontId="7" fillId="0" borderId="1" xfId="0" applyFont="1" applyBorder="1" applyAlignment="1">
      <alignment vertical="center"/>
    </xf>
    <xf numFmtId="0" fontId="7" fillId="0" borderId="19" xfId="0" applyFont="1" applyBorder="1" applyAlignment="1">
      <alignment vertical="center"/>
    </xf>
    <xf numFmtId="0" fontId="7" fillId="0" borderId="25" xfId="4" applyFont="1" applyFill="1" applyBorder="1" applyAlignment="1">
      <alignment horizontal="right" vertical="center"/>
    </xf>
    <xf numFmtId="0" fontId="7" fillId="0" borderId="24" xfId="0" applyFont="1" applyBorder="1" applyAlignment="1">
      <alignment horizontal="right" vertical="center" wrapText="1"/>
    </xf>
    <xf numFmtId="0" fontId="7" fillId="0" borderId="0" xfId="0" applyFont="1" applyBorder="1" applyAlignment="1">
      <alignment horizontal="right" vertical="center" wrapText="1"/>
    </xf>
    <xf numFmtId="0" fontId="7" fillId="0" borderId="25" xfId="0" applyFont="1" applyBorder="1" applyAlignment="1">
      <alignment horizontal="right" vertical="center" wrapText="1"/>
    </xf>
    <xf numFmtId="0" fontId="21" fillId="0" borderId="24" xfId="0" applyFont="1" applyBorder="1" applyAlignment="1">
      <alignment vertical="center"/>
    </xf>
    <xf numFmtId="0" fontId="21" fillId="0" borderId="0" xfId="0" applyFont="1" applyBorder="1" applyAlignment="1">
      <alignment vertical="center"/>
    </xf>
    <xf numFmtId="0" fontId="21" fillId="0" borderId="25" xfId="0" applyFont="1" applyBorder="1" applyAlignment="1">
      <alignment vertical="center"/>
    </xf>
    <xf numFmtId="0" fontId="7" fillId="0" borderId="24" xfId="0" applyFont="1" applyBorder="1" applyAlignment="1">
      <alignment horizontal="right" vertical="center"/>
    </xf>
    <xf numFmtId="0" fontId="7" fillId="0" borderId="0" xfId="0" applyFont="1" applyBorder="1" applyAlignment="1">
      <alignment horizontal="right" vertical="center"/>
    </xf>
    <xf numFmtId="0" fontId="7" fillId="0" borderId="25" xfId="0" applyFont="1" applyBorder="1" applyAlignment="1">
      <alignment horizontal="right" vertical="center"/>
    </xf>
    <xf numFmtId="176" fontId="7" fillId="0" borderId="25" xfId="4" applyNumberFormat="1" applyFont="1" applyFill="1" applyBorder="1" applyAlignment="1">
      <alignment horizontal="right" vertical="center"/>
    </xf>
    <xf numFmtId="182" fontId="7" fillId="0" borderId="25" xfId="4" applyNumberFormat="1" applyFont="1" applyFill="1" applyBorder="1" applyAlignment="1">
      <alignment horizontal="right" vertical="center"/>
    </xf>
    <xf numFmtId="43" fontId="7" fillId="0" borderId="24" xfId="7" applyNumberFormat="1" applyFont="1" applyFill="1" applyBorder="1" applyAlignment="1">
      <alignment horizontal="right" vertical="center"/>
    </xf>
    <xf numFmtId="43" fontId="7" fillId="0" borderId="25" xfId="7" applyNumberFormat="1" applyFont="1" applyFill="1" applyBorder="1" applyAlignment="1">
      <alignment horizontal="right" vertical="center"/>
    </xf>
    <xf numFmtId="3" fontId="7" fillId="0" borderId="24" xfId="0" applyNumberFormat="1" applyFont="1" applyBorder="1" applyAlignment="1">
      <alignment horizontal="right" vertical="center"/>
    </xf>
    <xf numFmtId="3" fontId="7" fillId="0" borderId="0" xfId="0" applyNumberFormat="1" applyFont="1" applyBorder="1" applyAlignment="1">
      <alignment horizontal="right" vertical="center"/>
    </xf>
    <xf numFmtId="2" fontId="7" fillId="0" borderId="0" xfId="0" applyNumberFormat="1" applyFont="1" applyBorder="1">
      <alignment vertical="center"/>
    </xf>
    <xf numFmtId="186" fontId="7" fillId="0" borderId="0" xfId="0" applyNumberFormat="1" applyFont="1" applyBorder="1">
      <alignment vertical="center"/>
    </xf>
    <xf numFmtId="2" fontId="7" fillId="0" borderId="25" xfId="0" applyNumberFormat="1" applyFont="1" applyBorder="1">
      <alignment vertical="center"/>
    </xf>
    <xf numFmtId="43" fontId="7" fillId="0" borderId="24" xfId="7" applyFont="1" applyFill="1" applyBorder="1" applyAlignment="1">
      <alignment horizontal="right" vertical="center"/>
    </xf>
    <xf numFmtId="43" fontId="7" fillId="0" borderId="25" xfId="7" applyFont="1" applyFill="1" applyBorder="1" applyAlignment="1">
      <alignment horizontal="right" vertical="center"/>
    </xf>
    <xf numFmtId="2" fontId="7" fillId="0" borderId="0" xfId="10" applyNumberFormat="1" applyFont="1" applyBorder="1">
      <alignment vertical="center"/>
    </xf>
    <xf numFmtId="2" fontId="7" fillId="0" borderId="0" xfId="0" quotePrefix="1" applyNumberFormat="1" applyFont="1" applyBorder="1">
      <alignment vertical="center"/>
    </xf>
    <xf numFmtId="2" fontId="7" fillId="0" borderId="0" xfId="0" applyNumberFormat="1" applyFont="1" applyBorder="1" applyAlignment="1">
      <alignment horizontal="right" vertical="center"/>
    </xf>
    <xf numFmtId="2" fontId="7" fillId="0" borderId="25" xfId="0" applyNumberFormat="1" applyFont="1" applyBorder="1" applyAlignment="1">
      <alignment horizontal="right" vertical="center"/>
    </xf>
    <xf numFmtId="0" fontId="7" fillId="0" borderId="4" xfId="0" applyFont="1" applyBorder="1">
      <alignment vertical="center"/>
    </xf>
    <xf numFmtId="0" fontId="7" fillId="0" borderId="9" xfId="0" applyFont="1" applyBorder="1">
      <alignment vertical="center"/>
    </xf>
    <xf numFmtId="0" fontId="7" fillId="0" borderId="20" xfId="0" applyFont="1" applyBorder="1">
      <alignment vertical="center"/>
    </xf>
    <xf numFmtId="185" fontId="6" fillId="0" borderId="24" xfId="7" applyNumberFormat="1" applyFont="1" applyFill="1" applyBorder="1" applyAlignment="1">
      <alignment vertical="center"/>
    </xf>
    <xf numFmtId="185" fontId="6" fillId="0" borderId="0" xfId="7" applyNumberFormat="1" applyFont="1" applyFill="1" applyBorder="1" applyAlignment="1">
      <alignment vertical="center"/>
    </xf>
    <xf numFmtId="185" fontId="6" fillId="0" borderId="25" xfId="7" applyNumberFormat="1" applyFont="1" applyFill="1" applyBorder="1" applyAlignment="1">
      <alignment vertical="center"/>
    </xf>
    <xf numFmtId="0" fontId="7" fillId="0" borderId="24" xfId="0" applyFont="1" applyBorder="1" applyAlignment="1">
      <alignment vertical="center" wrapText="1"/>
    </xf>
    <xf numFmtId="0" fontId="7" fillId="0" borderId="0" xfId="0" applyFont="1" applyBorder="1" applyAlignment="1">
      <alignment vertical="center" wrapText="1"/>
    </xf>
    <xf numFmtId="0" fontId="7" fillId="0" borderId="25" xfId="0" applyFont="1" applyBorder="1" applyAlignment="1">
      <alignment vertical="center" wrapText="1"/>
    </xf>
    <xf numFmtId="0" fontId="5" fillId="0" borderId="24"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25" xfId="0" applyFont="1" applyFill="1" applyBorder="1" applyAlignment="1">
      <alignment horizontal="center" vertical="center"/>
    </xf>
    <xf numFmtId="0" fontId="21" fillId="0" borderId="20" xfId="0" applyFont="1" applyBorder="1" applyAlignment="1">
      <alignment vertical="center"/>
    </xf>
    <xf numFmtId="0" fontId="21" fillId="0" borderId="37" xfId="0" applyFont="1" applyBorder="1" applyAlignment="1">
      <alignment vertical="center"/>
    </xf>
    <xf numFmtId="0" fontId="21" fillId="0" borderId="21" xfId="0" applyFont="1" applyBorder="1" applyAlignment="1">
      <alignment vertical="center"/>
    </xf>
    <xf numFmtId="0" fontId="7" fillId="0" borderId="20" xfId="0" applyFont="1" applyBorder="1" applyAlignment="1">
      <alignment vertical="center"/>
    </xf>
    <xf numFmtId="0" fontId="7" fillId="0" borderId="37" xfId="0" applyFont="1" applyBorder="1" applyAlignment="1">
      <alignment vertical="center"/>
    </xf>
    <xf numFmtId="0" fontId="7" fillId="0" borderId="21" xfId="0" applyFont="1" applyBorder="1" applyAlignment="1">
      <alignment vertical="center"/>
    </xf>
    <xf numFmtId="177" fontId="7" fillId="2" borderId="22" xfId="0" applyNumberFormat="1" applyFont="1" applyFill="1" applyBorder="1" applyAlignment="1">
      <alignment horizontal="center" vertical="center" wrapText="1"/>
    </xf>
    <xf numFmtId="177" fontId="7" fillId="2" borderId="5" xfId="0" applyNumberFormat="1" applyFont="1" applyFill="1" applyBorder="1" applyAlignment="1">
      <alignment horizontal="center" vertical="center" wrapText="1"/>
    </xf>
    <xf numFmtId="177" fontId="7" fillId="2" borderId="23" xfId="0" applyNumberFormat="1" applyFont="1" applyFill="1" applyBorder="1" applyAlignment="1">
      <alignment horizontal="center" vertical="center" wrapText="1"/>
    </xf>
    <xf numFmtId="0" fontId="7" fillId="3" borderId="49" xfId="0" applyFont="1" applyFill="1" applyBorder="1" applyAlignment="1">
      <alignment horizontal="center" vertical="center" wrapText="1"/>
    </xf>
    <xf numFmtId="0" fontId="7" fillId="3" borderId="91" xfId="0" applyFont="1" applyFill="1" applyBorder="1" applyAlignment="1">
      <alignment horizontal="center" vertical="center" wrapText="1"/>
    </xf>
    <xf numFmtId="0" fontId="13" fillId="0" borderId="0" xfId="0" applyFont="1">
      <alignment vertical="center"/>
    </xf>
    <xf numFmtId="0" fontId="13" fillId="0" borderId="0" xfId="0" applyFont="1" applyBorder="1">
      <alignment vertical="center"/>
    </xf>
    <xf numFmtId="0" fontId="13" fillId="0" borderId="0" xfId="0" applyFont="1" applyAlignment="1">
      <alignment vertical="center"/>
    </xf>
    <xf numFmtId="0" fontId="21" fillId="0" borderId="0" xfId="0" applyFont="1" applyAlignment="1">
      <alignment vertical="center"/>
    </xf>
    <xf numFmtId="0" fontId="13" fillId="0" borderId="100" xfId="0" applyFont="1" applyBorder="1">
      <alignment vertical="center"/>
    </xf>
    <xf numFmtId="0" fontId="21" fillId="0" borderId="0" xfId="0" applyFont="1">
      <alignment vertical="center"/>
    </xf>
    <xf numFmtId="0" fontId="13" fillId="0" borderId="0" xfId="0" applyFont="1" applyAlignment="1"/>
    <xf numFmtId="0" fontId="24" fillId="0" borderId="24"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25" xfId="0" applyFont="1" applyFill="1" applyBorder="1" applyAlignment="1">
      <alignment horizontal="center" vertical="center"/>
    </xf>
    <xf numFmtId="0" fontId="0" fillId="0" borderId="0" xfId="0" applyBorder="1">
      <alignment vertical="center"/>
    </xf>
    <xf numFmtId="0" fontId="0" fillId="0" borderId="25" xfId="0" applyBorder="1">
      <alignment vertical="center"/>
    </xf>
    <xf numFmtId="0" fontId="0" fillId="4" borderId="0" xfId="0" applyFill="1">
      <alignment vertical="center"/>
    </xf>
    <xf numFmtId="0" fontId="24" fillId="0" borderId="5" xfId="0" applyFont="1" applyFill="1" applyBorder="1" applyAlignment="1">
      <alignment horizontal="center" vertical="center"/>
    </xf>
    <xf numFmtId="0" fontId="24" fillId="0" borderId="23" xfId="0" applyFont="1" applyFill="1" applyBorder="1" applyAlignment="1">
      <alignment horizontal="center"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7" fillId="27" borderId="27" xfId="0" applyFont="1" applyFill="1" applyBorder="1" applyAlignment="1">
      <alignment horizontal="center" vertical="center" wrapText="1"/>
    </xf>
    <xf numFmtId="0" fontId="7" fillId="27" borderId="4" xfId="0" applyFont="1" applyFill="1" applyBorder="1" applyAlignment="1">
      <alignment horizontal="center" vertical="center" wrapText="1"/>
    </xf>
    <xf numFmtId="0" fontId="7" fillId="27" borderId="11" xfId="0" applyFont="1" applyFill="1" applyBorder="1" applyAlignment="1">
      <alignment horizontal="center" vertical="center" wrapText="1"/>
    </xf>
    <xf numFmtId="0" fontId="7" fillId="27" borderId="21" xfId="0" applyFont="1" applyFill="1" applyBorder="1" applyAlignment="1">
      <alignment horizontal="center" vertical="center" wrapText="1"/>
    </xf>
    <xf numFmtId="0" fontId="7" fillId="27" borderId="22" xfId="0" applyFont="1" applyFill="1" applyBorder="1" applyAlignment="1">
      <alignment horizontal="center" vertical="center"/>
    </xf>
    <xf numFmtId="0" fontId="7" fillId="27" borderId="5" xfId="0" applyFont="1" applyFill="1" applyBorder="1" applyAlignment="1">
      <alignment horizontal="center" vertical="center"/>
    </xf>
    <xf numFmtId="0" fontId="7" fillId="27" borderId="23" xfId="0" applyFont="1" applyFill="1" applyBorder="1" applyAlignment="1">
      <alignment horizontal="center" vertical="center"/>
    </xf>
    <xf numFmtId="0" fontId="7" fillId="0" borderId="5" xfId="0" applyFont="1" applyFill="1" applyBorder="1" applyAlignment="1">
      <alignment horizontal="center" vertical="center"/>
    </xf>
    <xf numFmtId="41" fontId="7" fillId="0" borderId="5" xfId="0" applyNumberFormat="1" applyFont="1" applyFill="1" applyBorder="1" applyAlignment="1">
      <alignment horizontal="right" vertical="center"/>
    </xf>
    <xf numFmtId="176" fontId="7" fillId="0" borderId="5" xfId="0" applyNumberFormat="1" applyFont="1" applyFill="1" applyBorder="1" applyAlignment="1">
      <alignment horizontal="right" vertical="center"/>
    </xf>
    <xf numFmtId="0" fontId="24" fillId="0" borderId="5" xfId="0" applyFont="1" applyFill="1" applyBorder="1" applyAlignment="1">
      <alignment horizontal="right" vertical="center"/>
    </xf>
    <xf numFmtId="0" fontId="7" fillId="2" borderId="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6" fillId="0" borderId="36" xfId="0" applyFont="1" applyBorder="1" applyAlignment="1">
      <alignment horizontal="center" vertical="center"/>
    </xf>
    <xf numFmtId="0" fontId="6" fillId="0" borderId="6" xfId="0" applyFont="1" applyBorder="1" applyAlignment="1">
      <alignment horizontal="center" vertical="center"/>
    </xf>
    <xf numFmtId="0" fontId="6" fillId="0" borderId="35" xfId="0" applyFont="1" applyBorder="1" applyAlignment="1">
      <alignment horizontal="center" vertical="center"/>
    </xf>
    <xf numFmtId="0" fontId="6" fillId="0" borderId="8"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96" xfId="0" applyFont="1" applyBorder="1" applyAlignment="1">
      <alignment horizontal="center" vertical="center"/>
    </xf>
    <xf numFmtId="0" fontId="6" fillId="0" borderId="86" xfId="0" applyFont="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6" fillId="2" borderId="23"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13" fillId="0" borderId="20" xfId="0" applyFont="1" applyBorder="1" applyAlignment="1">
      <alignment horizontal="center" vertical="center"/>
    </xf>
    <xf numFmtId="0" fontId="13" fillId="0" borderId="37" xfId="0" applyFont="1" applyBorder="1" applyAlignment="1">
      <alignment horizontal="center" vertical="center"/>
    </xf>
    <xf numFmtId="0" fontId="13" fillId="0" borderId="21" xfId="0" applyFont="1" applyBorder="1" applyAlignment="1">
      <alignment horizontal="center" vertical="center"/>
    </xf>
    <xf numFmtId="0" fontId="6" fillId="2" borderId="36"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5" xfId="0" applyFont="1" applyFill="1" applyBorder="1" applyAlignment="1">
      <alignment horizontal="center" vertical="center"/>
    </xf>
    <xf numFmtId="0" fontId="6" fillId="2" borderId="23" xfId="0" applyFont="1" applyFill="1" applyBorder="1" applyAlignment="1">
      <alignment horizontal="center" vertical="center"/>
    </xf>
    <xf numFmtId="41" fontId="7" fillId="2" borderId="10" xfId="0" applyNumberFormat="1" applyFont="1" applyFill="1" applyBorder="1" applyAlignment="1">
      <alignment horizontal="center" vertical="center" wrapText="1"/>
    </xf>
    <xf numFmtId="0" fontId="7" fillId="2" borderId="12" xfId="0" applyFont="1" applyFill="1" applyBorder="1" applyAlignment="1">
      <alignment horizontal="center" vertical="center" wrapText="1"/>
    </xf>
    <xf numFmtId="0" fontId="6" fillId="2" borderId="3"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13"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14" xfId="1" applyFont="1" applyFill="1" applyBorder="1" applyAlignment="1">
      <alignment horizontal="center" vertical="center" wrapText="1"/>
    </xf>
    <xf numFmtId="0" fontId="6" fillId="2" borderId="4" xfId="1" applyFont="1" applyFill="1" applyBorder="1" applyAlignment="1">
      <alignment horizontal="center" vertical="center" wrapText="1"/>
    </xf>
    <xf numFmtId="192" fontId="12" fillId="0" borderId="28" xfId="1" applyNumberFormat="1" applyFont="1" applyFill="1" applyBorder="1" applyAlignment="1">
      <alignment horizontal="left" vertical="top"/>
    </xf>
    <xf numFmtId="192" fontId="12" fillId="0" borderId="29" xfId="1" applyNumberFormat="1" applyFont="1" applyFill="1" applyBorder="1" applyAlignment="1">
      <alignment horizontal="left" vertical="top"/>
    </xf>
    <xf numFmtId="192" fontId="12" fillId="0" borderId="30" xfId="1" applyNumberFormat="1" applyFont="1" applyFill="1" applyBorder="1" applyAlignment="1">
      <alignment horizontal="left" vertical="top"/>
    </xf>
    <xf numFmtId="176" fontId="7" fillId="0" borderId="0" xfId="1" applyNumberFormat="1" applyFont="1" applyFill="1" applyBorder="1" applyAlignment="1">
      <alignment horizontal="center" vertical="center"/>
    </xf>
    <xf numFmtId="0" fontId="6" fillId="2" borderId="2" xfId="0" applyFont="1" applyFill="1" applyBorder="1" applyAlignment="1">
      <alignment vertical="center" wrapText="1"/>
    </xf>
    <xf numFmtId="0" fontId="6" fillId="2" borderId="14" xfId="0" applyFont="1" applyFill="1" applyBorder="1" applyAlignment="1">
      <alignment vertical="center" wrapText="1"/>
    </xf>
    <xf numFmtId="0" fontId="6" fillId="2" borderId="4" xfId="0" applyFont="1" applyFill="1" applyBorder="1" applyAlignment="1">
      <alignment vertical="center" wrapText="1"/>
    </xf>
    <xf numFmtId="193" fontId="12" fillId="0" borderId="28" xfId="0" quotePrefix="1" applyNumberFormat="1" applyFont="1" applyFill="1" applyBorder="1" applyAlignment="1">
      <alignment horizontal="left" vertical="top" wrapText="1"/>
    </xf>
    <xf numFmtId="0" fontId="12" fillId="0" borderId="29" xfId="0" applyFont="1" applyBorder="1" applyAlignment="1">
      <alignment horizontal="left" vertical="top" wrapText="1"/>
    </xf>
    <xf numFmtId="0" fontId="12" fillId="0" borderId="30" xfId="0" applyFont="1" applyBorder="1" applyAlignment="1">
      <alignment horizontal="left" vertical="top" wrapText="1"/>
    </xf>
    <xf numFmtId="0" fontId="6" fillId="0" borderId="18" xfId="1" applyFont="1" applyFill="1" applyBorder="1" applyAlignment="1">
      <alignment horizontal="center" vertical="center" wrapText="1"/>
    </xf>
    <xf numFmtId="0" fontId="6" fillId="0" borderId="1" xfId="1" applyFont="1" applyFill="1" applyBorder="1" applyAlignment="1">
      <alignment horizontal="center" vertical="center" wrapText="1"/>
    </xf>
    <xf numFmtId="0" fontId="6" fillId="0" borderId="19" xfId="1"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45" xfId="0" applyFont="1" applyFill="1" applyBorder="1" applyAlignment="1">
      <alignment horizontal="center" vertical="center" wrapText="1"/>
    </xf>
    <xf numFmtId="0" fontId="20" fillId="0" borderId="28" xfId="0" applyFont="1" applyFill="1" applyBorder="1" applyAlignment="1">
      <alignment horizontal="left" vertical="top"/>
    </xf>
    <xf numFmtId="0" fontId="20" fillId="0" borderId="29" xfId="0" applyFont="1" applyFill="1" applyBorder="1" applyAlignment="1">
      <alignment horizontal="left" vertical="top"/>
    </xf>
    <xf numFmtId="0" fontId="20" fillId="0" borderId="30" xfId="0" applyFont="1" applyFill="1" applyBorder="1" applyAlignment="1">
      <alignment horizontal="left" vertical="top"/>
    </xf>
    <xf numFmtId="0" fontId="5" fillId="0" borderId="97" xfId="0" applyFont="1" applyBorder="1" applyAlignment="1">
      <alignment horizontal="center" vertical="center"/>
    </xf>
    <xf numFmtId="0" fontId="5" fillId="0" borderId="98" xfId="0" applyFont="1" applyBorder="1" applyAlignment="1">
      <alignment horizontal="center" vertical="center"/>
    </xf>
    <xf numFmtId="0" fontId="5" fillId="0" borderId="99" xfId="0" applyFont="1" applyBorder="1" applyAlignment="1">
      <alignment horizontal="center" vertical="center"/>
    </xf>
    <xf numFmtId="0" fontId="6" fillId="2" borderId="22" xfId="0" applyFont="1" applyFill="1" applyBorder="1" applyAlignment="1">
      <alignment horizontal="center" vertical="center"/>
    </xf>
    <xf numFmtId="193" fontId="12" fillId="0" borderId="28" xfId="0" quotePrefix="1" applyNumberFormat="1" applyFont="1" applyFill="1" applyBorder="1" applyAlignment="1">
      <alignment horizontal="left" vertical="top"/>
    </xf>
    <xf numFmtId="193" fontId="12" fillId="0" borderId="29" xfId="0" quotePrefix="1" applyNumberFormat="1" applyFont="1" applyFill="1" applyBorder="1" applyAlignment="1">
      <alignment horizontal="left" vertical="top"/>
    </xf>
    <xf numFmtId="193" fontId="12" fillId="0" borderId="30" xfId="0" quotePrefix="1" applyNumberFormat="1" applyFont="1" applyFill="1" applyBorder="1" applyAlignment="1">
      <alignment horizontal="left" vertical="top"/>
    </xf>
    <xf numFmtId="0" fontId="7" fillId="2" borderId="22"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12" fillId="0" borderId="28" xfId="0" applyFont="1" applyBorder="1" applyAlignment="1">
      <alignment horizontal="left" vertical="top" wrapText="1"/>
    </xf>
    <xf numFmtId="0" fontId="6" fillId="2" borderId="6" xfId="0" applyFont="1" applyFill="1" applyBorder="1" applyAlignment="1">
      <alignment vertical="center" wrapText="1"/>
    </xf>
    <xf numFmtId="0" fontId="6" fillId="2" borderId="1" xfId="0" applyFont="1" applyFill="1" applyBorder="1" applyAlignment="1">
      <alignment vertical="center" wrapText="1"/>
    </xf>
    <xf numFmtId="0" fontId="6" fillId="2" borderId="19" xfId="0" applyFont="1" applyFill="1" applyBorder="1" applyAlignment="1">
      <alignment vertical="center" wrapText="1"/>
    </xf>
    <xf numFmtId="0" fontId="7" fillId="2" borderId="49"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61" xfId="0" applyFont="1" applyFill="1" applyBorder="1" applyAlignment="1">
      <alignment horizontal="center" vertical="center" wrapText="1"/>
    </xf>
    <xf numFmtId="0" fontId="6" fillId="2" borderId="41"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6" fillId="2" borderId="43" xfId="0" applyFont="1" applyFill="1" applyBorder="1" applyAlignment="1">
      <alignment horizontal="center" vertical="center" wrapText="1"/>
    </xf>
    <xf numFmtId="0" fontId="6" fillId="2" borderId="45"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0" borderId="36" xfId="0" applyFont="1" applyBorder="1" applyAlignment="1">
      <alignment horizontal="center" vertical="center" wrapText="1"/>
    </xf>
    <xf numFmtId="0" fontId="6" fillId="0" borderId="6" xfId="0" applyFont="1" applyBorder="1" applyAlignment="1">
      <alignment horizontal="center" vertical="center" wrapText="1"/>
    </xf>
    <xf numFmtId="0" fontId="6" fillId="0" borderId="35" xfId="0" applyFont="1" applyBorder="1" applyAlignment="1">
      <alignment horizontal="center" vertical="center" wrapText="1"/>
    </xf>
    <xf numFmtId="0" fontId="7" fillId="2" borderId="7" xfId="1" applyFont="1" applyFill="1" applyBorder="1" applyAlignment="1">
      <alignment horizontal="center" vertical="center" wrapText="1"/>
    </xf>
    <xf numFmtId="176" fontId="7" fillId="0" borderId="24" xfId="0" applyNumberFormat="1" applyFont="1" applyFill="1" applyBorder="1" applyAlignment="1">
      <alignment horizontal="center" vertical="center"/>
    </xf>
    <xf numFmtId="176" fontId="7" fillId="0" borderId="0" xfId="0" applyNumberFormat="1" applyFont="1" applyFill="1" applyBorder="1" applyAlignment="1">
      <alignment horizontal="center" vertical="center"/>
    </xf>
    <xf numFmtId="0" fontId="6" fillId="2" borderId="18"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2" borderId="19" xfId="1" applyFont="1" applyFill="1" applyBorder="1" applyAlignment="1">
      <alignment horizontal="center" vertical="center" wrapText="1"/>
    </xf>
    <xf numFmtId="0" fontId="6" fillId="2" borderId="24" xfId="1" applyFont="1" applyFill="1" applyBorder="1" applyAlignment="1">
      <alignment horizontal="center" vertical="center" wrapText="1"/>
    </xf>
    <xf numFmtId="0" fontId="6" fillId="2" borderId="0" xfId="1" applyFont="1" applyFill="1" applyBorder="1" applyAlignment="1">
      <alignment horizontal="center" vertical="center" wrapText="1"/>
    </xf>
    <xf numFmtId="0" fontId="6" fillId="2" borderId="25" xfId="1" applyFont="1" applyFill="1" applyBorder="1" applyAlignment="1">
      <alignment horizontal="center" vertical="center" wrapText="1"/>
    </xf>
    <xf numFmtId="0" fontId="6" fillId="2" borderId="20" xfId="1" applyFont="1" applyFill="1" applyBorder="1" applyAlignment="1">
      <alignment horizontal="center" vertical="center" wrapText="1"/>
    </xf>
    <xf numFmtId="0" fontId="6" fillId="2" borderId="37" xfId="1" applyFont="1" applyFill="1" applyBorder="1" applyAlignment="1">
      <alignment horizontal="center" vertical="center" wrapText="1"/>
    </xf>
    <xf numFmtId="0" fontId="6" fillId="2" borderId="21" xfId="1" applyFont="1" applyFill="1" applyBorder="1" applyAlignment="1">
      <alignment horizontal="center" vertical="center" wrapText="1"/>
    </xf>
    <xf numFmtId="0" fontId="12" fillId="0" borderId="28" xfId="0" applyFont="1" applyBorder="1" applyAlignment="1">
      <alignment horizontal="left" vertical="top"/>
    </xf>
    <xf numFmtId="0" fontId="12" fillId="0" borderId="29" xfId="0" applyFont="1" applyBorder="1" applyAlignment="1">
      <alignment horizontal="left" vertical="top"/>
    </xf>
    <xf numFmtId="0" fontId="12" fillId="0" borderId="30" xfId="0" applyFont="1" applyBorder="1" applyAlignment="1">
      <alignment horizontal="left" vertical="top"/>
    </xf>
    <xf numFmtId="0" fontId="6" fillId="0" borderId="2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6" fillId="0" borderId="36" xfId="0" applyFont="1" applyFill="1" applyBorder="1" applyAlignment="1">
      <alignment horizontal="center" vertical="center" wrapText="1"/>
    </xf>
    <xf numFmtId="0" fontId="12" fillId="0" borderId="28" xfId="0" applyFont="1" applyFill="1" applyBorder="1" applyAlignment="1">
      <alignment horizontal="left" vertical="top"/>
    </xf>
    <xf numFmtId="0" fontId="12" fillId="0" borderId="30" xfId="0" applyFont="1" applyFill="1" applyBorder="1" applyAlignment="1">
      <alignment horizontal="left" vertical="top"/>
    </xf>
    <xf numFmtId="0" fontId="6" fillId="2" borderId="26"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50" xfId="0" applyFont="1" applyFill="1" applyBorder="1" applyAlignment="1">
      <alignment horizontal="center" vertical="center" wrapText="1"/>
    </xf>
    <xf numFmtId="0" fontId="6" fillId="2" borderId="51" xfId="0" applyFont="1" applyFill="1" applyBorder="1" applyAlignment="1">
      <alignment horizontal="center" vertical="center" wrapText="1"/>
    </xf>
    <xf numFmtId="0" fontId="12" fillId="0" borderId="82" xfId="0" applyFont="1" applyFill="1" applyBorder="1" applyAlignment="1">
      <alignment horizontal="left" vertical="top"/>
    </xf>
    <xf numFmtId="0" fontId="12" fillId="0" borderId="83" xfId="0" applyFont="1" applyBorder="1" applyAlignment="1">
      <alignment horizontal="left" vertical="top"/>
    </xf>
    <xf numFmtId="0" fontId="12" fillId="0" borderId="81" xfId="0" applyFont="1" applyBorder="1" applyAlignment="1">
      <alignment horizontal="left" vertical="top"/>
    </xf>
    <xf numFmtId="0" fontId="12" fillId="0" borderId="29" xfId="0" applyFont="1" applyFill="1" applyBorder="1" applyAlignment="1">
      <alignment horizontal="left" vertical="top"/>
    </xf>
    <xf numFmtId="0" fontId="13" fillId="0" borderId="28" xfId="0" applyFont="1" applyFill="1" applyBorder="1" applyAlignment="1">
      <alignment horizontal="left" vertical="top"/>
    </xf>
    <xf numFmtId="0" fontId="13" fillId="0" borderId="30" xfId="0" applyFont="1" applyFill="1" applyBorder="1" applyAlignment="1">
      <alignment horizontal="left" vertical="top"/>
    </xf>
    <xf numFmtId="0" fontId="7" fillId="2" borderId="10"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5" fillId="0" borderId="87" xfId="0" applyFont="1" applyFill="1" applyBorder="1" applyAlignment="1">
      <alignment horizontal="center" vertical="center"/>
    </xf>
    <xf numFmtId="0" fontId="5" fillId="0" borderId="88" xfId="0" applyFont="1" applyBorder="1" applyAlignment="1">
      <alignment horizontal="center" vertical="center"/>
    </xf>
    <xf numFmtId="0" fontId="5" fillId="0" borderId="89" xfId="0" applyFont="1" applyBorder="1" applyAlignment="1">
      <alignment horizontal="center" vertical="center"/>
    </xf>
    <xf numFmtId="0" fontId="5" fillId="0" borderId="16"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5" fillId="0" borderId="60" xfId="0" applyFont="1" applyBorder="1" applyAlignment="1">
      <alignment horizontal="center" vertical="center" wrapText="1"/>
    </xf>
    <xf numFmtId="0" fontId="6" fillId="2" borderId="5" xfId="1" applyFont="1" applyFill="1" applyBorder="1" applyAlignment="1">
      <alignment horizontal="center" vertical="center" wrapText="1"/>
    </xf>
    <xf numFmtId="0" fontId="6" fillId="2" borderId="13" xfId="0" applyFont="1" applyFill="1" applyBorder="1" applyAlignment="1">
      <alignment vertical="center" wrapText="1"/>
    </xf>
    <xf numFmtId="0" fontId="6" fillId="2" borderId="0" xfId="0" applyFont="1" applyFill="1" applyBorder="1" applyAlignment="1">
      <alignment vertical="center" wrapText="1"/>
    </xf>
    <xf numFmtId="176" fontId="12" fillId="0" borderId="29" xfId="0" applyNumberFormat="1" applyFont="1" applyFill="1" applyBorder="1" applyAlignment="1">
      <alignment horizontal="left" vertical="top"/>
    </xf>
    <xf numFmtId="176" fontId="12" fillId="0" borderId="30" xfId="0" applyNumberFormat="1" applyFont="1" applyFill="1" applyBorder="1" applyAlignment="1">
      <alignment horizontal="left" vertical="top"/>
    </xf>
    <xf numFmtId="0" fontId="6" fillId="0" borderId="36" xfId="1" applyFont="1" applyFill="1" applyBorder="1" applyAlignment="1">
      <alignment horizontal="center" vertical="center" wrapText="1"/>
    </xf>
    <xf numFmtId="0" fontId="6" fillId="0" borderId="6" xfId="1" applyFont="1" applyFill="1" applyBorder="1" applyAlignment="1">
      <alignment horizontal="center" vertical="center" wrapText="1"/>
    </xf>
    <xf numFmtId="0" fontId="6" fillId="0" borderId="5" xfId="1" applyFont="1" applyFill="1" applyBorder="1" applyAlignment="1">
      <alignment horizontal="center" vertical="center" wrapText="1"/>
    </xf>
    <xf numFmtId="0" fontId="6" fillId="0" borderId="23" xfId="1"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35"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12" fillId="0" borderId="28" xfId="0" applyFont="1" applyFill="1" applyBorder="1" applyAlignment="1">
      <alignment horizontal="left" vertical="top" wrapText="1"/>
    </xf>
    <xf numFmtId="0" fontId="12" fillId="0" borderId="29" xfId="0" applyFont="1" applyFill="1" applyBorder="1" applyAlignment="1">
      <alignment horizontal="left" vertical="top" wrapText="1"/>
    </xf>
    <xf numFmtId="0" fontId="23" fillId="0" borderId="28" xfId="0" applyFont="1" applyBorder="1" applyAlignment="1">
      <alignment horizontal="left" vertical="top"/>
    </xf>
    <xf numFmtId="0" fontId="23" fillId="0" borderId="29" xfId="0" applyFont="1" applyBorder="1" applyAlignment="1">
      <alignment horizontal="left" vertical="top"/>
    </xf>
    <xf numFmtId="0" fontId="23" fillId="0" borderId="30" xfId="0" applyFont="1" applyBorder="1" applyAlignment="1">
      <alignment horizontal="left" vertical="top"/>
    </xf>
    <xf numFmtId="0" fontId="6" fillId="2" borderId="77" xfId="0" applyFont="1" applyFill="1" applyBorder="1" applyAlignment="1">
      <alignment horizontal="center" vertical="center" wrapText="1"/>
    </xf>
    <xf numFmtId="0" fontId="6" fillId="2" borderId="78"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5" fillId="0" borderId="59" xfId="0" applyFont="1" applyFill="1" applyBorder="1" applyAlignment="1">
      <alignment horizontal="center" vertical="center"/>
    </xf>
    <xf numFmtId="0" fontId="5" fillId="0" borderId="16" xfId="0" applyFont="1" applyBorder="1" applyAlignment="1">
      <alignment horizontal="center" vertical="center"/>
    </xf>
    <xf numFmtId="0" fontId="6" fillId="2" borderId="5" xfId="4"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6"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7" xfId="0" applyFont="1" applyBorder="1" applyAlignment="1">
      <alignment horizontal="center" vertical="center"/>
    </xf>
    <xf numFmtId="0" fontId="5" fillId="0" borderId="87" xfId="0" applyFont="1" applyBorder="1" applyAlignment="1">
      <alignment horizontal="center" vertical="center" wrapText="1"/>
    </xf>
    <xf numFmtId="0" fontId="5" fillId="0" borderId="88" xfId="0" applyFont="1" applyBorder="1" applyAlignment="1">
      <alignment horizontal="center" vertical="center" wrapText="1"/>
    </xf>
    <xf numFmtId="0" fontId="5" fillId="0" borderId="89" xfId="0" applyFont="1" applyBorder="1" applyAlignment="1">
      <alignment horizontal="center" vertical="center" wrapText="1"/>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32" xfId="0" applyFont="1" applyFill="1" applyBorder="1" applyAlignment="1">
      <alignment horizontal="center" vertical="center" wrapText="1"/>
    </xf>
    <xf numFmtId="0" fontId="6" fillId="2" borderId="23" xfId="1" applyFont="1" applyFill="1" applyBorder="1" applyAlignment="1">
      <alignment horizontal="center" vertical="center" wrapText="1"/>
    </xf>
    <xf numFmtId="0" fontId="6" fillId="2" borderId="23" xfId="4" applyFont="1" applyFill="1" applyBorder="1" applyAlignment="1">
      <alignment horizontal="center" vertical="center" wrapText="1"/>
    </xf>
    <xf numFmtId="176" fontId="6" fillId="2" borderId="10" xfId="0" applyNumberFormat="1" applyFont="1" applyFill="1" applyBorder="1" applyAlignment="1">
      <alignment horizontal="center" vertical="center" wrapText="1"/>
    </xf>
    <xf numFmtId="176" fontId="6" fillId="2" borderId="11" xfId="0" applyNumberFormat="1" applyFont="1" applyFill="1" applyBorder="1" applyAlignment="1">
      <alignment horizontal="center" vertical="center" wrapText="1"/>
    </xf>
    <xf numFmtId="0" fontId="7" fillId="2" borderId="22" xfId="1" applyFont="1" applyFill="1" applyBorder="1" applyAlignment="1">
      <alignment horizontal="center" vertical="center" wrapText="1"/>
    </xf>
    <xf numFmtId="0" fontId="6" fillId="2" borderId="22" xfId="1" applyFont="1" applyFill="1" applyBorder="1" applyAlignment="1">
      <alignment horizontal="center" vertical="center" wrapText="1"/>
    </xf>
    <xf numFmtId="0" fontId="6" fillId="2" borderId="22" xfId="4" applyFont="1" applyFill="1" applyBorder="1" applyAlignment="1">
      <alignment horizontal="center" vertical="center" wrapText="1"/>
    </xf>
    <xf numFmtId="0" fontId="7" fillId="3" borderId="90" xfId="0" applyFont="1" applyFill="1" applyBorder="1" applyAlignment="1">
      <alignment horizontal="center" vertical="center" wrapText="1"/>
    </xf>
    <xf numFmtId="0" fontId="12" fillId="0" borderId="82" xfId="0" applyFont="1" applyFill="1" applyBorder="1" applyAlignment="1">
      <alignment horizontal="left" vertical="top" wrapText="1"/>
    </xf>
    <xf numFmtId="0" fontId="12" fillId="0" borderId="81" xfId="0" applyFont="1" applyBorder="1" applyAlignment="1">
      <alignment horizontal="left" vertical="top" wrapText="1"/>
    </xf>
    <xf numFmtId="0" fontId="7" fillId="2" borderId="32" xfId="0" applyFont="1" applyFill="1" applyBorder="1" applyAlignment="1">
      <alignment vertical="center" wrapText="1"/>
    </xf>
    <xf numFmtId="0" fontId="6" fillId="2" borderId="40" xfId="0" applyFont="1" applyFill="1" applyBorder="1" applyAlignment="1">
      <alignment horizontal="center" vertical="center" wrapText="1"/>
    </xf>
    <xf numFmtId="0" fontId="6" fillId="2" borderId="47" xfId="0" applyFont="1" applyFill="1" applyBorder="1" applyAlignment="1">
      <alignment horizontal="center" vertical="center" wrapText="1"/>
    </xf>
    <xf numFmtId="0" fontId="6" fillId="2" borderId="62"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7" fillId="2" borderId="10" xfId="4" applyFont="1" applyFill="1" applyBorder="1" applyAlignment="1">
      <alignment horizontal="center" vertical="center" wrapText="1"/>
    </xf>
    <xf numFmtId="0" fontId="7" fillId="2" borderId="11" xfId="5"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5" xfId="1" applyFont="1" applyFill="1" applyBorder="1" applyAlignment="1">
      <alignment horizontal="center" vertical="center" wrapText="1"/>
    </xf>
    <xf numFmtId="0" fontId="6" fillId="2" borderId="33" xfId="0" applyFont="1" applyFill="1" applyBorder="1" applyAlignment="1">
      <alignment horizontal="center" vertical="center" wrapText="1"/>
    </xf>
    <xf numFmtId="0" fontId="6" fillId="2" borderId="6" xfId="1"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7" fillId="2" borderId="31" xfId="1" applyFont="1" applyFill="1" applyBorder="1" applyAlignment="1">
      <alignment horizontal="center" vertical="center" wrapText="1"/>
    </xf>
    <xf numFmtId="0" fontId="7" fillId="2" borderId="34" xfId="1" applyFont="1" applyFill="1" applyBorder="1" applyAlignment="1">
      <alignment horizontal="center" vertical="center" wrapText="1"/>
    </xf>
    <xf numFmtId="0" fontId="6" fillId="2" borderId="36" xfId="1" applyFont="1" applyFill="1" applyBorder="1" applyAlignment="1">
      <alignment horizontal="center" vertical="center" wrapText="1"/>
    </xf>
    <xf numFmtId="0" fontId="6" fillId="2" borderId="80" xfId="0" applyFont="1" applyFill="1" applyBorder="1" applyAlignment="1">
      <alignment horizontal="center" vertical="center" wrapText="1"/>
    </xf>
    <xf numFmtId="0" fontId="6" fillId="2" borderId="76" xfId="0" applyFont="1" applyFill="1" applyBorder="1" applyAlignment="1">
      <alignment horizontal="center" vertical="center" wrapText="1"/>
    </xf>
    <xf numFmtId="0" fontId="6" fillId="2" borderId="75"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176" fontId="12" fillId="0" borderId="28" xfId="0" applyNumberFormat="1" applyFont="1" applyFill="1" applyBorder="1" applyAlignment="1">
      <alignment horizontal="left" vertical="top"/>
    </xf>
    <xf numFmtId="176" fontId="12" fillId="0" borderId="96" xfId="0" applyNumberFormat="1" applyFont="1" applyFill="1" applyBorder="1" applyAlignment="1">
      <alignment horizontal="left" vertical="top"/>
    </xf>
    <xf numFmtId="176" fontId="20" fillId="0" borderId="28" xfId="0" applyNumberFormat="1" applyFont="1" applyFill="1" applyBorder="1" applyAlignment="1">
      <alignment horizontal="left" vertical="top"/>
    </xf>
    <xf numFmtId="176" fontId="20" fillId="0" borderId="29" xfId="0" applyNumberFormat="1" applyFont="1" applyFill="1" applyBorder="1" applyAlignment="1">
      <alignment horizontal="left" vertical="top"/>
    </xf>
    <xf numFmtId="176" fontId="20" fillId="0" borderId="30" xfId="0" applyNumberFormat="1" applyFont="1" applyFill="1" applyBorder="1" applyAlignment="1">
      <alignment horizontal="left" vertical="top"/>
    </xf>
    <xf numFmtId="176" fontId="6" fillId="0" borderId="1" xfId="0" applyNumberFormat="1" applyFont="1" applyFill="1" applyBorder="1" applyAlignment="1">
      <alignment horizontal="center" vertical="center" wrapText="1"/>
    </xf>
    <xf numFmtId="176" fontId="6" fillId="0" borderId="19" xfId="0" applyNumberFormat="1" applyFont="1" applyFill="1" applyBorder="1" applyAlignment="1">
      <alignment horizontal="center" vertical="center" wrapText="1"/>
    </xf>
    <xf numFmtId="187" fontId="12" fillId="0" borderId="28" xfId="0" quotePrefix="1" applyNumberFormat="1" applyFont="1" applyFill="1" applyBorder="1" applyAlignment="1">
      <alignment horizontal="left" vertical="top"/>
    </xf>
    <xf numFmtId="187" fontId="12" fillId="0" borderId="29" xfId="0" quotePrefix="1" applyNumberFormat="1" applyFont="1" applyFill="1" applyBorder="1" applyAlignment="1">
      <alignment horizontal="left" vertical="top"/>
    </xf>
    <xf numFmtId="187" fontId="12" fillId="0" borderId="30" xfId="0" quotePrefix="1" applyNumberFormat="1" applyFont="1" applyFill="1" applyBorder="1" applyAlignment="1">
      <alignment horizontal="left" vertical="top"/>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12" fillId="0" borderId="82" xfId="0" applyFont="1" applyBorder="1" applyAlignment="1">
      <alignment horizontal="left" vertical="top" wrapText="1"/>
    </xf>
    <xf numFmtId="0" fontId="12" fillId="0" borderId="83" xfId="0" applyFont="1" applyFill="1" applyBorder="1" applyAlignment="1">
      <alignment horizontal="left" vertical="top"/>
    </xf>
    <xf numFmtId="0" fontId="12" fillId="0" borderId="81" xfId="0" applyFont="1" applyFill="1" applyBorder="1" applyAlignment="1">
      <alignment horizontal="left" vertical="top"/>
    </xf>
    <xf numFmtId="0" fontId="7" fillId="2" borderId="3"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6" fillId="2" borderId="79" xfId="0" applyFont="1" applyFill="1" applyBorder="1" applyAlignment="1">
      <alignment vertical="center" wrapText="1"/>
    </xf>
    <xf numFmtId="0" fontId="6" fillId="0" borderId="11" xfId="0" applyFont="1" applyBorder="1" applyAlignment="1">
      <alignment horizontal="center" vertical="center" wrapText="1"/>
    </xf>
    <xf numFmtId="192" fontId="12" fillId="0" borderId="28" xfId="1" applyNumberFormat="1" applyFont="1" applyFill="1" applyBorder="1" applyAlignment="1">
      <alignment horizontal="left" vertical="top" wrapText="1"/>
    </xf>
    <xf numFmtId="0" fontId="1" fillId="0" borderId="36" xfId="0" applyFont="1" applyBorder="1" applyAlignment="1">
      <alignment horizontal="center" vertical="center"/>
    </xf>
    <xf numFmtId="0" fontId="22" fillId="0" borderId="6" xfId="0" applyFont="1" applyBorder="1" applyAlignment="1">
      <alignment horizontal="center" vertical="center"/>
    </xf>
    <xf numFmtId="0" fontId="22" fillId="0" borderId="35" xfId="0" applyFont="1" applyBorder="1" applyAlignment="1">
      <alignment horizontal="center" vertical="center"/>
    </xf>
    <xf numFmtId="192" fontId="12" fillId="0" borderId="82" xfId="1" applyNumberFormat="1" applyFont="1" applyFill="1" applyBorder="1" applyAlignment="1">
      <alignment horizontal="left" vertical="top" wrapText="1"/>
    </xf>
    <xf numFmtId="0" fontId="12" fillId="0" borderId="83" xfId="0" applyFont="1" applyBorder="1" applyAlignment="1">
      <alignment horizontal="left" vertical="top" wrapText="1"/>
    </xf>
    <xf numFmtId="0" fontId="12" fillId="0" borderId="86" xfId="0" applyFont="1" applyBorder="1" applyAlignment="1">
      <alignment horizontal="left" vertical="top" wrapText="1"/>
    </xf>
    <xf numFmtId="192" fontId="12" fillId="0" borderId="29" xfId="1" applyNumberFormat="1" applyFont="1" applyFill="1" applyBorder="1" applyAlignment="1">
      <alignment horizontal="left" vertical="top" wrapText="1"/>
    </xf>
    <xf numFmtId="0" fontId="7" fillId="2" borderId="6"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6" fillId="0" borderId="7" xfId="1" applyFont="1" applyFill="1" applyBorder="1" applyAlignment="1">
      <alignment horizontal="center" vertical="center" wrapText="1"/>
    </xf>
    <xf numFmtId="0" fontId="6" fillId="2" borderId="20" xfId="0" applyFont="1" applyFill="1" applyBorder="1" applyAlignment="1">
      <alignment vertical="center" wrapText="1"/>
    </xf>
    <xf numFmtId="0" fontId="7" fillId="2" borderId="26" xfId="6" applyFont="1" applyFill="1" applyBorder="1" applyAlignment="1">
      <alignment horizontal="center" vertical="center" wrapText="1"/>
    </xf>
    <xf numFmtId="0" fontId="7" fillId="2" borderId="27" xfId="6" applyFont="1" applyFill="1" applyBorder="1" applyAlignment="1">
      <alignment horizontal="center" vertical="center" wrapText="1"/>
    </xf>
    <xf numFmtId="193" fontId="12" fillId="0" borderId="29" xfId="0" quotePrefix="1" applyNumberFormat="1" applyFont="1" applyFill="1" applyBorder="1" applyAlignment="1">
      <alignment horizontal="left" vertical="top" wrapText="1"/>
    </xf>
    <xf numFmtId="0" fontId="6" fillId="0" borderId="6" xfId="0" applyFont="1" applyFill="1" applyBorder="1" applyAlignment="1">
      <alignment vertical="center" wrapText="1"/>
    </xf>
    <xf numFmtId="0" fontId="6" fillId="0" borderId="35" xfId="0" applyFont="1" applyFill="1" applyBorder="1" applyAlignment="1">
      <alignment vertical="center" wrapText="1"/>
    </xf>
    <xf numFmtId="0" fontId="6" fillId="0" borderId="8" xfId="1" applyFont="1" applyFill="1" applyBorder="1" applyAlignment="1">
      <alignment horizontal="center" vertical="center" wrapText="1"/>
    </xf>
    <xf numFmtId="0" fontId="7" fillId="2" borderId="10" xfId="6" applyFont="1" applyFill="1" applyBorder="1" applyAlignment="1">
      <alignment horizontal="center" vertical="center" wrapText="1"/>
    </xf>
    <xf numFmtId="0" fontId="7" fillId="2" borderId="11" xfId="6" applyFont="1" applyFill="1" applyBorder="1" applyAlignment="1">
      <alignment horizontal="center" vertical="center" wrapText="1"/>
    </xf>
    <xf numFmtId="0" fontId="6" fillId="2" borderId="38"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7" fillId="2" borderId="66" xfId="0" applyFont="1" applyFill="1" applyBorder="1" applyAlignment="1">
      <alignment horizontal="center" vertical="center" wrapText="1"/>
    </xf>
    <xf numFmtId="0" fontId="7" fillId="2" borderId="67" xfId="0" applyFont="1" applyFill="1" applyBorder="1" applyAlignment="1">
      <alignment horizontal="center" vertical="center" wrapText="1"/>
    </xf>
    <xf numFmtId="0" fontId="7" fillId="2" borderId="12" xfId="0" applyFont="1" applyFill="1" applyBorder="1" applyAlignment="1">
      <alignment vertical="center" wrapText="1"/>
    </xf>
    <xf numFmtId="0" fontId="10" fillId="2" borderId="26"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2" borderId="37" xfId="0" applyFont="1" applyFill="1" applyBorder="1" applyAlignment="1">
      <alignment vertical="center" wrapText="1"/>
    </xf>
    <xf numFmtId="0" fontId="6" fillId="0" borderId="7" xfId="6" applyFont="1" applyFill="1" applyBorder="1" applyAlignment="1">
      <alignment horizontal="center" vertical="center" wrapText="1"/>
    </xf>
    <xf numFmtId="0" fontId="6" fillId="0" borderId="6" xfId="6" applyFont="1" applyFill="1" applyBorder="1" applyAlignment="1">
      <alignment horizontal="center" vertical="center" wrapText="1"/>
    </xf>
    <xf numFmtId="0" fontId="6" fillId="0" borderId="35" xfId="6" applyFont="1" applyFill="1" applyBorder="1" applyAlignment="1">
      <alignment horizontal="center" vertical="center" wrapText="1"/>
    </xf>
    <xf numFmtId="0" fontId="6" fillId="2" borderId="18" xfId="3" applyFont="1" applyFill="1" applyBorder="1" applyAlignment="1">
      <alignment horizontal="center" vertical="center" wrapText="1"/>
    </xf>
    <xf numFmtId="0" fontId="6" fillId="2" borderId="1" xfId="3" applyFont="1" applyFill="1" applyBorder="1" applyAlignment="1">
      <alignment horizontal="center" vertical="center" wrapText="1"/>
    </xf>
    <xf numFmtId="0" fontId="6" fillId="2" borderId="2" xfId="3" applyFont="1" applyFill="1" applyBorder="1" applyAlignment="1">
      <alignment horizontal="center" vertical="center" wrapText="1"/>
    </xf>
    <xf numFmtId="0" fontId="6" fillId="2" borderId="20" xfId="3" applyFont="1" applyFill="1" applyBorder="1" applyAlignment="1">
      <alignment horizontal="center" vertical="center" wrapText="1"/>
    </xf>
    <xf numFmtId="0" fontId="6" fillId="2" borderId="37" xfId="3" applyFont="1" applyFill="1" applyBorder="1" applyAlignment="1">
      <alignment horizontal="center" vertical="center" wrapText="1"/>
    </xf>
    <xf numFmtId="0" fontId="6" fillId="2" borderId="4" xfId="3" applyFont="1" applyFill="1" applyBorder="1" applyAlignment="1">
      <alignment horizontal="center" vertical="center" wrapText="1"/>
    </xf>
    <xf numFmtId="0" fontId="6" fillId="2" borderId="3" xfId="3" applyFont="1" applyFill="1" applyBorder="1" applyAlignment="1">
      <alignment horizontal="center" vertical="center" wrapText="1"/>
    </xf>
    <xf numFmtId="0" fontId="6" fillId="2" borderId="19" xfId="3" applyFont="1" applyFill="1" applyBorder="1" applyAlignment="1">
      <alignment horizontal="center" vertical="center" wrapText="1"/>
    </xf>
    <xf numFmtId="0" fontId="6" fillId="2" borderId="14" xfId="3" applyFont="1" applyFill="1" applyBorder="1" applyAlignment="1">
      <alignment horizontal="center" vertical="center" wrapText="1"/>
    </xf>
    <xf numFmtId="0" fontId="6" fillId="2" borderId="21" xfId="3" applyFont="1" applyFill="1" applyBorder="1" applyAlignment="1">
      <alignment horizontal="center" vertical="center" wrapText="1"/>
    </xf>
    <xf numFmtId="0" fontId="7" fillId="2" borderId="64" xfId="0" applyFont="1" applyFill="1" applyBorder="1" applyAlignment="1">
      <alignment horizontal="center" vertical="center" wrapText="1"/>
    </xf>
    <xf numFmtId="0" fontId="6" fillId="0" borderId="22" xfId="6" applyFont="1" applyFill="1" applyBorder="1" applyAlignment="1">
      <alignment horizontal="center" vertical="center" wrapText="1"/>
    </xf>
    <xf numFmtId="0" fontId="6" fillId="0" borderId="5" xfId="6" applyFont="1" applyFill="1" applyBorder="1" applyAlignment="1">
      <alignment horizontal="center" vertical="center" wrapText="1"/>
    </xf>
    <xf numFmtId="0" fontId="6" fillId="2" borderId="10" xfId="1" applyFont="1" applyFill="1" applyBorder="1" applyAlignment="1">
      <alignment horizontal="center" vertical="center" wrapText="1"/>
    </xf>
    <xf numFmtId="0" fontId="6" fillId="2" borderId="11" xfId="1" applyFont="1" applyFill="1" applyBorder="1" applyAlignment="1">
      <alignment horizontal="center" vertical="center" wrapText="1"/>
    </xf>
    <xf numFmtId="0" fontId="7" fillId="2" borderId="68" xfId="0" applyFont="1" applyFill="1" applyBorder="1" applyAlignment="1">
      <alignment horizontal="center" vertical="center" wrapText="1"/>
    </xf>
    <xf numFmtId="0" fontId="6" fillId="2" borderId="42" xfId="0" applyFont="1" applyFill="1" applyBorder="1" applyAlignment="1">
      <alignment horizontal="center" vertical="center" wrapText="1"/>
    </xf>
    <xf numFmtId="0" fontId="6" fillId="2" borderId="52" xfId="0" applyFont="1" applyFill="1" applyBorder="1" applyAlignment="1">
      <alignment horizontal="center" vertical="center" wrapText="1"/>
    </xf>
    <xf numFmtId="0" fontId="6" fillId="2" borderId="55" xfId="0" applyFont="1" applyFill="1" applyBorder="1" applyAlignment="1">
      <alignment horizontal="center" vertical="center" wrapText="1"/>
    </xf>
    <xf numFmtId="0" fontId="6" fillId="2" borderId="56" xfId="0" applyFont="1" applyFill="1" applyBorder="1" applyAlignment="1">
      <alignment horizontal="center" vertical="center" wrapText="1"/>
    </xf>
    <xf numFmtId="0" fontId="6" fillId="2" borderId="44" xfId="0" applyFont="1" applyFill="1" applyBorder="1" applyAlignment="1">
      <alignment horizontal="center" vertical="center" wrapText="1"/>
    </xf>
    <xf numFmtId="177" fontId="6" fillId="2" borderId="3" xfId="0" applyNumberFormat="1" applyFont="1" applyFill="1" applyBorder="1" applyAlignment="1">
      <alignment horizontal="center" vertical="center" wrapText="1"/>
    </xf>
    <xf numFmtId="177" fontId="6" fillId="2" borderId="2" xfId="0" applyNumberFormat="1" applyFont="1" applyFill="1" applyBorder="1" applyAlignment="1">
      <alignment horizontal="center" vertical="center" wrapText="1"/>
    </xf>
    <xf numFmtId="177" fontId="6" fillId="2" borderId="13" xfId="0" applyNumberFormat="1" applyFont="1" applyFill="1" applyBorder="1" applyAlignment="1">
      <alignment horizontal="center" vertical="center" wrapText="1"/>
    </xf>
    <xf numFmtId="177" fontId="6" fillId="2" borderId="9" xfId="0" applyNumberFormat="1" applyFont="1" applyFill="1" applyBorder="1" applyAlignment="1">
      <alignment horizontal="center" vertical="center" wrapText="1"/>
    </xf>
    <xf numFmtId="177" fontId="6" fillId="2" borderId="14" xfId="0" applyNumberFormat="1" applyFont="1" applyFill="1" applyBorder="1" applyAlignment="1">
      <alignment horizontal="center" vertical="center" wrapText="1"/>
    </xf>
    <xf numFmtId="177" fontId="6" fillId="2" borderId="4" xfId="0" applyNumberFormat="1" applyFont="1" applyFill="1" applyBorder="1" applyAlignment="1">
      <alignment horizontal="center" vertical="center" wrapText="1"/>
    </xf>
    <xf numFmtId="177" fontId="6" fillId="2" borderId="19" xfId="0" applyNumberFormat="1" applyFont="1" applyFill="1" applyBorder="1" applyAlignment="1">
      <alignment horizontal="center" vertical="center" wrapText="1"/>
    </xf>
    <xf numFmtId="177" fontId="6" fillId="2" borderId="25" xfId="0" applyNumberFormat="1" applyFont="1" applyFill="1" applyBorder="1" applyAlignment="1">
      <alignment horizontal="center" vertical="center" wrapText="1"/>
    </xf>
    <xf numFmtId="177" fontId="6" fillId="2" borderId="21" xfId="0" applyNumberFormat="1" applyFont="1" applyFill="1" applyBorder="1" applyAlignment="1">
      <alignment horizontal="center" vertical="center" wrapText="1"/>
    </xf>
    <xf numFmtId="180" fontId="7" fillId="0" borderId="0" xfId="1" applyNumberFormat="1" applyFont="1" applyFill="1" applyBorder="1" applyAlignment="1">
      <alignment horizontal="center" vertical="center"/>
    </xf>
    <xf numFmtId="0" fontId="13" fillId="0" borderId="0" xfId="0" applyFont="1" applyFill="1" applyAlignment="1">
      <alignment horizontal="center" vertical="center"/>
    </xf>
    <xf numFmtId="180" fontId="7" fillId="0" borderId="0" xfId="0" applyNumberFormat="1" applyFont="1" applyFill="1" applyBorder="1" applyAlignment="1">
      <alignment horizontal="center" vertical="center"/>
    </xf>
    <xf numFmtId="0" fontId="7" fillId="2" borderId="18"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5" fillId="0" borderId="15" xfId="0" applyFont="1" applyBorder="1" applyAlignment="1">
      <alignment horizontal="center" vertical="center"/>
    </xf>
    <xf numFmtId="0" fontId="6" fillId="0" borderId="2" xfId="0" applyFont="1" applyFill="1" applyBorder="1" applyAlignment="1">
      <alignment horizontal="center" vertical="center" wrapText="1"/>
    </xf>
    <xf numFmtId="0" fontId="7" fillId="3" borderId="49" xfId="0" applyFont="1" applyFill="1" applyBorder="1" applyAlignment="1">
      <alignment horizontal="center" vertical="center" wrapText="1"/>
    </xf>
    <xf numFmtId="0" fontId="6" fillId="0" borderId="0" xfId="1" applyFont="1" applyFill="1" applyBorder="1" applyAlignment="1">
      <alignment horizontal="center" vertical="center" wrapText="1"/>
    </xf>
    <xf numFmtId="195" fontId="7" fillId="0" borderId="0" xfId="0" applyNumberFormat="1" applyFont="1" applyFill="1" applyBorder="1" applyAlignment="1">
      <alignment horizontal="center" vertical="center"/>
    </xf>
    <xf numFmtId="195" fontId="7" fillId="0" borderId="25" xfId="0" applyNumberFormat="1" applyFont="1" applyFill="1" applyBorder="1" applyAlignment="1">
      <alignment horizontal="center" vertical="center"/>
    </xf>
    <xf numFmtId="0" fontId="6" fillId="2" borderId="0"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85" xfId="0" applyFont="1" applyFill="1" applyBorder="1" applyAlignment="1">
      <alignment horizontal="center" vertical="center" wrapText="1"/>
    </xf>
    <xf numFmtId="183" fontId="6" fillId="2" borderId="22" xfId="0" applyNumberFormat="1" applyFont="1" applyFill="1" applyBorder="1" applyAlignment="1">
      <alignment horizontal="center" vertical="center" wrapText="1"/>
    </xf>
    <xf numFmtId="183" fontId="6" fillId="2" borderId="5" xfId="0" applyNumberFormat="1" applyFont="1" applyFill="1" applyBorder="1" applyAlignment="1">
      <alignment horizontal="center" vertical="center" wrapText="1"/>
    </xf>
    <xf numFmtId="0" fontId="6" fillId="2" borderId="24" xfId="0" applyFont="1" applyFill="1" applyBorder="1" applyAlignment="1">
      <alignment horizontal="center" vertical="center"/>
    </xf>
    <xf numFmtId="0" fontId="7" fillId="0" borderId="0" xfId="0" applyFont="1" applyFill="1" applyBorder="1" applyAlignment="1">
      <alignment horizontal="left" vertical="center" wrapText="1"/>
    </xf>
    <xf numFmtId="0" fontId="7" fillId="0" borderId="0" xfId="0" applyFont="1" applyFill="1" applyBorder="1" applyAlignment="1">
      <alignment vertical="center"/>
    </xf>
    <xf numFmtId="176" fontId="6" fillId="2" borderId="6" xfId="0" applyNumberFormat="1" applyFont="1" applyFill="1" applyBorder="1" applyAlignment="1">
      <alignment horizontal="center" vertical="center" wrapText="1"/>
    </xf>
    <xf numFmtId="176" fontId="6" fillId="2" borderId="8" xfId="0" applyNumberFormat="1" applyFont="1" applyFill="1" applyBorder="1" applyAlignment="1">
      <alignment horizontal="center" vertical="center" wrapText="1"/>
    </xf>
    <xf numFmtId="176" fontId="6" fillId="2" borderId="7" xfId="0" applyNumberFormat="1" applyFont="1" applyFill="1" applyBorder="1" applyAlignment="1">
      <alignment horizontal="center" vertical="center" wrapText="1"/>
    </xf>
    <xf numFmtId="176" fontId="6" fillId="2" borderId="35" xfId="0" applyNumberFormat="1"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176" fontId="6" fillId="2" borderId="2" xfId="0" applyNumberFormat="1" applyFont="1" applyFill="1" applyBorder="1" applyAlignment="1">
      <alignment horizontal="center" vertical="center" wrapText="1"/>
    </xf>
    <xf numFmtId="176" fontId="6" fillId="2" borderId="0" xfId="0" applyNumberFormat="1" applyFont="1" applyFill="1" applyBorder="1" applyAlignment="1">
      <alignment horizontal="center" vertical="center" wrapText="1"/>
    </xf>
    <xf numFmtId="176" fontId="6" fillId="2" borderId="9" xfId="0" applyNumberFormat="1" applyFont="1" applyFill="1" applyBorder="1" applyAlignment="1">
      <alignment horizontal="center" vertical="center" wrapText="1"/>
    </xf>
    <xf numFmtId="176" fontId="6" fillId="2" borderId="3" xfId="0" applyNumberFormat="1" applyFont="1" applyFill="1" applyBorder="1" applyAlignment="1">
      <alignment horizontal="center" vertical="center" wrapText="1"/>
    </xf>
    <xf numFmtId="176" fontId="6" fillId="2" borderId="13" xfId="0" applyNumberFormat="1" applyFont="1" applyFill="1" applyBorder="1" applyAlignment="1">
      <alignment horizontal="center" vertical="center" wrapText="1"/>
    </xf>
    <xf numFmtId="176" fontId="6" fillId="2" borderId="3" xfId="0" applyNumberFormat="1" applyFont="1" applyFill="1" applyBorder="1" applyAlignment="1">
      <alignment horizontal="left" vertical="center" wrapText="1"/>
    </xf>
    <xf numFmtId="176" fontId="6" fillId="2" borderId="1" xfId="0" applyNumberFormat="1" applyFont="1" applyFill="1" applyBorder="1" applyAlignment="1">
      <alignment horizontal="left" vertical="center" wrapText="1"/>
    </xf>
    <xf numFmtId="176" fontId="6" fillId="2" borderId="2" xfId="0" applyNumberFormat="1" applyFont="1" applyFill="1" applyBorder="1" applyAlignment="1">
      <alignment horizontal="left" vertical="center" wrapText="1"/>
    </xf>
    <xf numFmtId="176" fontId="6" fillId="2" borderId="19" xfId="0" applyNumberFormat="1" applyFont="1" applyFill="1" applyBorder="1" applyAlignment="1">
      <alignment horizontal="left" vertical="center" wrapText="1"/>
    </xf>
    <xf numFmtId="176" fontId="6" fillId="2" borderId="12" xfId="0" applyNumberFormat="1" applyFont="1" applyFill="1" applyBorder="1" applyAlignment="1">
      <alignment horizontal="center" vertical="center" wrapText="1"/>
    </xf>
    <xf numFmtId="176" fontId="6" fillId="2" borderId="31" xfId="0" applyNumberFormat="1" applyFont="1" applyFill="1" applyBorder="1" applyAlignment="1">
      <alignment horizontal="center" vertical="center" wrapText="1"/>
    </xf>
    <xf numFmtId="176" fontId="6" fillId="2" borderId="34"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6" fillId="0" borderId="19" xfId="0" applyFont="1" applyFill="1" applyBorder="1" applyAlignment="1">
      <alignment vertical="center" wrapText="1"/>
    </xf>
    <xf numFmtId="3" fontId="12" fillId="0" borderId="29" xfId="0" applyNumberFormat="1" applyFont="1" applyFill="1" applyBorder="1" applyAlignment="1">
      <alignment horizontal="left" vertical="top"/>
    </xf>
    <xf numFmtId="3" fontId="12" fillId="0" borderId="30" xfId="0" applyNumberFormat="1" applyFont="1" applyFill="1" applyBorder="1" applyAlignment="1">
      <alignment horizontal="left" vertical="top"/>
    </xf>
    <xf numFmtId="0" fontId="20" fillId="0" borderId="28" xfId="0" applyFont="1" applyFill="1" applyBorder="1" applyAlignment="1">
      <alignment horizontal="center" vertical="center"/>
    </xf>
    <xf numFmtId="0" fontId="20" fillId="0" borderId="30" xfId="0" applyFont="1" applyFill="1" applyBorder="1" applyAlignment="1">
      <alignment horizontal="center" vertical="center"/>
    </xf>
    <xf numFmtId="0" fontId="19" fillId="2" borderId="18" xfId="0" applyFont="1" applyFill="1" applyBorder="1" applyAlignment="1">
      <alignment horizontal="center" vertical="center" wrapText="1"/>
    </xf>
    <xf numFmtId="0" fontId="19" fillId="2" borderId="19"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19" fillId="2" borderId="25" xfId="0" applyFont="1" applyFill="1" applyBorder="1" applyAlignment="1">
      <alignment horizontal="center" vertical="center" wrapText="1"/>
    </xf>
    <xf numFmtId="0" fontId="19" fillId="2" borderId="20" xfId="0" applyFont="1" applyFill="1" applyBorder="1" applyAlignment="1">
      <alignment horizontal="center" vertical="center" wrapText="1"/>
    </xf>
    <xf numFmtId="0" fontId="19" fillId="2" borderId="21" xfId="0" applyFont="1" applyFill="1" applyBorder="1" applyAlignment="1">
      <alignment horizontal="center" vertical="center" wrapText="1"/>
    </xf>
    <xf numFmtId="177" fontId="7" fillId="2" borderId="10" xfId="0" applyNumberFormat="1" applyFont="1" applyFill="1" applyBorder="1" applyAlignment="1">
      <alignment horizontal="center" vertical="center" wrapText="1"/>
    </xf>
    <xf numFmtId="177" fontId="7" fillId="2" borderId="11" xfId="0" applyNumberFormat="1" applyFont="1" applyFill="1" applyBorder="1" applyAlignment="1">
      <alignment horizontal="center" vertical="center" wrapText="1"/>
    </xf>
    <xf numFmtId="0" fontId="19" fillId="0" borderId="18" xfId="0" applyFont="1" applyFill="1" applyBorder="1" applyAlignment="1">
      <alignment horizontal="center" vertical="center" wrapText="1"/>
    </xf>
    <xf numFmtId="0" fontId="19" fillId="0" borderId="19" xfId="0" applyFont="1" applyFill="1" applyBorder="1" applyAlignment="1">
      <alignment horizontal="center" vertical="center" wrapText="1"/>
    </xf>
    <xf numFmtId="0" fontId="7" fillId="0" borderId="24" xfId="0" applyFont="1" applyFill="1" applyBorder="1" applyAlignment="1">
      <alignment horizontal="center" vertical="center"/>
    </xf>
    <xf numFmtId="0" fontId="7" fillId="0" borderId="25" xfId="0" applyFont="1" applyFill="1" applyBorder="1" applyAlignment="1">
      <alignment horizontal="center" vertical="center"/>
    </xf>
    <xf numFmtId="0" fontId="10" fillId="0" borderId="18" xfId="0" applyFont="1" applyFill="1" applyBorder="1" applyAlignment="1">
      <alignment horizontal="center" vertical="center"/>
    </xf>
    <xf numFmtId="0" fontId="13" fillId="0" borderId="19" xfId="0" applyFont="1" applyFill="1" applyBorder="1" applyAlignment="1">
      <alignment horizontal="center" vertical="center"/>
    </xf>
    <xf numFmtId="0" fontId="5" fillId="0" borderId="20" xfId="0" applyFont="1" applyFill="1" applyBorder="1" applyAlignment="1">
      <alignment horizontal="center" vertical="center"/>
    </xf>
    <xf numFmtId="0" fontId="13" fillId="0" borderId="21" xfId="0" applyFont="1" applyFill="1" applyBorder="1" applyAlignment="1">
      <alignment horizontal="center" vertical="center"/>
    </xf>
    <xf numFmtId="0" fontId="19" fillId="2" borderId="36" xfId="0" applyFont="1" applyFill="1" applyBorder="1" applyAlignment="1">
      <alignment horizontal="center" vertical="center" wrapText="1"/>
    </xf>
    <xf numFmtId="0" fontId="19" fillId="2" borderId="35" xfId="0" applyFont="1" applyFill="1" applyBorder="1" applyAlignment="1">
      <alignment horizontal="center" vertical="center" wrapText="1"/>
    </xf>
    <xf numFmtId="176" fontId="7" fillId="2" borderId="10" xfId="0" applyNumberFormat="1" applyFont="1" applyFill="1" applyBorder="1" applyAlignment="1">
      <alignment horizontal="center" vertical="center" wrapText="1"/>
    </xf>
    <xf numFmtId="176" fontId="7" fillId="2" borderId="11" xfId="0" applyNumberFormat="1" applyFont="1" applyFill="1" applyBorder="1" applyAlignment="1">
      <alignment horizontal="center" vertical="center" wrapText="1"/>
    </xf>
    <xf numFmtId="0" fontId="6" fillId="2" borderId="9" xfId="0" applyFont="1" applyFill="1" applyBorder="1" applyAlignment="1">
      <alignment vertical="center" wrapText="1"/>
    </xf>
    <xf numFmtId="183" fontId="7" fillId="2" borderId="10" xfId="0" applyNumberFormat="1" applyFont="1" applyFill="1" applyBorder="1" applyAlignment="1">
      <alignment horizontal="center" vertical="center" wrapText="1"/>
    </xf>
    <xf numFmtId="183" fontId="7" fillId="2" borderId="11" xfId="0" applyNumberFormat="1" applyFont="1" applyFill="1" applyBorder="1" applyAlignment="1">
      <alignment horizontal="center" vertical="center" wrapText="1"/>
    </xf>
    <xf numFmtId="0" fontId="6" fillId="2" borderId="7" xfId="4" applyFont="1" applyFill="1" applyBorder="1" applyAlignment="1">
      <alignment horizontal="center" vertical="center" wrapText="1"/>
    </xf>
    <xf numFmtId="0" fontId="6" fillId="2" borderId="14" xfId="1" applyFont="1" applyFill="1" applyBorder="1" applyAlignment="1">
      <alignment vertical="center" wrapText="1"/>
    </xf>
    <xf numFmtId="0" fontId="6" fillId="2" borderId="4" xfId="1" applyFont="1" applyFill="1" applyBorder="1" applyAlignment="1">
      <alignment vertical="center" wrapText="1"/>
    </xf>
    <xf numFmtId="0" fontId="6" fillId="2" borderId="2" xfId="1" applyFont="1" applyFill="1" applyBorder="1" applyAlignment="1">
      <alignment vertical="center" wrapText="1"/>
    </xf>
    <xf numFmtId="0" fontId="7" fillId="2" borderId="12" xfId="1" applyFont="1" applyFill="1" applyBorder="1" applyAlignment="1">
      <alignment horizontal="center" vertical="center" wrapText="1"/>
    </xf>
    <xf numFmtId="0" fontId="7" fillId="2" borderId="33" xfId="1" applyFont="1" applyFill="1" applyBorder="1" applyAlignment="1">
      <alignment horizontal="center" vertical="center" wrapText="1"/>
    </xf>
    <xf numFmtId="184" fontId="12" fillId="0" borderId="29" xfId="0" applyNumberFormat="1" applyFont="1" applyFill="1" applyBorder="1" applyAlignment="1">
      <alignment horizontal="left" vertical="top"/>
    </xf>
    <xf numFmtId="184" fontId="12" fillId="0" borderId="30" xfId="0" applyNumberFormat="1" applyFont="1" applyFill="1" applyBorder="1" applyAlignment="1">
      <alignment horizontal="left" vertical="top"/>
    </xf>
    <xf numFmtId="184" fontId="12" fillId="0" borderId="28" xfId="0" applyNumberFormat="1" applyFont="1" applyFill="1" applyBorder="1" applyAlignment="1">
      <alignment horizontal="left" vertical="top"/>
    </xf>
    <xf numFmtId="0" fontId="6" fillId="0" borderId="8" xfId="0" applyFont="1" applyBorder="1" applyAlignment="1">
      <alignment horizontal="center" vertical="center" wrapText="1"/>
    </xf>
    <xf numFmtId="179" fontId="12" fillId="0" borderId="29" xfId="0" applyNumberFormat="1" applyFont="1" applyFill="1" applyBorder="1" applyAlignment="1">
      <alignment horizontal="left" vertical="top"/>
    </xf>
    <xf numFmtId="179" fontId="12" fillId="0" borderId="30" xfId="0" applyNumberFormat="1" applyFont="1" applyFill="1" applyBorder="1" applyAlignment="1">
      <alignment horizontal="left" vertical="top"/>
    </xf>
    <xf numFmtId="179" fontId="12" fillId="0" borderId="28" xfId="0" applyNumberFormat="1" applyFont="1" applyFill="1" applyBorder="1" applyAlignment="1">
      <alignment horizontal="left" vertical="top"/>
    </xf>
    <xf numFmtId="184" fontId="20" fillId="0" borderId="28" xfId="0" applyNumberFormat="1" applyFont="1" applyFill="1" applyBorder="1" applyAlignment="1">
      <alignment horizontal="left" vertical="top"/>
    </xf>
    <xf numFmtId="184" fontId="20" fillId="0" borderId="29" xfId="0" applyNumberFormat="1" applyFont="1" applyFill="1" applyBorder="1" applyAlignment="1">
      <alignment horizontal="left" vertical="top"/>
    </xf>
    <xf numFmtId="184" fontId="20" fillId="0" borderId="30" xfId="0" applyNumberFormat="1" applyFont="1" applyFill="1" applyBorder="1" applyAlignment="1">
      <alignment horizontal="left" vertical="top"/>
    </xf>
    <xf numFmtId="177" fontId="12" fillId="0" borderId="29" xfId="0" applyNumberFormat="1" applyFont="1" applyFill="1" applyBorder="1" applyAlignment="1">
      <alignment horizontal="left" vertical="top"/>
    </xf>
    <xf numFmtId="177" fontId="12" fillId="0" borderId="30" xfId="0" applyNumberFormat="1" applyFont="1" applyFill="1" applyBorder="1" applyAlignment="1">
      <alignment horizontal="left" vertical="top"/>
    </xf>
    <xf numFmtId="0" fontId="7" fillId="0" borderId="0" xfId="0" applyFont="1" applyFill="1" applyBorder="1" applyAlignment="1">
      <alignment horizontal="left" vertical="center"/>
    </xf>
    <xf numFmtId="0" fontId="6" fillId="2" borderId="31" xfId="1" applyFont="1" applyFill="1" applyBorder="1" applyAlignment="1">
      <alignment horizontal="center" vertical="center" wrapText="1"/>
    </xf>
    <xf numFmtId="0" fontId="6" fillId="2" borderId="32" xfId="1" applyFont="1" applyFill="1" applyBorder="1" applyAlignment="1">
      <alignment horizontal="center" vertical="center" wrapText="1"/>
    </xf>
    <xf numFmtId="0" fontId="6" fillId="2" borderId="34" xfId="1"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2" borderId="35" xfId="0" applyFont="1" applyFill="1" applyBorder="1" applyAlignment="1">
      <alignment vertical="center" wrapText="1"/>
    </xf>
    <xf numFmtId="182" fontId="20" fillId="0" borderId="28" xfId="0" applyNumberFormat="1" applyFont="1" applyFill="1" applyBorder="1" applyAlignment="1">
      <alignment horizontal="left" vertical="top"/>
    </xf>
    <xf numFmtId="182" fontId="20" fillId="0" borderId="29" xfId="0" applyNumberFormat="1" applyFont="1" applyFill="1" applyBorder="1" applyAlignment="1">
      <alignment horizontal="left" vertical="top"/>
    </xf>
    <xf numFmtId="182" fontId="20" fillId="0" borderId="30" xfId="0" applyNumberFormat="1" applyFont="1" applyFill="1" applyBorder="1" applyAlignment="1">
      <alignment horizontal="left" vertical="top"/>
    </xf>
    <xf numFmtId="3" fontId="20" fillId="0" borderId="28" xfId="1" applyNumberFormat="1" applyFont="1" applyFill="1" applyBorder="1" applyAlignment="1">
      <alignment horizontal="left" vertical="top"/>
    </xf>
    <xf numFmtId="3" fontId="20" fillId="0" borderId="29" xfId="1" applyNumberFormat="1" applyFont="1" applyFill="1" applyBorder="1" applyAlignment="1">
      <alignment horizontal="left" vertical="top"/>
    </xf>
    <xf numFmtId="3" fontId="20" fillId="0" borderId="30" xfId="1" applyNumberFormat="1" applyFont="1" applyFill="1" applyBorder="1" applyAlignment="1">
      <alignment horizontal="left" vertical="top"/>
    </xf>
    <xf numFmtId="190" fontId="12" fillId="0" borderId="28" xfId="0" quotePrefix="1" applyNumberFormat="1" applyFont="1" applyFill="1" applyBorder="1" applyAlignment="1">
      <alignment horizontal="left" vertical="top"/>
    </xf>
    <xf numFmtId="190" fontId="12" fillId="0" borderId="29" xfId="0" quotePrefix="1" applyNumberFormat="1" applyFont="1" applyFill="1" applyBorder="1" applyAlignment="1">
      <alignment horizontal="left" vertical="top"/>
    </xf>
    <xf numFmtId="190" fontId="12" fillId="0" borderId="30" xfId="0" quotePrefix="1" applyNumberFormat="1" applyFont="1" applyFill="1" applyBorder="1" applyAlignment="1">
      <alignment horizontal="left" vertical="top"/>
    </xf>
    <xf numFmtId="0" fontId="6" fillId="2" borderId="26" xfId="1" applyFont="1" applyFill="1" applyBorder="1" applyAlignment="1">
      <alignment horizontal="center" vertical="center" wrapText="1"/>
    </xf>
    <xf numFmtId="0" fontId="7" fillId="2" borderId="26" xfId="4" applyFont="1" applyFill="1" applyBorder="1" applyAlignment="1">
      <alignment horizontal="center" vertical="center" wrapText="1"/>
    </xf>
    <xf numFmtId="0" fontId="7" fillId="2" borderId="27" xfId="5" applyFont="1" applyFill="1" applyBorder="1" applyAlignment="1">
      <alignment horizontal="center" vertical="center" wrapText="1"/>
    </xf>
    <xf numFmtId="0" fontId="6" fillId="2" borderId="10" xfId="4" applyFont="1" applyFill="1" applyBorder="1" applyAlignment="1">
      <alignment horizontal="center" vertical="center" wrapText="1"/>
    </xf>
    <xf numFmtId="0" fontId="6" fillId="2" borderId="3" xfId="4" applyFont="1" applyFill="1" applyBorder="1" applyAlignment="1">
      <alignment horizontal="center" vertical="center" wrapText="1"/>
    </xf>
    <xf numFmtId="0" fontId="6" fillId="2" borderId="12" xfId="4" applyFont="1" applyFill="1" applyBorder="1" applyAlignment="1">
      <alignment horizontal="center" vertical="center" wrapText="1"/>
    </xf>
    <xf numFmtId="0" fontId="6" fillId="2" borderId="13" xfId="4" applyFont="1" applyFill="1" applyBorder="1" applyAlignment="1">
      <alignment horizontal="center" vertical="center" wrapText="1"/>
    </xf>
    <xf numFmtId="0" fontId="5" fillId="0" borderId="15" xfId="1" applyFont="1" applyFill="1" applyBorder="1" applyAlignment="1">
      <alignment horizontal="center" vertical="center"/>
    </xf>
    <xf numFmtId="0" fontId="5" fillId="0" borderId="16" xfId="1" applyFont="1" applyFill="1" applyBorder="1" applyAlignment="1">
      <alignment horizontal="center" vertical="center"/>
    </xf>
    <xf numFmtId="0" fontId="5" fillId="0" borderId="17" xfId="1" applyFont="1" applyFill="1" applyBorder="1" applyAlignment="1">
      <alignment horizontal="center" vertical="center"/>
    </xf>
    <xf numFmtId="0" fontId="6" fillId="2" borderId="18" xfId="4" applyFont="1" applyFill="1" applyBorder="1" applyAlignment="1">
      <alignment horizontal="center" vertical="center" wrapText="1"/>
    </xf>
    <xf numFmtId="0" fontId="6" fillId="2" borderId="1" xfId="4" applyFont="1" applyFill="1" applyBorder="1" applyAlignment="1">
      <alignment horizontal="center" vertical="center" wrapText="1"/>
    </xf>
    <xf numFmtId="2" fontId="12" fillId="0" borderId="28" xfId="2" applyNumberFormat="1" applyFont="1" applyFill="1" applyBorder="1" applyAlignment="1">
      <alignment horizontal="left" vertical="top"/>
    </xf>
    <xf numFmtId="2" fontId="12" fillId="0" borderId="29" xfId="2" applyNumberFormat="1" applyFont="1" applyFill="1" applyBorder="1" applyAlignment="1">
      <alignment horizontal="left" vertical="top"/>
    </xf>
    <xf numFmtId="2" fontId="12" fillId="0" borderId="30" xfId="2" applyNumberFormat="1" applyFont="1" applyFill="1" applyBorder="1" applyAlignment="1">
      <alignment horizontal="left" vertical="top"/>
    </xf>
    <xf numFmtId="0" fontId="12" fillId="0" borderId="30" xfId="0" applyFont="1" applyFill="1" applyBorder="1" applyAlignment="1">
      <alignment horizontal="left" vertical="top" wrapText="1"/>
    </xf>
    <xf numFmtId="192" fontId="12" fillId="0" borderId="30" xfId="1" applyNumberFormat="1" applyFont="1" applyFill="1" applyBorder="1" applyAlignment="1">
      <alignment horizontal="left" vertical="top" wrapText="1"/>
    </xf>
    <xf numFmtId="0" fontId="7" fillId="2" borderId="9" xfId="0" applyFont="1" applyFill="1" applyBorder="1" applyAlignment="1">
      <alignment vertical="center" wrapText="1"/>
    </xf>
    <xf numFmtId="0" fontId="6" fillId="0" borderId="61"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6" fillId="0" borderId="62" xfId="0" applyFont="1" applyFill="1" applyBorder="1" applyAlignment="1">
      <alignment horizontal="center" vertical="center" wrapText="1"/>
    </xf>
    <xf numFmtId="0" fontId="6" fillId="0" borderId="3" xfId="1" applyFont="1" applyFill="1" applyBorder="1" applyAlignment="1">
      <alignment horizontal="center" vertical="center" wrapText="1"/>
    </xf>
    <xf numFmtId="0" fontId="7" fillId="2" borderId="33" xfId="0" applyFont="1" applyFill="1" applyBorder="1" applyAlignment="1">
      <alignment vertical="center" wrapText="1"/>
    </xf>
    <xf numFmtId="0" fontId="7" fillId="2" borderId="37" xfId="0" applyFont="1" applyFill="1" applyBorder="1" applyAlignment="1">
      <alignment horizontal="center" vertical="center" wrapText="1"/>
    </xf>
    <xf numFmtId="0" fontId="7" fillId="2" borderId="74" xfId="0" applyFont="1" applyFill="1" applyBorder="1" applyAlignment="1">
      <alignment horizontal="center" vertical="center" wrapText="1"/>
    </xf>
    <xf numFmtId="0" fontId="5" fillId="0" borderId="69" xfId="0" applyFont="1" applyFill="1" applyBorder="1" applyAlignment="1">
      <alignment horizontal="center" vertical="center"/>
    </xf>
    <xf numFmtId="0" fontId="5" fillId="0" borderId="70" xfId="0" applyFont="1" applyFill="1" applyBorder="1" applyAlignment="1">
      <alignment horizontal="center" vertical="center"/>
    </xf>
    <xf numFmtId="0" fontId="5" fillId="0" borderId="71" xfId="0" applyFont="1" applyFill="1" applyBorder="1" applyAlignment="1">
      <alignment horizontal="center" vertical="center"/>
    </xf>
    <xf numFmtId="0" fontId="6" fillId="0" borderId="68"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0" borderId="66"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5" fillId="0" borderId="58" xfId="0" applyFont="1" applyFill="1" applyBorder="1" applyAlignment="1">
      <alignment horizontal="center" vertical="center"/>
    </xf>
    <xf numFmtId="0" fontId="5" fillId="0" borderId="60" xfId="0" applyFont="1" applyFill="1" applyBorder="1" applyAlignment="1">
      <alignment horizontal="center" vertical="center"/>
    </xf>
    <xf numFmtId="0" fontId="12" fillId="0" borderId="83" xfId="0" applyFont="1" applyFill="1" applyBorder="1" applyAlignment="1">
      <alignment horizontal="left" vertical="top" wrapText="1"/>
    </xf>
    <xf numFmtId="0" fontId="12" fillId="0" borderId="86" xfId="0" applyFont="1" applyFill="1" applyBorder="1" applyAlignment="1">
      <alignment horizontal="left" vertical="top" wrapText="1"/>
    </xf>
    <xf numFmtId="0" fontId="6" fillId="0" borderId="93" xfId="1" applyFont="1" applyFill="1" applyBorder="1" applyAlignment="1">
      <alignment horizontal="center" vertical="center" wrapText="1"/>
    </xf>
    <xf numFmtId="0" fontId="6" fillId="0" borderId="94" xfId="1" applyFont="1" applyFill="1" applyBorder="1" applyAlignment="1">
      <alignment horizontal="center" vertical="center" wrapText="1"/>
    </xf>
    <xf numFmtId="0" fontId="6" fillId="2" borderId="31" xfId="4" applyFont="1" applyFill="1" applyBorder="1" applyAlignment="1">
      <alignment horizontal="center" vertical="center" wrapText="1"/>
    </xf>
    <xf numFmtId="0" fontId="13" fillId="0" borderId="32" xfId="0" applyFont="1" applyBorder="1" applyAlignment="1">
      <alignment horizontal="center" vertical="center" wrapText="1"/>
    </xf>
    <xf numFmtId="0" fontId="13" fillId="0" borderId="34" xfId="0" applyFont="1" applyBorder="1" applyAlignment="1">
      <alignment horizontal="center" vertical="center" wrapText="1"/>
    </xf>
    <xf numFmtId="0" fontId="7" fillId="2" borderId="31" xfId="4" applyFont="1" applyFill="1" applyBorder="1" applyAlignment="1">
      <alignment horizontal="center" vertical="center" wrapText="1"/>
    </xf>
    <xf numFmtId="49" fontId="5" fillId="0" borderId="15" xfId="0" applyNumberFormat="1" applyFont="1" applyFill="1" applyBorder="1" applyAlignment="1">
      <alignment horizontal="center" vertical="center"/>
    </xf>
    <xf numFmtId="49" fontId="5" fillId="0" borderId="16" xfId="0" applyNumberFormat="1" applyFont="1" applyFill="1" applyBorder="1" applyAlignment="1">
      <alignment horizontal="center" vertical="center"/>
    </xf>
    <xf numFmtId="49" fontId="5" fillId="0" borderId="17" xfId="0" applyNumberFormat="1" applyFont="1" applyFill="1" applyBorder="1" applyAlignment="1">
      <alignment horizontal="center"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6" fillId="0" borderId="36" xfId="4" applyFont="1" applyFill="1" applyBorder="1" applyAlignment="1">
      <alignment horizontal="center" vertical="center"/>
    </xf>
    <xf numFmtId="0" fontId="6" fillId="0" borderId="6" xfId="4" applyFont="1" applyFill="1" applyBorder="1" applyAlignment="1">
      <alignment horizontal="center" vertical="center"/>
    </xf>
    <xf numFmtId="0" fontId="5" fillId="0" borderId="15" xfId="4" applyFont="1" applyFill="1" applyBorder="1" applyAlignment="1">
      <alignment horizontal="center" vertical="center"/>
    </xf>
    <xf numFmtId="0" fontId="5" fillId="0" borderId="16" xfId="4" applyFont="1" applyFill="1" applyBorder="1" applyAlignment="1">
      <alignment horizontal="center" vertical="center"/>
    </xf>
    <xf numFmtId="202" fontId="13" fillId="0" borderId="15" xfId="0" applyNumberFormat="1" applyFont="1" applyBorder="1" applyAlignment="1">
      <alignment horizontal="center" vertical="center"/>
    </xf>
    <xf numFmtId="202" fontId="13" fillId="0" borderId="16" xfId="0" applyNumberFormat="1" applyFont="1" applyBorder="1" applyAlignment="1">
      <alignment horizontal="center" vertical="center"/>
    </xf>
    <xf numFmtId="202" fontId="13" fillId="0" borderId="17" xfId="0" applyNumberFormat="1" applyFont="1" applyBorder="1" applyAlignment="1">
      <alignment horizontal="center" vertical="center"/>
    </xf>
    <xf numFmtId="0" fontId="5" fillId="0" borderId="69" xfId="0" applyFont="1" applyFill="1" applyBorder="1" applyAlignment="1">
      <alignment horizontal="center" vertical="center" wrapText="1"/>
    </xf>
    <xf numFmtId="0" fontId="5" fillId="0" borderId="70" xfId="0" applyFont="1" applyFill="1" applyBorder="1" applyAlignment="1">
      <alignment horizontal="center" vertical="center" wrapText="1"/>
    </xf>
    <xf numFmtId="0" fontId="6" fillId="3" borderId="90" xfId="0" applyFont="1" applyFill="1" applyBorder="1" applyAlignment="1">
      <alignment horizontal="center" vertical="center" wrapText="1"/>
    </xf>
    <xf numFmtId="0" fontId="6" fillId="3" borderId="91" xfId="0" applyFont="1" applyFill="1" applyBorder="1" applyAlignment="1">
      <alignment horizontal="center" vertical="center" wrapText="1"/>
    </xf>
    <xf numFmtId="0" fontId="6" fillId="3" borderId="49" xfId="0" applyFont="1" applyFill="1" applyBorder="1" applyAlignment="1">
      <alignment horizontal="center" vertical="center" wrapText="1"/>
    </xf>
    <xf numFmtId="0" fontId="19" fillId="4" borderId="36" xfId="0" applyFont="1" applyFill="1" applyBorder="1" applyAlignment="1">
      <alignment horizontal="center" vertical="center" wrapText="1"/>
    </xf>
    <xf numFmtId="0" fontId="19" fillId="4" borderId="35" xfId="0" applyFont="1" applyFill="1" applyBorder="1" applyAlignment="1">
      <alignment horizontal="center" vertical="center" wrapText="1"/>
    </xf>
    <xf numFmtId="0" fontId="7" fillId="0" borderId="36" xfId="0" applyFont="1" applyFill="1" applyBorder="1" applyAlignment="1">
      <alignment horizontal="center" vertical="center"/>
    </xf>
    <xf numFmtId="0" fontId="7" fillId="0" borderId="35" xfId="0" applyFont="1" applyFill="1" applyBorder="1" applyAlignment="1">
      <alignment horizontal="center" vertical="center"/>
    </xf>
    <xf numFmtId="0" fontId="10" fillId="0" borderId="19"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21" xfId="0" applyFont="1" applyFill="1" applyBorder="1" applyAlignment="1">
      <alignment horizontal="center" vertical="center"/>
    </xf>
    <xf numFmtId="0" fontId="44" fillId="0" borderId="15" xfId="0" applyFont="1" applyFill="1" applyBorder="1" applyAlignment="1">
      <alignment horizontal="center" vertical="center"/>
    </xf>
    <xf numFmtId="0" fontId="44" fillId="0" borderId="16" xfId="0" applyFont="1" applyFill="1" applyBorder="1" applyAlignment="1">
      <alignment horizontal="center" vertical="center"/>
    </xf>
    <xf numFmtId="0" fontId="44" fillId="0" borderId="17" xfId="0" applyFont="1" applyFill="1" applyBorder="1" applyAlignment="1">
      <alignment horizontal="center" vertical="center"/>
    </xf>
    <xf numFmtId="0" fontId="7" fillId="27" borderId="36" xfId="0" applyFont="1" applyFill="1" applyBorder="1" applyAlignment="1">
      <alignment horizontal="center" vertical="center"/>
    </xf>
    <xf numFmtId="0" fontId="7" fillId="27" borderId="6" xfId="0" applyFont="1" applyFill="1" applyBorder="1" applyAlignment="1">
      <alignment horizontal="center" vertical="center"/>
    </xf>
    <xf numFmtId="0" fontId="7" fillId="27" borderId="8" xfId="0" applyFont="1" applyFill="1" applyBorder="1" applyAlignment="1">
      <alignment horizontal="center" vertical="center"/>
    </xf>
    <xf numFmtId="0" fontId="7" fillId="27" borderId="3" xfId="0" applyFont="1" applyFill="1" applyBorder="1" applyAlignment="1">
      <alignment horizontal="center" vertical="center" wrapText="1"/>
    </xf>
    <xf numFmtId="0" fontId="7" fillId="27" borderId="2" xfId="0" applyFont="1" applyFill="1" applyBorder="1" applyAlignment="1">
      <alignment horizontal="center" vertical="center" wrapText="1"/>
    </xf>
    <xf numFmtId="0" fontId="7" fillId="27" borderId="13" xfId="0" applyFont="1" applyFill="1" applyBorder="1" applyAlignment="1">
      <alignment horizontal="center" vertical="center" wrapText="1"/>
    </xf>
    <xf numFmtId="0" fontId="7" fillId="27" borderId="9" xfId="0" applyFont="1" applyFill="1" applyBorder="1" applyAlignment="1">
      <alignment horizontal="center" vertical="center" wrapText="1"/>
    </xf>
    <xf numFmtId="0" fontId="7" fillId="27" borderId="14" xfId="0" applyFont="1" applyFill="1" applyBorder="1" applyAlignment="1">
      <alignment horizontal="center" vertical="center" wrapText="1"/>
    </xf>
    <xf numFmtId="0" fontId="7" fillId="27" borderId="4" xfId="0" applyFont="1" applyFill="1" applyBorder="1" applyAlignment="1">
      <alignment horizontal="center" vertical="center" wrapText="1"/>
    </xf>
    <xf numFmtId="0" fontId="7" fillId="27" borderId="19" xfId="0" applyFont="1" applyFill="1" applyBorder="1" applyAlignment="1">
      <alignment horizontal="center" vertical="center" wrapText="1"/>
    </xf>
    <xf numFmtId="0" fontId="7" fillId="27" borderId="25" xfId="0" applyFont="1" applyFill="1" applyBorder="1" applyAlignment="1">
      <alignment horizontal="center" vertical="center" wrapText="1"/>
    </xf>
    <xf numFmtId="0" fontId="7" fillId="27" borderId="21" xfId="0" applyFont="1" applyFill="1" applyBorder="1" applyAlignment="1">
      <alignment horizontal="center" vertical="center" wrapText="1"/>
    </xf>
    <xf numFmtId="0" fontId="7" fillId="27" borderId="18" xfId="0" applyFont="1" applyFill="1" applyBorder="1" applyAlignment="1">
      <alignment horizontal="center" vertical="center" wrapText="1"/>
    </xf>
    <xf numFmtId="0" fontId="7" fillId="27" borderId="20" xfId="0" applyFont="1" applyFill="1" applyBorder="1" applyAlignment="1">
      <alignment horizontal="center" vertical="center" wrapText="1"/>
    </xf>
    <xf numFmtId="0" fontId="0" fillId="4" borderId="36" xfId="0" applyFill="1" applyBorder="1" applyAlignment="1">
      <alignment horizontal="center" vertical="center"/>
    </xf>
    <xf numFmtId="0" fontId="0" fillId="4" borderId="6" xfId="0" applyFill="1" applyBorder="1" applyAlignment="1">
      <alignment horizontal="center" vertical="center"/>
    </xf>
    <xf numFmtId="0" fontId="0" fillId="4" borderId="35" xfId="0" applyFill="1" applyBorder="1" applyAlignment="1">
      <alignment horizontal="center" vertical="center"/>
    </xf>
    <xf numFmtId="0" fontId="7" fillId="0" borderId="10"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10" xfId="0" applyFont="1" applyFill="1" applyBorder="1" applyAlignment="1">
      <alignment horizontal="right" vertical="center"/>
    </xf>
    <xf numFmtId="0" fontId="24" fillId="0" borderId="31" xfId="0" applyFont="1" applyFill="1" applyBorder="1" applyAlignment="1">
      <alignment horizontal="center" vertical="center"/>
    </xf>
  </cellXfs>
  <cellStyles count="60">
    <cellStyle name="20% - 輔色1 2" xfId="14" xr:uid="{00000000-0005-0000-0000-000000000000}"/>
    <cellStyle name="20% - 輔色2 2" xfId="15" xr:uid="{00000000-0005-0000-0000-000001000000}"/>
    <cellStyle name="20% - 輔色3 2" xfId="16" xr:uid="{00000000-0005-0000-0000-000002000000}"/>
    <cellStyle name="20% - 輔色4 2" xfId="17" xr:uid="{00000000-0005-0000-0000-000003000000}"/>
    <cellStyle name="20% - 輔色5 2" xfId="18" xr:uid="{00000000-0005-0000-0000-000004000000}"/>
    <cellStyle name="20% - 輔色6 2" xfId="19" xr:uid="{00000000-0005-0000-0000-000005000000}"/>
    <cellStyle name="40% - 輔色1 2" xfId="20" xr:uid="{00000000-0005-0000-0000-000006000000}"/>
    <cellStyle name="40% - 輔色2 2" xfId="21" xr:uid="{00000000-0005-0000-0000-000007000000}"/>
    <cellStyle name="40% - 輔色3 2" xfId="22" xr:uid="{00000000-0005-0000-0000-000008000000}"/>
    <cellStyle name="40% - 輔色4 2" xfId="23" xr:uid="{00000000-0005-0000-0000-000009000000}"/>
    <cellStyle name="40% - 輔色5 2" xfId="24" xr:uid="{00000000-0005-0000-0000-00000A000000}"/>
    <cellStyle name="40% - 輔色6 2" xfId="25" xr:uid="{00000000-0005-0000-0000-00000B000000}"/>
    <cellStyle name="60% - 輔色1 2" xfId="26" xr:uid="{00000000-0005-0000-0000-00000C000000}"/>
    <cellStyle name="60% - 輔色2 2" xfId="27" xr:uid="{00000000-0005-0000-0000-00000D000000}"/>
    <cellStyle name="60% - 輔色3 2" xfId="28" xr:uid="{00000000-0005-0000-0000-00000E000000}"/>
    <cellStyle name="60% - 輔色4 2" xfId="29" xr:uid="{00000000-0005-0000-0000-00000F000000}"/>
    <cellStyle name="60% - 輔色5 2" xfId="30" xr:uid="{00000000-0005-0000-0000-000010000000}"/>
    <cellStyle name="60% - 輔色6 2" xfId="31" xr:uid="{00000000-0005-0000-0000-000011000000}"/>
    <cellStyle name="一般" xfId="0" builtinId="0"/>
    <cellStyle name="一般 2" xfId="1" xr:uid="{00000000-0005-0000-0000-000013000000}"/>
    <cellStyle name="一般 3" xfId="9" xr:uid="{00000000-0005-0000-0000-000014000000}"/>
    <cellStyle name="一般 3 2" xfId="58" xr:uid="{00000000-0005-0000-0000-000015000000}"/>
    <cellStyle name="一般 3 3" xfId="32" xr:uid="{00000000-0005-0000-0000-000016000000}"/>
    <cellStyle name="一般 4" xfId="13" xr:uid="{00000000-0005-0000-0000-000017000000}"/>
    <cellStyle name="一般 5" xfId="56" xr:uid="{00000000-0005-0000-0000-000018000000}"/>
    <cellStyle name="一般 6" xfId="11" xr:uid="{00000000-0005-0000-0000-000019000000}"/>
    <cellStyle name="一般_11_10離婚情形" xfId="3" xr:uid="{00000000-0005-0000-0000-00001A000000}"/>
    <cellStyle name="一般_19就業輔導" xfId="4" xr:uid="{00000000-0005-0000-0000-00001B000000}"/>
    <cellStyle name="一般_t23-t46" xfId="8" xr:uid="{00000000-0005-0000-0000-00001C000000}"/>
    <cellStyle name="一般_公職選舉" xfId="6" xr:uid="{00000000-0005-0000-0000-00001D000000}"/>
    <cellStyle name="一般_依兩性工作平等法" xfId="5" xr:uid="{00000000-0005-0000-0000-00001E000000}"/>
    <cellStyle name="千分位" xfId="7" builtinId="3"/>
    <cellStyle name="千分位 2" xfId="2" xr:uid="{00000000-0005-0000-0000-000020000000}"/>
    <cellStyle name="千分位 2 2" xfId="57" xr:uid="{00000000-0005-0000-0000-000021000000}"/>
    <cellStyle name="千分位 3" xfId="12" xr:uid="{00000000-0005-0000-0000-000022000000}"/>
    <cellStyle name="千分位[0] 2" xfId="59" xr:uid="{00000000-0005-0000-0000-000023000000}"/>
    <cellStyle name="中等 2" xfId="33" xr:uid="{00000000-0005-0000-0000-000024000000}"/>
    <cellStyle name="合計 2" xfId="34" xr:uid="{00000000-0005-0000-0000-000025000000}"/>
    <cellStyle name="好 2" xfId="35" xr:uid="{00000000-0005-0000-0000-000026000000}"/>
    <cellStyle name="百分比" xfId="10" builtinId="5"/>
    <cellStyle name="計算方式 2" xfId="36" xr:uid="{00000000-0005-0000-0000-000028000000}"/>
    <cellStyle name="連結的儲存格 2" xfId="37" xr:uid="{00000000-0005-0000-0000-000029000000}"/>
    <cellStyle name="備註 2" xfId="38" xr:uid="{00000000-0005-0000-0000-00002A000000}"/>
    <cellStyle name="說明文字 2" xfId="39" xr:uid="{00000000-0005-0000-0000-00002B000000}"/>
    <cellStyle name="輔色1 2" xfId="40" xr:uid="{00000000-0005-0000-0000-00002C000000}"/>
    <cellStyle name="輔色2 2" xfId="41" xr:uid="{00000000-0005-0000-0000-00002D000000}"/>
    <cellStyle name="輔色3 2" xfId="42" xr:uid="{00000000-0005-0000-0000-00002E000000}"/>
    <cellStyle name="輔色4 2" xfId="43" xr:uid="{00000000-0005-0000-0000-00002F000000}"/>
    <cellStyle name="輔色5 2" xfId="44" xr:uid="{00000000-0005-0000-0000-000030000000}"/>
    <cellStyle name="輔色6 2" xfId="45" xr:uid="{00000000-0005-0000-0000-000031000000}"/>
    <cellStyle name="標題 1 2" xfId="46" xr:uid="{00000000-0005-0000-0000-000032000000}"/>
    <cellStyle name="標題 2 2" xfId="47" xr:uid="{00000000-0005-0000-0000-000033000000}"/>
    <cellStyle name="標題 3 2" xfId="48" xr:uid="{00000000-0005-0000-0000-000034000000}"/>
    <cellStyle name="標題 4 2" xfId="49" xr:uid="{00000000-0005-0000-0000-000035000000}"/>
    <cellStyle name="標題 5" xfId="50" xr:uid="{00000000-0005-0000-0000-000036000000}"/>
    <cellStyle name="輸入 2" xfId="51" xr:uid="{00000000-0005-0000-0000-000037000000}"/>
    <cellStyle name="輸出 2" xfId="52" xr:uid="{00000000-0005-0000-0000-000038000000}"/>
    <cellStyle name="檢查儲存格 2" xfId="53" xr:uid="{00000000-0005-0000-0000-000039000000}"/>
    <cellStyle name="壞 2" xfId="54" xr:uid="{00000000-0005-0000-0000-00003A000000}"/>
    <cellStyle name="警告文字 2" xfId="55" xr:uid="{00000000-0005-0000-0000-00003B000000}"/>
  </cellStyles>
  <dxfs count="0"/>
  <tableStyles count="0" defaultTableStyle="TableStyleMedium2" defaultPivotStyle="PivotStyleLight16"/>
  <colors>
    <mruColors>
      <color rgb="FFCCFFCC"/>
      <color rgb="FFFFCC99"/>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BZI96"/>
  <sheetViews>
    <sheetView zoomScale="70" zoomScaleNormal="70" zoomScaleSheetLayoutView="100" workbookViewId="0">
      <pane xSplit="2" ySplit="5" topLeftCell="C6" activePane="bottomRight" state="frozen"/>
      <selection pane="topRight" activeCell="C1" sqref="C1"/>
      <selection pane="bottomLeft" activeCell="A6" sqref="A6"/>
      <selection pane="bottomRight" activeCell="BZB23" sqref="BZB23:BZB24"/>
    </sheetView>
  </sheetViews>
  <sheetFormatPr defaultColWidth="9" defaultRowHeight="16.5"/>
  <cols>
    <col min="1" max="2" width="5.75" style="232" customWidth="1"/>
    <col min="3" max="4" width="8.625" style="228" customWidth="1"/>
    <col min="5" max="5" width="6.5" style="228" customWidth="1"/>
    <col min="6" max="7" width="7.5" style="228" customWidth="1"/>
    <col min="8" max="8" width="6.5" style="228" customWidth="1"/>
    <col min="9" max="10" width="7.5" style="228" customWidth="1"/>
    <col min="11" max="11" width="6.5" style="228" customWidth="1"/>
    <col min="12" max="13" width="7.5" style="227" customWidth="1"/>
    <col min="14" max="15" width="8.75" style="227" customWidth="1"/>
    <col min="16" max="17" width="7.5" style="227" customWidth="1"/>
    <col min="18" max="21" width="5.75" style="227" customWidth="1"/>
    <col min="22" max="22" width="4.875" style="227" customWidth="1"/>
    <col min="23" max="25" width="5.75" style="227" customWidth="1"/>
    <col min="26" max="26" width="4.875" style="228" customWidth="1"/>
    <col min="27" max="27" width="5.75" style="228" customWidth="1"/>
    <col min="28" max="28" width="6.625" style="228" customWidth="1"/>
    <col min="29" max="29" width="5.75" style="228" customWidth="1"/>
    <col min="30" max="30" width="6.625" style="228" customWidth="1"/>
    <col min="31" max="31" width="8.625" style="311" customWidth="1"/>
    <col min="32" max="32" width="6.625" style="228" customWidth="1"/>
    <col min="33" max="33" width="5.75" style="228" customWidth="1"/>
    <col min="34" max="34" width="4.875" style="228" customWidth="1"/>
    <col min="35" max="35" width="5.75" style="228" customWidth="1"/>
    <col min="36" max="36" width="5.625" style="228" customWidth="1"/>
    <col min="37" max="38" width="6.625" style="228" customWidth="1"/>
    <col min="39" max="39" width="5.75" style="228" customWidth="1"/>
    <col min="40" max="41" width="6.625" style="228" customWidth="1"/>
    <col min="42" max="42" width="5.75" style="228" customWidth="1"/>
    <col min="43" max="44" width="6.5" style="228" customWidth="1"/>
    <col min="45" max="47" width="5.625" style="228" customWidth="1"/>
    <col min="48" max="48" width="6.5" style="228" customWidth="1"/>
    <col min="49" max="49" width="5.75" style="228" customWidth="1"/>
    <col min="50" max="51" width="8.75" style="228" customWidth="1"/>
    <col min="52" max="55" width="7.5" style="228" customWidth="1"/>
    <col min="56" max="58" width="6.625" style="228" customWidth="1"/>
    <col min="59" max="59" width="7.5" style="228" customWidth="1"/>
    <col min="60" max="60" width="7.5" style="424" customWidth="1"/>
    <col min="61" max="61" width="6.625" style="424" customWidth="1"/>
    <col min="62" max="62" width="7.5" style="424" customWidth="1"/>
    <col min="63" max="71" width="6.625" style="424" customWidth="1"/>
    <col min="72" max="81" width="5.625" style="424" customWidth="1"/>
    <col min="82" max="83" width="4.75" style="424" customWidth="1"/>
    <col min="84" max="84" width="4.5" style="424" customWidth="1"/>
    <col min="85" max="86" width="5.625" style="424" customWidth="1"/>
    <col min="87" max="93" width="6.5" style="424" customWidth="1"/>
    <col min="94" max="95" width="7.5" style="424" customWidth="1"/>
    <col min="96" max="98" width="4.75" style="424" customWidth="1"/>
    <col min="99" max="107" width="5.625" style="424" customWidth="1"/>
    <col min="108" max="109" width="3.5" style="424" customWidth="1"/>
    <col min="110" max="110" width="4.5" style="424" customWidth="1"/>
    <col min="111" max="116" width="5.625" style="424" customWidth="1"/>
    <col min="117" max="119" width="6.5" style="424" customWidth="1"/>
    <col min="120" max="128" width="4.75" style="424" customWidth="1"/>
    <col min="129" max="131" width="5.625" style="424" customWidth="1"/>
    <col min="132" max="133" width="4.125" style="424" customWidth="1"/>
    <col min="134" max="134" width="3.625" style="424" customWidth="1"/>
    <col min="135" max="136" width="4.5" style="424" customWidth="1"/>
    <col min="137" max="140" width="5.375" style="424" customWidth="1"/>
    <col min="141" max="141" width="6.5" style="424" customWidth="1"/>
    <col min="142" max="142" width="7.5" style="424" customWidth="1"/>
    <col min="143" max="143" width="8.375" style="424" customWidth="1"/>
    <col min="144" max="154" width="4.75" style="424" customWidth="1"/>
    <col min="155" max="155" width="5.625" style="424" customWidth="1"/>
    <col min="156" max="156" width="4.5" style="424" customWidth="1"/>
    <col min="157" max="161" width="5.75" style="424" customWidth="1"/>
    <col min="162" max="163" width="6.625" style="424" customWidth="1"/>
    <col min="164" max="170" width="5.75" style="424" customWidth="1"/>
    <col min="171" max="171" width="6.625" style="21" customWidth="1"/>
    <col min="172" max="172" width="5.75" style="424" customWidth="1"/>
    <col min="173" max="173" width="6.625" style="4" customWidth="1"/>
    <col min="174" max="174" width="3.5" style="424" customWidth="1"/>
    <col min="175" max="175" width="3.625" style="424" customWidth="1"/>
    <col min="176" max="176" width="4.5" style="424" customWidth="1"/>
    <col min="177" max="185" width="5.75" style="424" customWidth="1"/>
    <col min="186" max="189" width="4.5" style="424" customWidth="1"/>
    <col min="190" max="193" width="4.875" style="424" customWidth="1"/>
    <col min="194" max="200" width="5.75" style="424" customWidth="1"/>
    <col min="201" max="205" width="4.875" style="424" customWidth="1"/>
    <col min="206" max="206" width="4.5" style="424" customWidth="1"/>
    <col min="207" max="214" width="5.75" style="424" customWidth="1"/>
    <col min="215" max="215" width="3.625" style="424" customWidth="1"/>
    <col min="216" max="218" width="5.75" style="424" customWidth="1"/>
    <col min="219" max="219" width="4.875" style="424" customWidth="1"/>
    <col min="220" max="221" width="5.75" style="424" customWidth="1"/>
    <col min="222" max="223" width="7.875" style="424" customWidth="1"/>
    <col min="224" max="225" width="5.75" style="424" customWidth="1"/>
    <col min="226" max="226" width="4.875" style="424" customWidth="1"/>
    <col min="227" max="230" width="5.75" style="424" customWidth="1"/>
    <col min="231" max="232" width="6.625" style="424" customWidth="1"/>
    <col min="233" max="235" width="5.75" style="424" customWidth="1"/>
    <col min="236" max="241" width="5.5" style="424" customWidth="1"/>
    <col min="242" max="243" width="6.5" style="424" customWidth="1"/>
    <col min="244" max="245" width="4.5" style="424" customWidth="1"/>
    <col min="246" max="247" width="3.5" style="424" customWidth="1"/>
    <col min="248" max="249" width="6.5" style="424" customWidth="1"/>
    <col min="250" max="251" width="4.5" style="424" customWidth="1"/>
    <col min="252" max="253" width="3.5" style="424" customWidth="1"/>
    <col min="254" max="255" width="5.75" style="424" customWidth="1"/>
    <col min="256" max="259" width="4.875" style="424" customWidth="1"/>
    <col min="260" max="261" width="5.75" style="424" customWidth="1"/>
    <col min="262" max="265" width="4.875" style="424" customWidth="1"/>
    <col min="266" max="276" width="7" style="424" customWidth="1"/>
    <col min="277" max="287" width="6.5" style="424" customWidth="1"/>
    <col min="288" max="290" width="7.5" style="204" customWidth="1"/>
    <col min="291" max="292" width="6.5" style="204" customWidth="1"/>
    <col min="293" max="293" width="5.625" style="204" customWidth="1"/>
    <col min="294" max="294" width="7.5" style="204" customWidth="1"/>
    <col min="295" max="295" width="5.625" style="204" customWidth="1"/>
    <col min="296" max="296" width="6.5" style="204" customWidth="1"/>
    <col min="297" max="297" width="4.75" style="204" customWidth="1"/>
    <col min="298" max="298" width="7.5" style="204" customWidth="1"/>
    <col min="299" max="299" width="5.625" style="204" customWidth="1"/>
    <col min="300" max="300" width="6.5" style="204" customWidth="1"/>
    <col min="301" max="301" width="4.75" style="204" customWidth="1"/>
    <col min="302" max="302" width="7.5" style="204" customWidth="1"/>
    <col min="303" max="303" width="5.625" style="204" customWidth="1"/>
    <col min="304" max="304" width="6.5" style="204" customWidth="1"/>
    <col min="305" max="305" width="4.75" style="204" customWidth="1"/>
    <col min="306" max="306" width="7.5" style="204" customWidth="1"/>
    <col min="307" max="307" width="5.625" style="204" customWidth="1"/>
    <col min="308" max="309" width="6.625" style="312" customWidth="1"/>
    <col min="310" max="311" width="5.75" style="312" customWidth="1"/>
    <col min="312" max="315" width="5.5" style="312" customWidth="1"/>
    <col min="316" max="339" width="6.125" style="204" customWidth="1"/>
    <col min="340" max="347" width="5.625" style="204" customWidth="1"/>
    <col min="348" max="373" width="4.75" style="204" customWidth="1"/>
    <col min="374" max="375" width="5.75" style="205" customWidth="1"/>
    <col min="376" max="379" width="4.5" style="205" customWidth="1"/>
    <col min="380" max="381" width="3.625" style="205" customWidth="1"/>
    <col min="382" max="383" width="4.5" style="205" customWidth="1"/>
    <col min="384" max="384" width="5.625" style="205" customWidth="1"/>
    <col min="385" max="400" width="5.375" style="228" customWidth="1"/>
    <col min="401" max="402" width="4.5" style="424" customWidth="1"/>
    <col min="403" max="404" width="5.375" style="424" customWidth="1"/>
    <col min="405" max="406" width="4.5" style="424" customWidth="1"/>
    <col min="407" max="408" width="5.375" style="424" customWidth="1"/>
    <col min="409" max="414" width="4.5" style="424" customWidth="1"/>
    <col min="415" max="446" width="5.375" style="424" customWidth="1"/>
    <col min="447" max="448" width="5.75" style="424" customWidth="1"/>
    <col min="449" max="454" width="4.875" style="424" customWidth="1"/>
    <col min="455" max="456" width="5.75" style="424" customWidth="1"/>
    <col min="457" max="458" width="4.875" style="424" customWidth="1"/>
    <col min="459" max="494" width="4.5" style="424" customWidth="1"/>
    <col min="495" max="496" width="6.5" style="424" customWidth="1"/>
    <col min="497" max="498" width="4.625" style="424" customWidth="1"/>
    <col min="499" max="499" width="7.5" style="424" customWidth="1"/>
    <col min="500" max="501" width="5.625" style="424" customWidth="1"/>
    <col min="502" max="503" width="4.625" style="424" customWidth="1"/>
    <col min="504" max="504" width="6.5" style="424" customWidth="1"/>
    <col min="505" max="505" width="4.5" style="424" customWidth="1"/>
    <col min="506" max="508" width="5.625" style="424" customWidth="1"/>
    <col min="509" max="512" width="4.875" style="424" customWidth="1"/>
    <col min="513" max="513" width="5.25" style="424" customWidth="1"/>
    <col min="514" max="514" width="5.125" style="424" customWidth="1"/>
    <col min="515" max="515" width="5.625" style="424" customWidth="1"/>
    <col min="516" max="516" width="5.375" style="424" customWidth="1"/>
    <col min="517" max="517" width="5.5" style="424" customWidth="1"/>
    <col min="518" max="518" width="5.75" style="424" customWidth="1"/>
    <col min="519" max="524" width="5.5" style="424" bestFit="1" customWidth="1"/>
    <col min="525" max="525" width="5" style="424" customWidth="1"/>
    <col min="526" max="526" width="5.5" style="424" customWidth="1"/>
    <col min="527" max="527" width="4.75" style="424" customWidth="1"/>
    <col min="528" max="528" width="4.875" style="424" customWidth="1"/>
    <col min="529" max="529" width="5.5" style="424" customWidth="1"/>
    <col min="530" max="530" width="5.25" style="424" customWidth="1"/>
    <col min="531" max="531" width="8.5" style="424" bestFit="1" customWidth="1"/>
    <col min="532" max="540" width="7.125" style="424" bestFit="1" customWidth="1"/>
    <col min="541" max="558" width="5.625" style="424" customWidth="1"/>
    <col min="559" max="559" width="8.25" style="424" bestFit="1" customWidth="1"/>
    <col min="560" max="568" width="7.125" style="424" bestFit="1" customWidth="1"/>
    <col min="569" max="569" width="5" style="424" customWidth="1"/>
    <col min="570" max="570" width="4.75" style="424" customWidth="1"/>
    <col min="571" max="571" width="5.5" style="424" customWidth="1"/>
    <col min="572" max="572" width="4.875" style="424" customWidth="1"/>
    <col min="573" max="573" width="5.625" style="424" customWidth="1"/>
    <col min="574" max="574" width="5.75" style="424" customWidth="1"/>
    <col min="575" max="575" width="4.875" style="424" customWidth="1"/>
    <col min="576" max="576" width="4.625" style="424" customWidth="1"/>
    <col min="577" max="577" width="5" style="424" customWidth="1"/>
    <col min="578" max="578" width="4.625" style="424" customWidth="1"/>
    <col min="579" max="579" width="4.75" style="424" customWidth="1"/>
    <col min="580" max="580" width="5.375" style="424" customWidth="1"/>
    <col min="581" max="582" width="5.125" style="424" customWidth="1"/>
    <col min="583" max="596" width="4.625" style="424" customWidth="1"/>
    <col min="597" max="597" width="6.875" style="424" customWidth="1"/>
    <col min="598" max="623" width="5.625" style="424" customWidth="1"/>
    <col min="624" max="626" width="4.375" style="424" customWidth="1"/>
    <col min="627" max="646" width="7.625" style="534" customWidth="1"/>
    <col min="647" max="685" width="9.75" style="534" customWidth="1"/>
    <col min="686" max="686" width="9.75" style="535" customWidth="1"/>
    <col min="687" max="690" width="8.5" style="424" customWidth="1"/>
    <col min="691" max="694" width="8" style="204" customWidth="1"/>
    <col min="695" max="698" width="5.125" style="204" customWidth="1"/>
    <col min="699" max="699" width="6.375" style="204" customWidth="1"/>
    <col min="700" max="702" width="5.125" style="204" customWidth="1"/>
    <col min="703" max="703" width="6.625" style="204" customWidth="1"/>
    <col min="704" max="706" width="5.125" style="204" customWidth="1"/>
    <col min="707" max="707" width="6" style="204" customWidth="1"/>
    <col min="708" max="710" width="5.125" style="204" customWidth="1"/>
    <col min="711" max="711" width="6.125" style="204" customWidth="1"/>
    <col min="712" max="719" width="5.125" style="204" customWidth="1"/>
    <col min="720" max="722" width="5.125" style="229" customWidth="1"/>
    <col min="723" max="723" width="5.875" style="229" customWidth="1"/>
    <col min="724" max="724" width="5.125" style="229" customWidth="1"/>
    <col min="725" max="730" width="7.5" style="204" customWidth="1"/>
    <col min="731" max="731" width="5.625" style="204" customWidth="1"/>
    <col min="732" max="743" width="7.5" style="204" customWidth="1"/>
    <col min="744" max="747" width="8.625" style="204" customWidth="1"/>
    <col min="748" max="750" width="9" style="204" customWidth="1"/>
    <col min="751" max="751" width="4.5" style="204" customWidth="1"/>
    <col min="752" max="752" width="5.75" style="204" customWidth="1"/>
    <col min="753" max="753" width="4.5" style="204" customWidth="1"/>
    <col min="754" max="754" width="5.75" style="204" customWidth="1"/>
    <col min="755" max="755" width="4.5" style="204" customWidth="1"/>
    <col min="756" max="756" width="5.75" style="204" customWidth="1"/>
    <col min="757" max="757" width="4.5" style="204" customWidth="1"/>
    <col min="758" max="758" width="5.75" style="204" customWidth="1"/>
    <col min="759" max="759" width="4.5" style="204" customWidth="1"/>
    <col min="760" max="760" width="5.75" style="204" customWidth="1"/>
    <col min="761" max="761" width="4.5" style="204" customWidth="1"/>
    <col min="762" max="762" width="5.75" style="204" customWidth="1"/>
    <col min="763" max="790" width="6.375" style="534" customWidth="1"/>
    <col min="791" max="792" width="4.5" style="204" customWidth="1"/>
    <col min="793" max="793" width="5.75" style="204" customWidth="1"/>
    <col min="794" max="794" width="5.5" style="204" customWidth="1"/>
    <col min="795" max="795" width="4.5" style="204" customWidth="1"/>
    <col min="796" max="796" width="5.75" style="204" customWidth="1"/>
    <col min="797" max="799" width="8.375" style="204" customWidth="1"/>
    <col min="800" max="802" width="14.5" style="204" customWidth="1"/>
    <col min="803" max="804" width="5.625" style="204" customWidth="1"/>
    <col min="805" max="806" width="6.5" style="204" customWidth="1"/>
    <col min="807" max="807" width="5.625" style="204" customWidth="1"/>
    <col min="808" max="810" width="6.5" style="204" customWidth="1"/>
    <col min="811" max="815" width="5.625" style="204" customWidth="1"/>
    <col min="816" max="817" width="9.5" style="204" customWidth="1"/>
    <col min="818" max="819" width="8.25" style="204" customWidth="1"/>
    <col min="820" max="821" width="12" style="204" customWidth="1"/>
    <col min="822" max="827" width="6.5" style="424" customWidth="1"/>
    <col min="828" max="830" width="5.625" style="424" customWidth="1"/>
    <col min="831" max="834" width="10.5" style="534" customWidth="1"/>
    <col min="835" max="842" width="8.5" style="232" bestFit="1" customWidth="1"/>
    <col min="843" max="845" width="4.5" style="204" customWidth="1"/>
    <col min="846" max="848" width="5.75" style="204" customWidth="1"/>
    <col min="849" max="851" width="4.5" style="204" customWidth="1"/>
    <col min="852" max="854" width="5.75" style="204" customWidth="1"/>
    <col min="855" max="855" width="6.625" style="204" customWidth="1"/>
    <col min="856" max="856" width="5.75" style="204" customWidth="1"/>
    <col min="857" max="870" width="5.5" style="204" customWidth="1"/>
    <col min="871" max="871" width="14.25" style="204" customWidth="1"/>
    <col min="872" max="874" width="5.75" style="214" customWidth="1"/>
    <col min="875" max="875" width="10.5" style="58" customWidth="1"/>
    <col min="876" max="876" width="9.75" style="58" customWidth="1"/>
    <col min="877" max="877" width="5.375" style="204" customWidth="1"/>
    <col min="878" max="878" width="6.125" style="204" customWidth="1"/>
    <col min="879" max="885" width="5.375" style="204" customWidth="1"/>
    <col min="886" max="887" width="6.125" style="204" customWidth="1"/>
    <col min="888" max="888" width="5.375" style="204" customWidth="1"/>
    <col min="889" max="889" width="6.25" style="204" customWidth="1"/>
    <col min="890" max="890" width="7.125" style="204" customWidth="1"/>
    <col min="891" max="897" width="5.375" style="204" customWidth="1"/>
    <col min="898" max="899" width="6.625" style="204" customWidth="1"/>
    <col min="900" max="901" width="4.5" style="204" customWidth="1"/>
    <col min="902" max="904" width="5.75" style="204" customWidth="1"/>
    <col min="905" max="905" width="4.5" style="204" customWidth="1"/>
    <col min="906" max="906" width="5.75" style="204" customWidth="1"/>
    <col min="907" max="907" width="4.5" style="204" customWidth="1"/>
    <col min="908" max="909" width="5.75" style="204" customWidth="1"/>
    <col min="910" max="910" width="6.625" style="204" customWidth="1"/>
    <col min="911" max="911" width="5.75" style="204" customWidth="1"/>
    <col min="912" max="913" width="6.625" style="204" customWidth="1"/>
    <col min="914" max="915" width="5.75" style="204" customWidth="1"/>
    <col min="916" max="917" width="6.625" style="204" customWidth="1"/>
    <col min="918" max="919" width="6.5" style="204" customWidth="1"/>
    <col min="920" max="921" width="5.75" style="204" customWidth="1"/>
    <col min="922" max="927" width="4.5" style="204" customWidth="1"/>
    <col min="928" max="928" width="3.625" style="204" customWidth="1"/>
    <col min="929" max="929" width="4.5" style="204" customWidth="1"/>
    <col min="930" max="933" width="5.75" style="204" customWidth="1"/>
    <col min="934" max="936" width="4.5" style="214" customWidth="1"/>
    <col min="937" max="937" width="5.75" style="214" customWidth="1"/>
    <col min="938" max="963" width="4.5" style="214" customWidth="1"/>
    <col min="964" max="965" width="10.75" style="214" customWidth="1"/>
    <col min="966" max="970" width="12" style="204" customWidth="1"/>
    <col min="971" max="972" width="10.5" style="214" customWidth="1"/>
    <col min="973" max="982" width="5.875" style="214" customWidth="1"/>
    <col min="983" max="984" width="5.75" style="204" customWidth="1"/>
    <col min="985" max="986" width="6.625" style="204" customWidth="1"/>
    <col min="987" max="990" width="8.5" style="232" bestFit="1" customWidth="1"/>
    <col min="991" max="992" width="4.5" style="204" customWidth="1"/>
    <col min="993" max="994" width="5.75" style="204" customWidth="1"/>
    <col min="995" max="1008" width="5.5" style="539" customWidth="1"/>
    <col min="1009" max="1010" width="6.625" style="204" customWidth="1"/>
    <col min="1011" max="1014" width="7.5" style="204" customWidth="1"/>
    <col min="1015" max="1016" width="6.625" style="204" customWidth="1"/>
    <col min="1017" max="1022" width="7.5" style="204" customWidth="1"/>
    <col min="1023" max="1024" width="6.625" style="204" customWidth="1"/>
    <col min="1025" max="1026" width="4.75" style="204" customWidth="1"/>
    <col min="1027" max="1030" width="5.625" style="204" customWidth="1"/>
    <col min="1031" max="1032" width="4.75" style="204" customWidth="1"/>
    <col min="1033" max="1038" width="5.625" style="204" customWidth="1"/>
    <col min="1039" max="1040" width="4.75" style="204" customWidth="1"/>
    <col min="1041" max="1044" width="5.625" style="204" customWidth="1"/>
    <col min="1045" max="1045" width="7.5" style="204" customWidth="1"/>
    <col min="1046" max="1046" width="5.625" style="204" customWidth="1"/>
    <col min="1047" max="1047" width="7.5" style="204" bestFit="1" customWidth="1"/>
    <col min="1048" max="1048" width="5.625" style="204" customWidth="1"/>
    <col min="1049" max="1049" width="8.375" style="204" bestFit="1" customWidth="1"/>
    <col min="1050" max="1050" width="5.625" style="204" customWidth="1"/>
    <col min="1051" max="1051" width="8.375" style="204" bestFit="1" customWidth="1"/>
    <col min="1052" max="1052" width="5.625" style="204" customWidth="1"/>
    <col min="1053" max="1053" width="4.5" style="204" customWidth="1"/>
    <col min="1054" max="1054" width="4.75" style="204" customWidth="1"/>
    <col min="1055" max="1055" width="6.5" style="204" customWidth="1"/>
    <col min="1056" max="1056" width="5.625" style="204" customWidth="1"/>
    <col min="1057" max="1057" width="4.5" style="204" customWidth="1"/>
    <col min="1058" max="1058" width="4.75" style="204" customWidth="1"/>
    <col min="1059" max="1059" width="6.5" style="204" customWidth="1"/>
    <col min="1060" max="1060" width="5.625" style="204" customWidth="1"/>
    <col min="1061" max="1061" width="7.5" style="204" bestFit="1" customWidth="1"/>
    <col min="1062" max="1062" width="5.625" style="204" customWidth="1"/>
    <col min="1063" max="1063" width="7.5" style="204" bestFit="1" customWidth="1"/>
    <col min="1064" max="1064" width="5.625" style="204" customWidth="1"/>
    <col min="1065" max="1065" width="6.5" style="204" customWidth="1"/>
    <col min="1066" max="1066" width="5.625" style="204" customWidth="1"/>
    <col min="1067" max="1067" width="6.5" style="204" customWidth="1"/>
    <col min="1068" max="1068" width="5.625" style="204" customWidth="1"/>
    <col min="1069" max="1069" width="8.375" style="204" bestFit="1" customWidth="1"/>
    <col min="1070" max="1070" width="5.625" style="204" customWidth="1"/>
    <col min="1071" max="1071" width="8.375" style="204" bestFit="1" customWidth="1"/>
    <col min="1072" max="1072" width="5.625" style="204" customWidth="1"/>
    <col min="1073" max="1073" width="6.5" style="204" customWidth="1"/>
    <col min="1074" max="1074" width="5.625" style="204" customWidth="1"/>
    <col min="1075" max="1075" width="6.5" style="204" customWidth="1"/>
    <col min="1076" max="1076" width="5.625" style="204" customWidth="1"/>
    <col min="1077" max="1078" width="8.375" style="204" bestFit="1" customWidth="1"/>
    <col min="1079" max="1080" width="7.5" style="204" bestFit="1" customWidth="1"/>
    <col min="1081" max="1082" width="5.625" style="204" customWidth="1"/>
    <col min="1083" max="1083" width="6.5" style="204" customWidth="1"/>
    <col min="1084" max="1084" width="5.625" style="204" customWidth="1"/>
    <col min="1085" max="1085" width="6.5" style="204" customWidth="1"/>
    <col min="1086" max="1086" width="5.625" style="204" customWidth="1"/>
    <col min="1087" max="1087" width="4.5" style="204" customWidth="1"/>
    <col min="1088" max="1088" width="5.625" style="204" customWidth="1"/>
    <col min="1089" max="1089" width="4.5" style="204" customWidth="1"/>
    <col min="1090" max="1090" width="5.625" style="204" customWidth="1"/>
    <col min="1091" max="1092" width="5.375" style="204" customWidth="1"/>
    <col min="1093" max="1093" width="6.5" style="204" customWidth="1"/>
    <col min="1094" max="1094" width="5.375" style="204" customWidth="1"/>
    <col min="1095" max="1095" width="4.5" style="204" customWidth="1"/>
    <col min="1096" max="1096" width="5.625" style="204" customWidth="1"/>
    <col min="1097" max="1097" width="5.375" style="204" customWidth="1"/>
    <col min="1098" max="1098" width="7.5" style="204" customWidth="1"/>
    <col min="1099" max="1099" width="6.5" style="204" customWidth="1"/>
    <col min="1100" max="1100" width="5.625" style="204" customWidth="1"/>
    <col min="1101" max="1101" width="6.5" style="204" customWidth="1"/>
    <col min="1102" max="1102" width="5.625" style="204" customWidth="1"/>
    <col min="1103" max="1103" width="7.5" style="204" bestFit="1" customWidth="1"/>
    <col min="1104" max="1104" width="5.625" style="204" customWidth="1"/>
    <col min="1105" max="1105" width="7.5" style="204" bestFit="1" customWidth="1"/>
    <col min="1106" max="1106" width="5.625" style="204" customWidth="1"/>
    <col min="1107" max="1107" width="6.5" style="204" customWidth="1"/>
    <col min="1108" max="1108" width="5.625" style="204" customWidth="1"/>
    <col min="1109" max="1109" width="6.5" style="204" customWidth="1"/>
    <col min="1110" max="1110" width="5.625" style="204" customWidth="1"/>
    <col min="1111" max="1111" width="7.5" style="204" bestFit="1" customWidth="1"/>
    <col min="1112" max="1112" width="7.5" style="204" customWidth="1"/>
    <col min="1113" max="1113" width="7.5" style="204" bestFit="1" customWidth="1"/>
    <col min="1114" max="1114" width="7.5" style="204" customWidth="1"/>
    <col min="1115" max="1116" width="5.625" style="204" customWidth="1"/>
    <col min="1117" max="1117" width="6.5" style="204" customWidth="1"/>
    <col min="1118" max="1118" width="5.625" style="204" customWidth="1"/>
    <col min="1119" max="1119" width="6.5" style="204" customWidth="1"/>
    <col min="1120" max="1120" width="5.625" style="204" customWidth="1"/>
    <col min="1121" max="1121" width="5.375" style="204" customWidth="1"/>
    <col min="1122" max="1122" width="5.625" style="204" customWidth="1"/>
    <col min="1123" max="1123" width="5.375" style="204" customWidth="1"/>
    <col min="1124" max="1124" width="5.625" style="204" customWidth="1"/>
    <col min="1125" max="1126" width="5.375" style="204" customWidth="1"/>
    <col min="1127" max="1127" width="6.5" style="204" customWidth="1"/>
    <col min="1128" max="1129" width="4.5" style="204" customWidth="1"/>
    <col min="1130" max="1130" width="5.625" style="204" customWidth="1"/>
    <col min="1131" max="1131" width="6.5" style="204" customWidth="1"/>
    <col min="1132" max="1132" width="5.625" style="204" customWidth="1"/>
    <col min="1133" max="1133" width="6.5" style="204" customWidth="1"/>
    <col min="1134" max="1134" width="5.625" style="204" customWidth="1"/>
    <col min="1135" max="1135" width="7.5" style="204" bestFit="1" customWidth="1"/>
    <col min="1136" max="1136" width="5.625" style="204" customWidth="1"/>
    <col min="1137" max="1137" width="7.5" style="204" bestFit="1" customWidth="1"/>
    <col min="1138" max="1138" width="5.625" style="204" customWidth="1"/>
    <col min="1139" max="1139" width="7.5" style="204" customWidth="1"/>
    <col min="1140" max="1140" width="5.625" style="204" customWidth="1"/>
    <col min="1141" max="1141" width="7.5" style="204" customWidth="1"/>
    <col min="1142" max="1142" width="5.625" style="204" customWidth="1"/>
    <col min="1143" max="1143" width="7.5" style="204" bestFit="1" customWidth="1"/>
    <col min="1144" max="1144" width="5.625" style="204" customWidth="1"/>
    <col min="1145" max="1145" width="7.5" style="204" bestFit="1" customWidth="1"/>
    <col min="1146" max="1146" width="5.625" style="204" customWidth="1"/>
    <col min="1147" max="1147" width="7.5" style="204" bestFit="1" customWidth="1"/>
    <col min="1148" max="1148" width="5.625" style="204" customWidth="1"/>
    <col min="1149" max="1149" width="7.5" style="204" bestFit="1" customWidth="1"/>
    <col min="1150" max="1150" width="5.625" style="204" customWidth="1"/>
    <col min="1151" max="1151" width="7.5" style="204" bestFit="1" customWidth="1"/>
    <col min="1152" max="1152" width="5.625" style="204" customWidth="1"/>
    <col min="1153" max="1153" width="7.5" style="204" bestFit="1" customWidth="1"/>
    <col min="1154" max="1154" width="5.625" style="204" customWidth="1"/>
    <col min="1155" max="1155" width="7.5" style="204" bestFit="1" customWidth="1"/>
    <col min="1156" max="1156" width="5.625" style="204" customWidth="1"/>
    <col min="1157" max="1157" width="7.5" style="204" bestFit="1" customWidth="1"/>
    <col min="1158" max="1158" width="5.625" style="204" customWidth="1"/>
    <col min="1159" max="1159" width="5.375" style="204" customWidth="1"/>
    <col min="1160" max="1160" width="5.625" style="204" customWidth="1"/>
    <col min="1161" max="1161" width="5.375" style="204" customWidth="1"/>
    <col min="1162" max="1162" width="5.625" style="204" customWidth="1"/>
    <col min="1163" max="1164" width="5.375" style="204" customWidth="1"/>
    <col min="1165" max="1165" width="6.5" style="204" customWidth="1"/>
    <col min="1166" max="1166" width="4.5" style="204" customWidth="1"/>
    <col min="1167" max="1167" width="3.5" style="204" customWidth="1"/>
    <col min="1168" max="1168" width="5.625" style="204" customWidth="1"/>
    <col min="1169" max="1169" width="6.5" style="204" customWidth="1"/>
    <col min="1170" max="1170" width="5.625" style="204" customWidth="1"/>
    <col min="1171" max="1171" width="6.5" style="204" customWidth="1"/>
    <col min="1172" max="1172" width="5.625" style="204" customWidth="1"/>
    <col min="1173" max="1173" width="7.5" style="204" bestFit="1" customWidth="1"/>
    <col min="1174" max="1174" width="5.625" style="204" customWidth="1"/>
    <col min="1175" max="1175" width="8.375" style="204" bestFit="1" customWidth="1"/>
    <col min="1176" max="1176" width="5.625" style="204" customWidth="1"/>
    <col min="1177" max="1177" width="4.5" style="204" customWidth="1"/>
    <col min="1178" max="1178" width="5.625" style="204" customWidth="1"/>
    <col min="1179" max="1179" width="5.375" style="204" customWidth="1"/>
    <col min="1180" max="1180" width="5.625" style="204" customWidth="1"/>
    <col min="1181" max="1181" width="5.375" style="204" customWidth="1"/>
    <col min="1182" max="1182" width="5.625" style="204" customWidth="1"/>
    <col min="1183" max="1183" width="5.375" style="204" customWidth="1"/>
    <col min="1184" max="1184" width="5.625" style="204" customWidth="1"/>
    <col min="1185" max="1185" width="5.375" style="204" customWidth="1"/>
    <col min="1186" max="1186" width="5.625" style="204" customWidth="1"/>
    <col min="1187" max="1187" width="5.375" style="204" customWidth="1"/>
    <col min="1188" max="1188" width="5.625" style="204" customWidth="1"/>
    <col min="1189" max="1189" width="7.5" style="204" bestFit="1" customWidth="1"/>
    <col min="1190" max="1190" width="5.625" style="204" customWidth="1"/>
    <col min="1191" max="1191" width="7.5" style="204" bestFit="1" customWidth="1"/>
    <col min="1192" max="1192" width="5.625" style="204" customWidth="1"/>
    <col min="1193" max="1193" width="3.5" style="204" customWidth="1"/>
    <col min="1194" max="1194" width="5.375" style="204" customWidth="1"/>
    <col min="1195" max="1195" width="6.5" style="204" customWidth="1"/>
    <col min="1196" max="1196" width="7.5" style="204" bestFit="1" customWidth="1"/>
    <col min="1197" max="1197" width="5.625" style="204" customWidth="1"/>
    <col min="1198" max="1198" width="7.5" style="204" bestFit="1" customWidth="1"/>
    <col min="1199" max="1199" width="5.625" style="204" customWidth="1"/>
    <col min="1200" max="1203" width="5.625" style="214" customWidth="1"/>
    <col min="1204" max="1206" width="12.25" style="214" customWidth="1"/>
    <col min="1207" max="1207" width="3.5" style="214" customWidth="1"/>
    <col min="1208" max="1208" width="5.625" style="214" customWidth="1"/>
    <col min="1209" max="1209" width="3.5" style="214" customWidth="1"/>
    <col min="1210" max="1210" width="5.625" style="214" customWidth="1"/>
    <col min="1211" max="1211" width="4.125" style="214" customWidth="1"/>
    <col min="1212" max="1212" width="5.625" style="214" customWidth="1"/>
    <col min="1213" max="1213" width="4.125" style="214" customWidth="1"/>
    <col min="1214" max="1214" width="5.625" style="214" customWidth="1"/>
    <col min="1215" max="1215" width="3.25" style="214" customWidth="1"/>
    <col min="1216" max="1216" width="5.625" style="214" customWidth="1"/>
    <col min="1217" max="1217" width="3.25" style="214" customWidth="1"/>
    <col min="1218" max="1218" width="5.625" style="214" customWidth="1"/>
    <col min="1219" max="1219" width="6.5" style="309" customWidth="1"/>
    <col min="1220" max="1220" width="4.75" style="309" customWidth="1"/>
    <col min="1221" max="1221" width="6.5" style="309" customWidth="1"/>
    <col min="1222" max="1222" width="4.75" style="309" customWidth="1"/>
    <col min="1223" max="1223" width="4.5" style="309" customWidth="1"/>
    <col min="1224" max="1224" width="5.625" style="309" customWidth="1"/>
    <col min="1225" max="1226" width="4.75" style="309" customWidth="1"/>
    <col min="1227" max="1229" width="5.625" style="309" customWidth="1"/>
    <col min="1230" max="1231" width="4.75" style="309" customWidth="1"/>
    <col min="1232" max="1232" width="5.625" style="309" customWidth="1"/>
    <col min="1233" max="1233" width="6.5" style="214" customWidth="1"/>
    <col min="1234" max="1235" width="5.625" style="214" customWidth="1"/>
    <col min="1236" max="1242" width="4.75" style="214" customWidth="1"/>
    <col min="1243" max="1243" width="5.625" style="214" customWidth="1"/>
    <col min="1244" max="1248" width="4.75" style="214" customWidth="1"/>
    <col min="1249" max="1266" width="4.5" style="214" customWidth="1"/>
    <col min="1267" max="1284" width="3.875" style="214" customWidth="1"/>
    <col min="1285" max="1288" width="5.625" style="214" customWidth="1"/>
    <col min="1289" max="1310" width="4.5" style="214" customWidth="1"/>
    <col min="1311" max="1312" width="5.625" style="214" customWidth="1"/>
    <col min="1313" max="1324" width="4.25" style="214" customWidth="1"/>
    <col min="1325" max="1328" width="5.25" style="214" customWidth="1"/>
    <col min="1329" max="1329" width="4.25" style="214" customWidth="1"/>
    <col min="1330" max="1348" width="5.25" style="214" customWidth="1"/>
    <col min="1349" max="1352" width="6.5" style="214" customWidth="1"/>
    <col min="1353" max="1374" width="5.625" style="214" customWidth="1"/>
    <col min="1375" max="1382" width="6.5" style="214" customWidth="1"/>
    <col min="1383" max="1388" width="5.625" style="214" customWidth="1"/>
    <col min="1389" max="1389" width="6.5" style="214" customWidth="1"/>
    <col min="1390" max="1390" width="5.625" style="214" customWidth="1"/>
    <col min="1391" max="1392" width="6.5" style="214" customWidth="1"/>
    <col min="1393" max="1394" width="7.75" style="214" customWidth="1"/>
    <col min="1395" max="1402" width="5.625" style="214" customWidth="1"/>
    <col min="1403" max="1403" width="4.75" style="214" customWidth="1"/>
    <col min="1404" max="1404" width="5.625" style="214" customWidth="1"/>
    <col min="1405" max="1405" width="4.75" style="214" customWidth="1"/>
    <col min="1406" max="1406" width="5.625" style="214" customWidth="1"/>
    <col min="1407" max="1411" width="4.75" style="214" customWidth="1"/>
    <col min="1412" max="1413" width="5.625" style="214" customWidth="1"/>
    <col min="1414" max="1414" width="4.75" style="214" customWidth="1"/>
    <col min="1415" max="1418" width="6.5" style="214" customWidth="1"/>
    <col min="1419" max="1429" width="5.625" style="214" customWidth="1"/>
    <col min="1430" max="1430" width="4.75" style="214" customWidth="1"/>
    <col min="1431" max="1431" width="5.625" style="214" customWidth="1"/>
    <col min="1432" max="1432" width="4.75" style="214" customWidth="1"/>
    <col min="1433" max="1437" width="5.625" style="214" customWidth="1"/>
    <col min="1438" max="1438" width="4.75" style="214" customWidth="1"/>
    <col min="1439" max="1446" width="5.625" style="214" customWidth="1"/>
    <col min="1447" max="1448" width="4.75" style="214" customWidth="1"/>
    <col min="1449" max="1449" width="5.625" style="214" customWidth="1"/>
    <col min="1450" max="1450" width="4.75" style="214" customWidth="1"/>
    <col min="1451" max="1451" width="5.625" style="214" customWidth="1"/>
    <col min="1452" max="1457" width="4.75" style="214" customWidth="1"/>
    <col min="1458" max="1458" width="5.625" style="214" customWidth="1"/>
    <col min="1459" max="1459" width="4.75" style="214" customWidth="1"/>
    <col min="1460" max="1461" width="5.625" style="214" customWidth="1"/>
    <col min="1462" max="1466" width="4.125" style="214" customWidth="1"/>
    <col min="1467" max="1467" width="4.75" style="214" customWidth="1"/>
    <col min="1468" max="1471" width="4.125" style="214" customWidth="1"/>
    <col min="1472" max="1473" width="4.5" style="214" customWidth="1"/>
    <col min="1474" max="1483" width="3.5" style="214" customWidth="1"/>
    <col min="1484" max="1485" width="5.625" style="214" customWidth="1"/>
    <col min="1486" max="1487" width="4.75" style="214" customWidth="1"/>
    <col min="1488" max="1488" width="6.5" style="214" customWidth="1"/>
    <col min="1489" max="1489" width="4.75" style="214" customWidth="1"/>
    <col min="1490" max="1495" width="5.625" style="214" customWidth="1"/>
    <col min="1496" max="1511" width="5" style="214" customWidth="1"/>
    <col min="1512" max="1515" width="8" style="214" customWidth="1"/>
    <col min="1516" max="1517" width="17.5" style="214" customWidth="1"/>
    <col min="1518" max="1519" width="10.125" style="214" customWidth="1"/>
    <col min="1520" max="1521" width="17.375" style="214" customWidth="1"/>
    <col min="1522" max="1523" width="20.625" style="214" customWidth="1"/>
    <col min="1524" max="1524" width="26.5" style="214" customWidth="1"/>
    <col min="1525" max="1532" width="3.5" style="214" customWidth="1"/>
    <col min="1533" max="1547" width="7.5" style="214" customWidth="1"/>
    <col min="1548" max="1562" width="4" style="214" customWidth="1"/>
    <col min="1563" max="1563" width="6.625" style="204" customWidth="1"/>
    <col min="1564" max="1565" width="5.75" style="204" customWidth="1"/>
    <col min="1566" max="1566" width="4.5" style="204" customWidth="1"/>
    <col min="1567" max="1567" width="5.75" style="204" customWidth="1"/>
    <col min="1568" max="1568" width="5.625" style="204" customWidth="1"/>
    <col min="1569" max="1569" width="6.25" style="204" customWidth="1"/>
    <col min="1570" max="1570" width="5.625" style="204" customWidth="1"/>
    <col min="1571" max="1573" width="6.25" style="204" customWidth="1"/>
    <col min="1574" max="1575" width="4.875" style="204" customWidth="1"/>
    <col min="1576" max="1576" width="5.75" style="204" customWidth="1"/>
    <col min="1577" max="1577" width="6.625" style="204" customWidth="1"/>
    <col min="1578" max="1578" width="4.5" style="204" customWidth="1"/>
    <col min="1579" max="1581" width="5.75" style="204" customWidth="1"/>
    <col min="1582" max="1583" width="4.5" style="204" customWidth="1"/>
    <col min="1584" max="1585" width="5.75" style="204" customWidth="1"/>
    <col min="1586" max="1590" width="4.5" style="204" customWidth="1"/>
    <col min="1591" max="1591" width="5.75" style="204" customWidth="1"/>
    <col min="1592" max="1594" width="4.5" style="204" customWidth="1"/>
    <col min="1595" max="1597" width="5.75" style="204" customWidth="1"/>
    <col min="1598" max="1600" width="4.5" style="204" customWidth="1"/>
    <col min="1601" max="1601" width="5.625" style="204" customWidth="1"/>
    <col min="1602" max="1602" width="6.625" style="204" customWidth="1"/>
    <col min="1603" max="1603" width="5.75" style="204" customWidth="1"/>
    <col min="1604" max="1604" width="4.5" style="204" customWidth="1"/>
    <col min="1605" max="1605" width="3.625" style="204" customWidth="1"/>
    <col min="1606" max="1606" width="5.75" style="204" customWidth="1"/>
    <col min="1607" max="1607" width="4.5" style="204" customWidth="1"/>
    <col min="1608" max="1608" width="5.75" style="204" customWidth="1"/>
    <col min="1609" max="1609" width="4.5" style="204" customWidth="1"/>
    <col min="1610" max="1610" width="5.75" style="204" customWidth="1"/>
    <col min="1611" max="1630" width="5" style="204" customWidth="1"/>
    <col min="1631" max="1631" width="5.75" style="204" customWidth="1"/>
    <col min="1632" max="1632" width="3.625" style="204" customWidth="1"/>
    <col min="1633" max="1633" width="4.5" style="204" customWidth="1"/>
    <col min="1634" max="1634" width="6.5" style="204" customWidth="1"/>
    <col min="1635" max="1635" width="4.5" style="204" customWidth="1"/>
    <col min="1636" max="1636" width="5.625" style="204" customWidth="1"/>
    <col min="1637" max="1637" width="6.5" style="204" customWidth="1"/>
    <col min="1638" max="1638" width="8.625" style="204" customWidth="1"/>
    <col min="1639" max="1639" width="5.375" style="204" customWidth="1"/>
    <col min="1640" max="1640" width="7.5" style="204" customWidth="1"/>
    <col min="1641" max="1641" width="6.5" style="204" customWidth="1"/>
    <col min="1642" max="1642" width="8.625" style="204" customWidth="1"/>
    <col min="1643" max="1643" width="5.375" style="204" customWidth="1"/>
    <col min="1644" max="1645" width="7.5" style="204" customWidth="1"/>
    <col min="1646" max="1646" width="8.625" style="204" customWidth="1"/>
    <col min="1647" max="1647" width="6.5" style="204" customWidth="1"/>
    <col min="1648" max="1649" width="7.5" style="204" customWidth="1"/>
    <col min="1650" max="1650" width="6.5" style="204" customWidth="1"/>
    <col min="1651" max="1651" width="5.375" style="204" customWidth="1"/>
    <col min="1652" max="1653" width="4.5" style="204" customWidth="1"/>
    <col min="1654" max="1654" width="3.5" style="204" customWidth="1"/>
    <col min="1655" max="1655" width="5.375" style="204" customWidth="1"/>
    <col min="1656" max="1656" width="4.5" style="204" customWidth="1"/>
    <col min="1657" max="1657" width="5.375" style="204" customWidth="1"/>
    <col min="1658" max="1658" width="3.5" style="204" customWidth="1"/>
    <col min="1659" max="1659" width="4.5" style="204" customWidth="1"/>
    <col min="1660" max="1660" width="3.5" style="204" customWidth="1"/>
    <col min="1661" max="1662" width="4.5" style="204" customWidth="1"/>
    <col min="1663" max="1663" width="5.375" style="204" customWidth="1"/>
    <col min="1664" max="1664" width="4.5" style="204" customWidth="1"/>
    <col min="1665" max="1665" width="5.375" style="204" customWidth="1"/>
    <col min="1666" max="1666" width="4.5" style="204" customWidth="1"/>
    <col min="1667" max="1667" width="6.5" style="204" customWidth="1"/>
    <col min="1668" max="1668" width="5.375" style="204" customWidth="1"/>
    <col min="1669" max="1669" width="6.5" style="204" customWidth="1"/>
    <col min="1670" max="1671" width="5.375" style="204" customWidth="1"/>
    <col min="1672" max="1672" width="4.5" style="204" customWidth="1"/>
    <col min="1673" max="1673" width="6.5" style="204" customWidth="1"/>
    <col min="1674" max="1674" width="5.375" style="204" customWidth="1"/>
    <col min="1675" max="1676" width="4.5" style="204" customWidth="1"/>
    <col min="1677" max="1678" width="7.5" style="205" customWidth="1"/>
    <col min="1679" max="1682" width="6.5" style="205" customWidth="1"/>
    <col min="1683" max="1684" width="5.375" style="205" customWidth="1"/>
    <col min="1685" max="1686" width="7.5" style="205" customWidth="1"/>
    <col min="1687" max="1688" width="5.375" style="205" customWidth="1"/>
    <col min="1689" max="1691" width="6.5" style="205" customWidth="1"/>
    <col min="1692" max="1694" width="5.375" style="205" customWidth="1"/>
    <col min="1695" max="1696" width="6.5" style="205" customWidth="1"/>
    <col min="1697" max="1697" width="7.5" style="204" customWidth="1"/>
    <col min="1698" max="1701" width="6.5" style="204" customWidth="1"/>
    <col min="1702" max="1702" width="5.375" style="204" customWidth="1"/>
    <col min="1703" max="1703" width="6.5" style="204" customWidth="1"/>
    <col min="1704" max="1704" width="5.375" style="204" customWidth="1"/>
    <col min="1705" max="1705" width="7.5" style="204" customWidth="1"/>
    <col min="1706" max="1706" width="6.5" style="204" customWidth="1"/>
    <col min="1707" max="1708" width="5.375" style="204" customWidth="1"/>
    <col min="1709" max="1709" width="6.5" style="204" customWidth="1"/>
    <col min="1710" max="1711" width="5.375" style="204" customWidth="1"/>
    <col min="1712" max="1712" width="4.5" style="204" customWidth="1"/>
    <col min="1713" max="1713" width="5.375" style="204" customWidth="1"/>
    <col min="1714" max="1716" width="4.5" style="204" customWidth="1"/>
    <col min="1717" max="1717" width="6.5" style="204" customWidth="1"/>
    <col min="1718" max="1718" width="5.375" style="204" customWidth="1"/>
    <col min="1719" max="1719" width="7.5" style="204" customWidth="1"/>
    <col min="1720" max="1720" width="6.5" style="204" customWidth="1"/>
    <col min="1721" max="1723" width="5.375" style="204" customWidth="1"/>
    <col min="1724" max="1724" width="4.5" style="204" customWidth="1"/>
    <col min="1725" max="1725" width="3.5" style="204" customWidth="1"/>
    <col min="1726" max="1726" width="4.5" style="204" customWidth="1"/>
    <col min="1727" max="1727" width="6.5" style="204" customWidth="1"/>
    <col min="1728" max="1728" width="5.625" style="204" customWidth="1"/>
    <col min="1729" max="1729" width="5.375" style="204" customWidth="1"/>
    <col min="1730" max="1730" width="4.5" style="204" customWidth="1"/>
    <col min="1731" max="1731" width="5.375" style="204" customWidth="1"/>
    <col min="1732" max="1732" width="6.5" style="204" customWidth="1"/>
    <col min="1733" max="1733" width="5.375" style="204" customWidth="1"/>
    <col min="1734" max="1734" width="6.5" style="204" customWidth="1"/>
    <col min="1735" max="1735" width="5.375" style="204" customWidth="1"/>
    <col min="1736" max="1736" width="6.5" style="204" customWidth="1"/>
    <col min="1737" max="1737" width="5.375" style="204" customWidth="1"/>
    <col min="1738" max="1738" width="6.5" style="204" customWidth="1"/>
    <col min="1739" max="1739" width="5.375" style="204" customWidth="1"/>
    <col min="1740" max="1740" width="4.5" style="204" customWidth="1"/>
    <col min="1741" max="1741" width="6.5" style="204" customWidth="1"/>
    <col min="1742" max="1742" width="5.625" style="204" customWidth="1"/>
    <col min="1743" max="1743" width="4.5" style="204" customWidth="1"/>
    <col min="1744" max="1745" width="5.375" style="204" customWidth="1"/>
    <col min="1746" max="1747" width="4.5" style="204" customWidth="1"/>
    <col min="1748" max="1748" width="3.5" style="204" customWidth="1"/>
    <col min="1749" max="1749" width="5.375" style="204" customWidth="1"/>
    <col min="1750" max="1750" width="3.5" style="204" customWidth="1"/>
    <col min="1751" max="1751" width="5.375" style="204" customWidth="1"/>
    <col min="1752" max="1752" width="3.5" style="204" customWidth="1"/>
    <col min="1753" max="1753" width="5.375" style="204" customWidth="1"/>
    <col min="1754" max="1754" width="3.5" style="204" customWidth="1"/>
    <col min="1755" max="1768" width="5.5" style="204" customWidth="1"/>
    <col min="1769" max="1769" width="6.5" style="204" customWidth="1"/>
    <col min="1770" max="1770" width="5.375" style="204" customWidth="1"/>
    <col min="1771" max="1772" width="4.5" style="204" customWidth="1"/>
    <col min="1773" max="1773" width="6.5" style="204" customWidth="1"/>
    <col min="1774" max="1774" width="5.375" style="204" customWidth="1"/>
    <col min="1775" max="1776" width="7.5" style="204" customWidth="1"/>
    <col min="1777" max="1778" width="5.375" style="204" customWidth="1"/>
    <col min="1779" max="1780" width="7.5" style="204" customWidth="1"/>
    <col min="1781" max="1781" width="5.375" style="204" customWidth="1"/>
    <col min="1782" max="1782" width="4.5" style="204" customWidth="1"/>
    <col min="1783" max="1783" width="7.5" style="204" customWidth="1"/>
    <col min="1784" max="1784" width="6.5" style="204" customWidth="1"/>
    <col min="1785" max="1806" width="5.5" style="204" customWidth="1"/>
    <col min="1807" max="1828" width="3.875" style="204" customWidth="1"/>
    <col min="1829" max="1829" width="6.5" style="204" customWidth="1"/>
    <col min="1830" max="1830" width="5.375" style="204" customWidth="1"/>
    <col min="1831" max="1831" width="6.5" style="204" customWidth="1"/>
    <col min="1832" max="1832" width="5.375" style="204" customWidth="1"/>
    <col min="1833" max="1833" width="6.5" style="204" customWidth="1"/>
    <col min="1834" max="1835" width="5.375" style="204" customWidth="1"/>
    <col min="1836" max="1836" width="4.5" style="204" customWidth="1"/>
    <col min="1837" max="1840" width="5.625" style="204" customWidth="1"/>
    <col min="1841" max="1842" width="4.5" style="204" customWidth="1"/>
    <col min="1843" max="1848" width="5.625" style="204" customWidth="1"/>
    <col min="1849" max="1849" width="5.375" style="204" customWidth="1"/>
    <col min="1850" max="1850" width="4.5" style="204" customWidth="1"/>
    <col min="1851" max="1851" width="3.75" style="204" customWidth="1"/>
    <col min="1852" max="1852" width="5.375" style="204" customWidth="1"/>
    <col min="1853" max="1857" width="4.5" style="204" customWidth="1"/>
    <col min="1858" max="1859" width="6" style="228" customWidth="1"/>
    <col min="1860" max="1869" width="6" style="540" customWidth="1"/>
    <col min="1870" max="1871" width="7.875" style="204" customWidth="1"/>
    <col min="1872" max="1872" width="5.75" style="204" customWidth="1"/>
    <col min="1873" max="1873" width="6.625" style="204" customWidth="1"/>
    <col min="1874" max="1875" width="3.625" style="204" customWidth="1"/>
    <col min="1876" max="1877" width="4.5" style="204" customWidth="1"/>
    <col min="1878" max="1885" width="5.75" style="204" customWidth="1"/>
    <col min="1886" max="1887" width="4.5" style="214" customWidth="1"/>
    <col min="1888" max="1889" width="6.5" style="214" customWidth="1"/>
    <col min="1890" max="1890" width="4.5" style="214" customWidth="1"/>
    <col min="1891" max="1891" width="3.5" style="214" customWidth="1"/>
    <col min="1892" max="1903" width="4.5" style="214" customWidth="1"/>
    <col min="1904" max="1905" width="7.5" style="214" customWidth="1"/>
    <col min="1906" max="1907" width="5.625" style="214" customWidth="1"/>
    <col min="1908" max="1909" width="5.875" style="214" customWidth="1"/>
    <col min="1910" max="1911" width="5.625" style="214" customWidth="1"/>
    <col min="1912" max="1912" width="3.5" style="204" customWidth="1"/>
    <col min="1913" max="1913" width="5.625" style="204" customWidth="1"/>
    <col min="1914" max="1914" width="2.625" style="204" customWidth="1"/>
    <col min="1915" max="1915" width="5.625" style="204" customWidth="1"/>
    <col min="1916" max="1916" width="3.25" style="204" customWidth="1"/>
    <col min="1917" max="1917" width="5.625" style="204" customWidth="1"/>
    <col min="1918" max="1918" width="3.25" style="204" customWidth="1"/>
    <col min="1919" max="1919" width="5.625" style="204" customWidth="1"/>
    <col min="1920" max="1921" width="6.5" style="204" customWidth="1"/>
    <col min="1922" max="1924" width="5.625" style="204" customWidth="1"/>
    <col min="1925" max="1925" width="6.5" style="204" customWidth="1"/>
    <col min="1926" max="1928" width="5.625" style="204" customWidth="1"/>
    <col min="1929" max="1929" width="6.5" style="204" customWidth="1"/>
    <col min="1930" max="1939" width="5.625" style="204" customWidth="1"/>
    <col min="1940" max="1941" width="4.75" style="204" customWidth="1"/>
    <col min="1942" max="1951" width="5.625" style="204" customWidth="1"/>
    <col min="1952" max="1954" width="6.5" style="204" customWidth="1"/>
    <col min="1955" max="1957" width="5.625" style="204" customWidth="1"/>
    <col min="1958" max="1960" width="6.5" style="204" customWidth="1"/>
    <col min="1961" max="1963" width="5.625" style="204" customWidth="1"/>
    <col min="1964" max="1965" width="3.75" style="204" customWidth="1"/>
    <col min="1966" max="1967" width="4.5" style="204" customWidth="1"/>
    <col min="1968" max="1968" width="5.375" style="204" customWidth="1"/>
    <col min="1969" max="1969" width="4.5" style="204" customWidth="1"/>
    <col min="1970" max="1971" width="5.625" style="204" customWidth="1"/>
    <col min="1972" max="1972" width="4.5" style="204" customWidth="1"/>
    <col min="1973" max="1973" width="5.625" style="204" customWidth="1"/>
    <col min="1974" max="1974" width="3.75" style="204" customWidth="1"/>
    <col min="1975" max="1975" width="4.5" style="204" customWidth="1"/>
    <col min="1976" max="1976" width="6.5" style="204" customWidth="1"/>
    <col min="1977" max="1977" width="5.375" style="204" customWidth="1"/>
    <col min="1978" max="1978" width="4.5" style="204" customWidth="1"/>
    <col min="1979" max="1979" width="5.375" style="204" customWidth="1"/>
    <col min="1980" max="1980" width="6.5" style="204" customWidth="1"/>
    <col min="1981" max="1981" width="7.5" style="204" customWidth="1"/>
    <col min="1982" max="1982" width="5.375" style="204" customWidth="1"/>
    <col min="1983" max="1985" width="3.75" style="204" customWidth="1"/>
    <col min="1986" max="1986" width="4.125" style="204" customWidth="1"/>
    <col min="1987" max="1987" width="3.75" style="204" customWidth="1"/>
    <col min="1988" max="1989" width="4.125" style="204" customWidth="1"/>
    <col min="1990" max="1991" width="3.75" style="204" customWidth="1"/>
    <col min="1992" max="1995" width="5.375" style="204" customWidth="1"/>
    <col min="1996" max="1997" width="6.5" style="204" customWidth="1"/>
    <col min="1998" max="1999" width="7.5" style="204" customWidth="1"/>
    <col min="2000" max="2003" width="11.5" style="204" customWidth="1"/>
    <col min="2004" max="2005" width="8.875" style="230" customWidth="1"/>
    <col min="2006" max="2009" width="7.625" style="143" customWidth="1"/>
    <col min="2010" max="2011" width="12.625" style="539" customWidth="1"/>
    <col min="2012" max="2013" width="13.25" style="539" customWidth="1"/>
    <col min="2014" max="2016" width="5.375" style="204" customWidth="1"/>
    <col min="2017" max="2017" width="4.125" style="204" customWidth="1"/>
    <col min="2018" max="2018" width="3.75" style="204" customWidth="1"/>
    <col min="2019" max="2020" width="6.125" style="204" customWidth="1"/>
    <col min="2021" max="2021" width="5.375" style="204" customWidth="1"/>
    <col min="2022" max="2022" width="6.125" style="204" customWidth="1"/>
    <col min="2023" max="2023" width="4.875" style="204" customWidth="1"/>
    <col min="2024" max="2024" width="3.75" style="204" customWidth="1"/>
    <col min="2025" max="2026" width="5.75" style="204" customWidth="1"/>
    <col min="2027" max="2027" width="4.875" style="204" customWidth="1"/>
    <col min="2028" max="2037" width="8.125" style="534" customWidth="1"/>
    <col min="2038" max="16384" width="9" style="204"/>
  </cols>
  <sheetData>
    <row r="1" spans="1:2037" s="322" customFormat="1" ht="16.149999999999999" customHeight="1">
      <c r="A1" s="588" t="s">
        <v>390</v>
      </c>
      <c r="B1" s="590"/>
      <c r="C1" s="588" t="s">
        <v>1284</v>
      </c>
      <c r="D1" s="589"/>
      <c r="E1" s="589"/>
      <c r="F1" s="589"/>
      <c r="G1" s="589"/>
      <c r="H1" s="589"/>
      <c r="I1" s="589"/>
      <c r="J1" s="589"/>
      <c r="K1" s="589"/>
      <c r="L1" s="588" t="s">
        <v>1285</v>
      </c>
      <c r="M1" s="589"/>
      <c r="N1" s="589"/>
      <c r="O1" s="589"/>
      <c r="P1" s="589"/>
      <c r="Q1" s="589"/>
      <c r="R1" s="589"/>
      <c r="S1" s="589"/>
      <c r="T1" s="589"/>
      <c r="U1" s="589"/>
      <c r="V1" s="589"/>
      <c r="W1" s="589"/>
      <c r="X1" s="589"/>
      <c r="Y1" s="590"/>
      <c r="Z1" s="588" t="s">
        <v>1286</v>
      </c>
      <c r="AA1" s="589"/>
      <c r="AB1" s="589"/>
      <c r="AC1" s="589"/>
      <c r="AD1" s="589"/>
      <c r="AE1" s="589"/>
      <c r="AF1" s="589"/>
      <c r="AG1" s="589"/>
      <c r="AH1" s="589"/>
      <c r="AI1" s="589"/>
      <c r="AJ1" s="589"/>
      <c r="AK1" s="589"/>
      <c r="AL1" s="589"/>
      <c r="AM1" s="589"/>
      <c r="AN1" s="589"/>
      <c r="AO1" s="589"/>
      <c r="AP1" s="590"/>
      <c r="AQ1" s="588" t="s">
        <v>1287</v>
      </c>
      <c r="AR1" s="589"/>
      <c r="AS1" s="589"/>
      <c r="AT1" s="589"/>
      <c r="AU1" s="589"/>
      <c r="AV1" s="589"/>
      <c r="AW1" s="590"/>
      <c r="AX1" s="588" t="s">
        <v>1288</v>
      </c>
      <c r="AY1" s="589"/>
      <c r="AZ1" s="589"/>
      <c r="BA1" s="589"/>
      <c r="BB1" s="589"/>
      <c r="BC1" s="589"/>
      <c r="BD1" s="589"/>
      <c r="BE1" s="589"/>
      <c r="BF1" s="589"/>
      <c r="BG1" s="590"/>
      <c r="BH1" s="588" t="s">
        <v>1289</v>
      </c>
      <c r="BI1" s="589"/>
      <c r="BJ1" s="589"/>
      <c r="BK1" s="589"/>
      <c r="BL1" s="589"/>
      <c r="BM1" s="589"/>
      <c r="BN1" s="589"/>
      <c r="BO1" s="589"/>
      <c r="BP1" s="589"/>
      <c r="BQ1" s="589"/>
      <c r="BR1" s="589"/>
      <c r="BS1" s="589"/>
      <c r="BT1" s="589"/>
      <c r="BU1" s="589"/>
      <c r="BV1" s="589"/>
      <c r="BW1" s="589"/>
      <c r="BX1" s="589"/>
      <c r="BY1" s="589"/>
      <c r="BZ1" s="589"/>
      <c r="CA1" s="589"/>
      <c r="CB1" s="589"/>
      <c r="CC1" s="589"/>
      <c r="CD1" s="589"/>
      <c r="CE1" s="590"/>
      <c r="CF1" s="589" t="s">
        <v>1290</v>
      </c>
      <c r="CG1" s="589"/>
      <c r="CH1" s="589"/>
      <c r="CI1" s="589"/>
      <c r="CJ1" s="589"/>
      <c r="CK1" s="589"/>
      <c r="CL1" s="589"/>
      <c r="CM1" s="589"/>
      <c r="CN1" s="589"/>
      <c r="CO1" s="589"/>
      <c r="CP1" s="589"/>
      <c r="CQ1" s="589"/>
      <c r="CR1" s="589"/>
      <c r="CS1" s="589"/>
      <c r="CT1" s="589"/>
      <c r="CU1" s="589"/>
      <c r="CV1" s="589"/>
      <c r="CW1" s="589"/>
      <c r="CX1" s="589"/>
      <c r="CY1" s="589"/>
      <c r="CZ1" s="589"/>
      <c r="DA1" s="589"/>
      <c r="DB1" s="589"/>
      <c r="DC1" s="590"/>
      <c r="DD1" s="588" t="s">
        <v>1291</v>
      </c>
      <c r="DE1" s="589"/>
      <c r="DF1" s="589"/>
      <c r="DG1" s="589"/>
      <c r="DH1" s="589"/>
      <c r="DI1" s="589"/>
      <c r="DJ1" s="589"/>
      <c r="DK1" s="589"/>
      <c r="DL1" s="589"/>
      <c r="DM1" s="589"/>
      <c r="DN1" s="589"/>
      <c r="DO1" s="589"/>
      <c r="DP1" s="589"/>
      <c r="DQ1" s="589"/>
      <c r="DR1" s="589"/>
      <c r="DS1" s="589"/>
      <c r="DT1" s="589"/>
      <c r="DU1" s="589"/>
      <c r="DV1" s="589"/>
      <c r="DW1" s="589"/>
      <c r="DX1" s="589"/>
      <c r="DY1" s="589"/>
      <c r="DZ1" s="589"/>
      <c r="EA1" s="590"/>
      <c r="EB1" s="588" t="s">
        <v>1292</v>
      </c>
      <c r="EC1" s="589"/>
      <c r="ED1" s="589"/>
      <c r="EE1" s="589"/>
      <c r="EF1" s="589"/>
      <c r="EG1" s="589"/>
      <c r="EH1" s="589"/>
      <c r="EI1" s="589"/>
      <c r="EJ1" s="589"/>
      <c r="EK1" s="589"/>
      <c r="EL1" s="589"/>
      <c r="EM1" s="589"/>
      <c r="EN1" s="589"/>
      <c r="EO1" s="589"/>
      <c r="EP1" s="589"/>
      <c r="EQ1" s="589"/>
      <c r="ER1" s="589"/>
      <c r="ES1" s="589"/>
      <c r="ET1" s="589"/>
      <c r="EU1" s="589"/>
      <c r="EV1" s="589"/>
      <c r="EW1" s="589"/>
      <c r="EX1" s="589"/>
      <c r="EY1" s="590"/>
      <c r="EZ1" s="589" t="s">
        <v>1293</v>
      </c>
      <c r="FA1" s="589"/>
      <c r="FB1" s="589"/>
      <c r="FC1" s="589"/>
      <c r="FD1" s="589"/>
      <c r="FE1" s="589"/>
      <c r="FF1" s="589"/>
      <c r="FG1" s="589"/>
      <c r="FH1" s="589"/>
      <c r="FI1" s="589"/>
      <c r="FJ1" s="589"/>
      <c r="FK1" s="589"/>
      <c r="FL1" s="589"/>
      <c r="FM1" s="590"/>
      <c r="FN1" s="588" t="s">
        <v>1294</v>
      </c>
      <c r="FO1" s="589"/>
      <c r="FP1" s="589"/>
      <c r="FQ1" s="589"/>
      <c r="FR1" s="589"/>
      <c r="FS1" s="589"/>
      <c r="FT1" s="589"/>
      <c r="FU1" s="589"/>
      <c r="FV1" s="589"/>
      <c r="FW1" s="589"/>
      <c r="FX1" s="589"/>
      <c r="FY1" s="589"/>
      <c r="FZ1" s="589"/>
      <c r="GA1" s="589"/>
      <c r="GB1" s="589"/>
      <c r="GC1" s="589"/>
      <c r="GD1" s="589"/>
      <c r="GE1" s="589"/>
      <c r="GF1" s="589"/>
      <c r="GG1" s="589"/>
      <c r="GH1" s="589"/>
      <c r="GI1" s="589"/>
      <c r="GJ1" s="589"/>
      <c r="GK1" s="589"/>
      <c r="GL1" s="589"/>
      <c r="GM1" s="589"/>
      <c r="GN1" s="589"/>
      <c r="GO1" s="589"/>
      <c r="GP1" s="589"/>
      <c r="GQ1" s="589"/>
      <c r="GR1" s="589"/>
      <c r="GS1" s="589"/>
      <c r="GT1" s="589"/>
      <c r="GU1" s="589"/>
      <c r="GV1" s="589"/>
      <c r="GW1" s="590"/>
      <c r="GX1" s="588" t="s">
        <v>1295</v>
      </c>
      <c r="GY1" s="589"/>
      <c r="GZ1" s="589"/>
      <c r="HA1" s="589"/>
      <c r="HB1" s="589"/>
      <c r="HC1" s="589"/>
      <c r="HD1" s="589"/>
      <c r="HE1" s="589"/>
      <c r="HF1" s="589"/>
      <c r="HG1" s="589"/>
      <c r="HH1" s="589"/>
      <c r="HI1" s="589"/>
      <c r="HJ1" s="589"/>
      <c r="HK1" s="590"/>
      <c r="HL1" s="588" t="s">
        <v>1296</v>
      </c>
      <c r="HM1" s="589"/>
      <c r="HN1" s="589"/>
      <c r="HO1" s="589"/>
      <c r="HP1" s="589"/>
      <c r="HQ1" s="590"/>
      <c r="HR1" s="743" t="s">
        <v>1297</v>
      </c>
      <c r="HS1" s="743"/>
      <c r="HT1" s="743"/>
      <c r="HU1" s="743"/>
      <c r="HV1" s="743"/>
      <c r="HW1" s="743"/>
      <c r="HX1" s="743"/>
      <c r="HY1" s="743"/>
      <c r="HZ1" s="743"/>
      <c r="IA1" s="743"/>
      <c r="IB1" s="743"/>
      <c r="IC1" s="743"/>
      <c r="ID1" s="743"/>
      <c r="IE1" s="743"/>
      <c r="IF1" s="743"/>
      <c r="IG1" s="743"/>
      <c r="IH1" s="588" t="s">
        <v>1298</v>
      </c>
      <c r="II1" s="589"/>
      <c r="IJ1" s="589"/>
      <c r="IK1" s="589"/>
      <c r="IL1" s="589"/>
      <c r="IM1" s="589"/>
      <c r="IN1" s="589"/>
      <c r="IO1" s="589"/>
      <c r="IP1" s="589"/>
      <c r="IQ1" s="589"/>
      <c r="IR1" s="589"/>
      <c r="IS1" s="589"/>
      <c r="IT1" s="589"/>
      <c r="IU1" s="589"/>
      <c r="IV1" s="589"/>
      <c r="IW1" s="589"/>
      <c r="IX1" s="589"/>
      <c r="IY1" s="589"/>
      <c r="IZ1" s="589"/>
      <c r="JA1" s="589"/>
      <c r="JB1" s="589"/>
      <c r="JC1" s="589"/>
      <c r="JD1" s="589"/>
      <c r="JE1" s="590"/>
      <c r="JF1" s="588" t="s">
        <v>1299</v>
      </c>
      <c r="JG1" s="589"/>
      <c r="JH1" s="589"/>
      <c r="JI1" s="589"/>
      <c r="JJ1" s="589"/>
      <c r="JK1" s="589"/>
      <c r="JL1" s="589"/>
      <c r="JM1" s="589"/>
      <c r="JN1" s="589"/>
      <c r="JO1" s="589"/>
      <c r="JP1" s="589"/>
      <c r="JQ1" s="589"/>
      <c r="JR1" s="589"/>
      <c r="JS1" s="589"/>
      <c r="JT1" s="589"/>
      <c r="JU1" s="589"/>
      <c r="JV1" s="589"/>
      <c r="JW1" s="589"/>
      <c r="JX1" s="589"/>
      <c r="JY1" s="589"/>
      <c r="JZ1" s="589"/>
      <c r="KA1" s="590"/>
      <c r="KB1" s="588" t="s">
        <v>1300</v>
      </c>
      <c r="KC1" s="589"/>
      <c r="KD1" s="589"/>
      <c r="KE1" s="589"/>
      <c r="KF1" s="589"/>
      <c r="KG1" s="589"/>
      <c r="KH1" s="589"/>
      <c r="KI1" s="589"/>
      <c r="KJ1" s="589"/>
      <c r="KK1" s="589"/>
      <c r="KL1" s="589"/>
      <c r="KM1" s="589"/>
      <c r="KN1" s="589"/>
      <c r="KO1" s="589"/>
      <c r="KP1" s="589"/>
      <c r="KQ1" s="589"/>
      <c r="KR1" s="589"/>
      <c r="KS1" s="589"/>
      <c r="KT1" s="589"/>
      <c r="KU1" s="590"/>
      <c r="KV1" s="588" t="s">
        <v>1301</v>
      </c>
      <c r="KW1" s="589"/>
      <c r="KX1" s="589"/>
      <c r="KY1" s="589"/>
      <c r="KZ1" s="589"/>
      <c r="LA1" s="589"/>
      <c r="LB1" s="589"/>
      <c r="LC1" s="590"/>
      <c r="LD1" s="588" t="s">
        <v>2543</v>
      </c>
      <c r="LE1" s="589"/>
      <c r="LF1" s="589"/>
      <c r="LG1" s="589"/>
      <c r="LH1" s="589"/>
      <c r="LI1" s="589"/>
      <c r="LJ1" s="589"/>
      <c r="LK1" s="589"/>
      <c r="LL1" s="589"/>
      <c r="LM1" s="589"/>
      <c r="LN1" s="589"/>
      <c r="LO1" s="589"/>
      <c r="LP1" s="589"/>
      <c r="LQ1" s="589"/>
      <c r="LR1" s="589"/>
      <c r="LS1" s="589"/>
      <c r="LT1" s="589"/>
      <c r="LU1" s="589"/>
      <c r="LV1" s="589"/>
      <c r="LW1" s="589"/>
      <c r="LX1" s="589"/>
      <c r="LY1" s="589"/>
      <c r="LZ1" s="589"/>
      <c r="MA1" s="590"/>
      <c r="MB1" s="588" t="s">
        <v>2648</v>
      </c>
      <c r="MC1" s="744"/>
      <c r="MD1" s="744"/>
      <c r="ME1" s="744"/>
      <c r="MF1" s="744"/>
      <c r="MG1" s="744"/>
      <c r="MH1" s="744"/>
      <c r="MI1" s="744"/>
      <c r="MJ1" s="744"/>
      <c r="MK1" s="744"/>
      <c r="ML1" s="744"/>
      <c r="MM1" s="744"/>
      <c r="MN1" s="744"/>
      <c r="MO1" s="744"/>
      <c r="MP1" s="744"/>
      <c r="MQ1" s="744"/>
      <c r="MR1" s="744"/>
      <c r="MS1" s="744"/>
      <c r="MT1" s="744"/>
      <c r="MU1" s="744"/>
      <c r="MV1" s="744"/>
      <c r="MW1" s="744"/>
      <c r="MX1" s="744"/>
      <c r="MY1" s="744"/>
      <c r="MZ1" s="744"/>
      <c r="NA1" s="744"/>
      <c r="NB1" s="744"/>
      <c r="NC1" s="744"/>
      <c r="ND1" s="744"/>
      <c r="NE1" s="744"/>
      <c r="NF1" s="744"/>
      <c r="NG1" s="744"/>
      <c r="NH1" s="744"/>
      <c r="NI1" s="750"/>
      <c r="NJ1" s="980" t="s">
        <v>1302</v>
      </c>
      <c r="NK1" s="981"/>
      <c r="NL1" s="981"/>
      <c r="NM1" s="981"/>
      <c r="NN1" s="981"/>
      <c r="NO1" s="981"/>
      <c r="NP1" s="981"/>
      <c r="NQ1" s="981"/>
      <c r="NR1" s="981"/>
      <c r="NS1" s="981"/>
      <c r="NT1" s="982"/>
      <c r="NU1" s="588" t="s">
        <v>1303</v>
      </c>
      <c r="NV1" s="589"/>
      <c r="NW1" s="589"/>
      <c r="NX1" s="589"/>
      <c r="NY1" s="589"/>
      <c r="NZ1" s="589"/>
      <c r="OA1" s="589"/>
      <c r="OB1" s="589"/>
      <c r="OC1" s="589"/>
      <c r="OD1" s="589"/>
      <c r="OE1" s="589"/>
      <c r="OF1" s="589"/>
      <c r="OG1" s="589"/>
      <c r="OH1" s="589"/>
      <c r="OI1" s="589"/>
      <c r="OJ1" s="590"/>
      <c r="OK1" s="588" t="s">
        <v>1304</v>
      </c>
      <c r="OL1" s="589"/>
      <c r="OM1" s="589"/>
      <c r="ON1" s="589"/>
      <c r="OO1" s="589"/>
      <c r="OP1" s="589"/>
      <c r="OQ1" s="589"/>
      <c r="OR1" s="589"/>
      <c r="OS1" s="589"/>
      <c r="OT1" s="589"/>
      <c r="OU1" s="589"/>
      <c r="OV1" s="589"/>
      <c r="OW1" s="589"/>
      <c r="OX1" s="590"/>
      <c r="OY1" s="589" t="s">
        <v>1305</v>
      </c>
      <c r="OZ1" s="589"/>
      <c r="PA1" s="589"/>
      <c r="PB1" s="589"/>
      <c r="PC1" s="589"/>
      <c r="PD1" s="589"/>
      <c r="PE1" s="589"/>
      <c r="PF1" s="589"/>
      <c r="PG1" s="589"/>
      <c r="PH1" s="589"/>
      <c r="PI1" s="589"/>
      <c r="PJ1" s="589"/>
      <c r="PK1" s="589"/>
      <c r="PL1" s="589"/>
      <c r="PM1" s="589"/>
      <c r="PN1" s="589"/>
      <c r="PO1" s="589"/>
      <c r="PP1" s="590"/>
      <c r="PQ1" s="588" t="s">
        <v>1306</v>
      </c>
      <c r="PR1" s="589"/>
      <c r="PS1" s="589"/>
      <c r="PT1" s="589"/>
      <c r="PU1" s="589"/>
      <c r="PV1" s="589"/>
      <c r="PW1" s="589"/>
      <c r="PX1" s="589"/>
      <c r="PY1" s="589"/>
      <c r="PZ1" s="589"/>
      <c r="QA1" s="589"/>
      <c r="QB1" s="589"/>
      <c r="QC1" s="589"/>
      <c r="QD1" s="590"/>
      <c r="QE1" s="588" t="s">
        <v>2256</v>
      </c>
      <c r="QF1" s="589"/>
      <c r="QG1" s="589"/>
      <c r="QH1" s="589"/>
      <c r="QI1" s="589"/>
      <c r="QJ1" s="589"/>
      <c r="QK1" s="589"/>
      <c r="QL1" s="589"/>
      <c r="QM1" s="589"/>
      <c r="QN1" s="589"/>
      <c r="QO1" s="589"/>
      <c r="QP1" s="590"/>
      <c r="QQ1" s="588" t="s">
        <v>2257</v>
      </c>
      <c r="QR1" s="589"/>
      <c r="QS1" s="589"/>
      <c r="QT1" s="589"/>
      <c r="QU1" s="589"/>
      <c r="QV1" s="589"/>
      <c r="QW1" s="589"/>
      <c r="QX1" s="589"/>
      <c r="QY1" s="589"/>
      <c r="QZ1" s="589"/>
      <c r="RA1" s="589"/>
      <c r="RB1" s="589"/>
      <c r="RC1" s="589"/>
      <c r="RD1" s="589"/>
      <c r="RE1" s="589"/>
      <c r="RF1" s="590"/>
      <c r="RG1" s="588" t="s">
        <v>2258</v>
      </c>
      <c r="RH1" s="589"/>
      <c r="RI1" s="589"/>
      <c r="RJ1" s="589"/>
      <c r="RK1" s="589"/>
      <c r="RL1" s="589"/>
      <c r="RM1" s="589"/>
      <c r="RN1" s="589"/>
      <c r="RO1" s="589"/>
      <c r="RP1" s="589"/>
      <c r="RQ1" s="589"/>
      <c r="RR1" s="589"/>
      <c r="RS1" s="589"/>
      <c r="RT1" s="589"/>
      <c r="RU1" s="589"/>
      <c r="RV1" s="589"/>
      <c r="RW1" s="589"/>
      <c r="RX1" s="589"/>
      <c r="RY1" s="589"/>
      <c r="RZ1" s="589"/>
      <c r="SA1" s="588" t="s">
        <v>2259</v>
      </c>
      <c r="SB1" s="589"/>
      <c r="SC1" s="589"/>
      <c r="SD1" s="589"/>
      <c r="SE1" s="589"/>
      <c r="SF1" s="589"/>
      <c r="SG1" s="589"/>
      <c r="SH1" s="589"/>
      <c r="SI1" s="589"/>
      <c r="SJ1" s="589"/>
      <c r="SK1" s="589"/>
      <c r="SL1" s="589"/>
      <c r="SM1" s="589"/>
      <c r="SN1" s="589"/>
      <c r="SO1" s="356"/>
      <c r="SP1" s="356"/>
      <c r="SQ1" s="356"/>
      <c r="SR1" s="356"/>
      <c r="SS1" s="598" t="s">
        <v>3278</v>
      </c>
      <c r="ST1" s="599"/>
      <c r="SU1" s="599"/>
      <c r="SV1" s="599"/>
      <c r="SW1" s="599"/>
      <c r="SX1" s="599"/>
      <c r="SY1" s="599"/>
      <c r="SZ1" s="599"/>
      <c r="TA1" s="599"/>
      <c r="TB1" s="599"/>
      <c r="TC1" s="599"/>
      <c r="TD1" s="599"/>
      <c r="TE1" s="599"/>
      <c r="TF1" s="599"/>
      <c r="TG1" s="599"/>
      <c r="TH1" s="599"/>
      <c r="TI1" s="599"/>
      <c r="TJ1" s="599"/>
      <c r="TK1" s="599"/>
      <c r="TL1" s="599"/>
      <c r="TM1" s="599"/>
      <c r="TN1" s="599"/>
      <c r="TO1" s="599"/>
      <c r="TP1" s="599"/>
      <c r="TQ1" s="599"/>
      <c r="TR1" s="599"/>
      <c r="TS1" s="599"/>
      <c r="TT1" s="599"/>
      <c r="TU1" s="599"/>
      <c r="TV1" s="599"/>
      <c r="TW1" s="599"/>
      <c r="TX1" s="599"/>
      <c r="TY1" s="599"/>
      <c r="TZ1" s="599"/>
      <c r="UA1" s="599"/>
      <c r="UB1" s="599"/>
      <c r="UC1" s="599"/>
      <c r="UD1" s="599"/>
      <c r="UE1" s="599"/>
      <c r="UF1" s="599"/>
      <c r="UG1" s="599"/>
      <c r="UH1" s="599"/>
      <c r="UI1" s="599"/>
      <c r="UJ1" s="599"/>
      <c r="UK1" s="599"/>
      <c r="UL1" s="599"/>
      <c r="UM1" s="599"/>
      <c r="UN1" s="599"/>
      <c r="UO1" s="599"/>
      <c r="UP1" s="599"/>
      <c r="UQ1" s="599"/>
      <c r="UR1" s="599"/>
      <c r="US1" s="599"/>
      <c r="UT1" s="599"/>
      <c r="UU1" s="599"/>
      <c r="UV1" s="600"/>
      <c r="UW1" s="574" t="s">
        <v>3279</v>
      </c>
      <c r="UX1" s="575"/>
      <c r="UY1" s="575"/>
      <c r="UZ1" s="575"/>
      <c r="VA1" s="575"/>
      <c r="VB1" s="575"/>
      <c r="VC1" s="575"/>
      <c r="VD1" s="575"/>
      <c r="VE1" s="575"/>
      <c r="VF1" s="575"/>
      <c r="VG1" s="575"/>
      <c r="VH1" s="575"/>
      <c r="VI1" s="575"/>
      <c r="VJ1" s="575"/>
      <c r="VK1" s="575"/>
      <c r="VL1" s="575"/>
      <c r="VM1" s="575"/>
      <c r="VN1" s="575"/>
      <c r="VO1" s="575"/>
      <c r="VP1" s="575"/>
      <c r="VQ1" s="575"/>
      <c r="VR1" s="575"/>
      <c r="VS1" s="575"/>
      <c r="VT1" s="575"/>
      <c r="VU1" s="575"/>
      <c r="VV1" s="575"/>
      <c r="VW1" s="575"/>
      <c r="VX1" s="575"/>
      <c r="VY1" s="575"/>
      <c r="VZ1" s="575"/>
      <c r="WA1" s="575"/>
      <c r="WB1" s="575"/>
      <c r="WC1" s="575"/>
      <c r="WD1" s="575"/>
      <c r="WE1" s="575"/>
      <c r="WF1" s="575"/>
      <c r="WG1" s="575"/>
      <c r="WH1" s="575"/>
      <c r="WI1" s="575"/>
      <c r="WJ1" s="575"/>
      <c r="WK1" s="575"/>
      <c r="WL1" s="575"/>
      <c r="WM1" s="575"/>
      <c r="WN1" s="575"/>
      <c r="WO1" s="575"/>
      <c r="WP1" s="575"/>
      <c r="WQ1" s="575"/>
      <c r="WR1" s="575"/>
      <c r="WS1" s="575"/>
      <c r="WT1" s="575"/>
      <c r="WU1" s="575"/>
      <c r="WV1" s="575"/>
      <c r="WW1" s="575"/>
      <c r="WX1" s="575"/>
      <c r="WY1" s="575"/>
      <c r="WZ1" s="575"/>
      <c r="XA1" s="575"/>
      <c r="XB1" s="576"/>
      <c r="XC1" s="598" t="s">
        <v>3280</v>
      </c>
      <c r="XD1" s="599"/>
      <c r="XE1" s="599"/>
      <c r="XF1" s="599"/>
      <c r="XG1" s="599"/>
      <c r="XH1" s="599"/>
      <c r="XI1" s="599"/>
      <c r="XJ1" s="599"/>
      <c r="XK1" s="599"/>
      <c r="XL1" s="599"/>
      <c r="XM1" s="599"/>
      <c r="XN1" s="599"/>
      <c r="XO1" s="599"/>
      <c r="XP1" s="599"/>
      <c r="XQ1" s="599"/>
      <c r="XR1" s="599"/>
      <c r="XS1" s="599"/>
      <c r="XT1" s="599"/>
      <c r="XU1" s="599"/>
      <c r="XV1" s="599"/>
      <c r="XW1" s="599"/>
      <c r="XX1" s="599"/>
      <c r="XY1" s="599"/>
      <c r="XZ1" s="599"/>
      <c r="YA1" s="599"/>
      <c r="YB1" s="599"/>
      <c r="YC1" s="599"/>
      <c r="YD1" s="599"/>
      <c r="YE1" s="599"/>
      <c r="YF1" s="599"/>
      <c r="YG1" s="599"/>
      <c r="YH1" s="599"/>
      <c r="YI1" s="599"/>
      <c r="YJ1" s="599"/>
      <c r="YK1" s="599"/>
      <c r="YL1" s="599"/>
      <c r="YM1" s="599"/>
      <c r="YN1" s="599"/>
      <c r="YO1" s="599"/>
      <c r="YP1" s="599"/>
      <c r="YQ1" s="599"/>
      <c r="YR1" s="599"/>
      <c r="YS1" s="599"/>
      <c r="YT1" s="599"/>
      <c r="YU1" s="599"/>
      <c r="YV1" s="599"/>
      <c r="YW1" s="599"/>
      <c r="YX1" s="599"/>
      <c r="YY1" s="599"/>
      <c r="YZ1" s="599"/>
      <c r="ZA1" s="599"/>
      <c r="ZB1" s="599"/>
      <c r="ZC1" s="599"/>
      <c r="ZD1" s="599"/>
      <c r="ZE1" s="599"/>
      <c r="ZF1" s="599"/>
      <c r="ZG1" s="599"/>
      <c r="ZH1" s="599"/>
      <c r="ZI1" s="599"/>
      <c r="ZJ1" s="599"/>
      <c r="ZK1" s="588" t="s">
        <v>2878</v>
      </c>
      <c r="ZL1" s="589"/>
      <c r="ZM1" s="589"/>
      <c r="ZN1" s="590"/>
      <c r="ZO1" s="588" t="s">
        <v>2260</v>
      </c>
      <c r="ZP1" s="589"/>
      <c r="ZQ1" s="589"/>
      <c r="ZR1" s="589"/>
      <c r="ZS1" s="1025" t="s">
        <v>2261</v>
      </c>
      <c r="ZT1" s="1026"/>
      <c r="ZU1" s="1026"/>
      <c r="ZV1" s="1026"/>
      <c r="ZW1" s="1026"/>
      <c r="ZX1" s="1026"/>
      <c r="ZY1" s="1026"/>
      <c r="ZZ1" s="1026"/>
      <c r="AAA1" s="1026"/>
      <c r="AAB1" s="1026"/>
      <c r="AAC1" s="1026"/>
      <c r="AAD1" s="1026"/>
      <c r="AAE1" s="1026"/>
      <c r="AAF1" s="1026"/>
      <c r="AAG1" s="1026"/>
      <c r="AAH1" s="1026"/>
      <c r="AAI1" s="1026"/>
      <c r="AAJ1" s="1026"/>
      <c r="AAK1" s="1026"/>
      <c r="AAL1" s="1026"/>
      <c r="AAM1" s="1026"/>
      <c r="AAN1" s="1026"/>
      <c r="AAO1" s="1026"/>
      <c r="AAP1" s="1026"/>
      <c r="AAQ1" s="1026"/>
      <c r="AAR1" s="1026"/>
      <c r="AAS1" s="1026"/>
      <c r="AAT1" s="1026"/>
      <c r="AAU1" s="1026"/>
      <c r="AAV1" s="576"/>
      <c r="AAW1" s="589" t="s">
        <v>2262</v>
      </c>
      <c r="AAX1" s="589"/>
      <c r="AAY1" s="589"/>
      <c r="AAZ1" s="589"/>
      <c r="ABA1" s="589"/>
      <c r="ABB1" s="589"/>
      <c r="ABC1" s="589"/>
      <c r="ABD1" s="589"/>
      <c r="ABE1" s="589"/>
      <c r="ABF1" s="589"/>
      <c r="ABG1" s="590"/>
      <c r="ABH1" s="588" t="s">
        <v>2263</v>
      </c>
      <c r="ABI1" s="589"/>
      <c r="ABJ1" s="589"/>
      <c r="ABK1" s="589"/>
      <c r="ABL1" s="589"/>
      <c r="ABM1" s="589"/>
      <c r="ABN1" s="589"/>
      <c r="ABO1" s="589"/>
      <c r="ABP1" s="589"/>
      <c r="ABQ1" s="589"/>
      <c r="ABR1" s="589"/>
      <c r="ABS1" s="590"/>
      <c r="ABT1" s="588" t="s">
        <v>2264</v>
      </c>
      <c r="ABU1" s="589"/>
      <c r="ABV1" s="590"/>
      <c r="ABW1" s="588" t="s">
        <v>2619</v>
      </c>
      <c r="ABX1" s="589"/>
      <c r="ABY1" s="589"/>
      <c r="ABZ1" s="589"/>
      <c r="ACA1" s="589"/>
      <c r="ACB1" s="589"/>
      <c r="ACC1" s="589"/>
      <c r="ACD1" s="589"/>
      <c r="ACE1" s="589"/>
      <c r="ACF1" s="589"/>
      <c r="ACG1" s="589"/>
      <c r="ACH1" s="590"/>
      <c r="ACI1" s="1027" t="s">
        <v>3321</v>
      </c>
      <c r="ACJ1" s="1028"/>
      <c r="ACK1" s="1028"/>
      <c r="ACL1" s="1028"/>
      <c r="ACM1" s="1028"/>
      <c r="ACN1" s="1028"/>
      <c r="ACO1" s="1028"/>
      <c r="ACP1" s="1028"/>
      <c r="ACQ1" s="1028"/>
      <c r="ACR1" s="1028"/>
      <c r="ACS1" s="1028"/>
      <c r="ACT1" s="1028"/>
      <c r="ACU1" s="1028"/>
      <c r="ACV1" s="1028"/>
      <c r="ACW1" s="1028"/>
      <c r="ACX1" s="1028"/>
      <c r="ACY1" s="1028"/>
      <c r="ACZ1" s="1028"/>
      <c r="ADA1" s="1028"/>
      <c r="ADB1" s="1028"/>
      <c r="ADC1" s="1028"/>
      <c r="ADD1" s="1028"/>
      <c r="ADE1" s="1028"/>
      <c r="ADF1" s="1028"/>
      <c r="ADG1" s="1028"/>
      <c r="ADH1" s="1028"/>
      <c r="ADI1" s="1028"/>
      <c r="ADJ1" s="1029"/>
      <c r="ADK1" s="588" t="s">
        <v>2620</v>
      </c>
      <c r="ADL1" s="589"/>
      <c r="ADM1" s="589"/>
      <c r="ADN1" s="589"/>
      <c r="ADO1" s="589"/>
      <c r="ADP1" s="590"/>
      <c r="ADQ1" s="588" t="s">
        <v>2701</v>
      </c>
      <c r="ADR1" s="589"/>
      <c r="ADS1" s="589"/>
      <c r="ADT1" s="588" t="s">
        <v>2707</v>
      </c>
      <c r="ADU1" s="744"/>
      <c r="ADV1" s="750"/>
      <c r="ADW1" s="746" t="s">
        <v>2955</v>
      </c>
      <c r="ADX1" s="714"/>
      <c r="ADY1" s="714"/>
      <c r="ADZ1" s="714"/>
      <c r="AEA1" s="714"/>
      <c r="AEB1" s="714"/>
      <c r="AEC1" s="714"/>
      <c r="AED1" s="714"/>
      <c r="AEE1" s="747"/>
      <c r="AEF1" s="749"/>
      <c r="AEG1" s="588" t="s">
        <v>2786</v>
      </c>
      <c r="AEH1" s="589"/>
      <c r="AEI1" s="590"/>
      <c r="AEJ1" s="588" t="s">
        <v>2820</v>
      </c>
      <c r="AEK1" s="744"/>
      <c r="AEL1" s="744"/>
      <c r="AEM1" s="744"/>
      <c r="AEN1" s="588" t="s">
        <v>2830</v>
      </c>
      <c r="AEO1" s="750"/>
      <c r="AEP1" s="588" t="s">
        <v>3035</v>
      </c>
      <c r="AEQ1" s="589"/>
      <c r="AER1" s="589"/>
      <c r="AES1" s="589"/>
      <c r="AET1" s="589"/>
      <c r="AEU1" s="589"/>
      <c r="AEV1" s="589"/>
      <c r="AEW1" s="589"/>
      <c r="AEX1" s="590"/>
      <c r="AEY1" s="751" t="s">
        <v>3123</v>
      </c>
      <c r="AEZ1" s="752"/>
      <c r="AFA1" s="752"/>
      <c r="AFB1" s="753"/>
      <c r="AFC1" s="588" t="s">
        <v>3226</v>
      </c>
      <c r="AFD1" s="589"/>
      <c r="AFE1" s="589"/>
      <c r="AFF1" s="589"/>
      <c r="AFG1" s="589"/>
      <c r="AFH1" s="589"/>
      <c r="AFI1" s="589"/>
      <c r="AFJ1" s="590"/>
      <c r="AFK1" s="589" t="s">
        <v>1322</v>
      </c>
      <c r="AFL1" s="589"/>
      <c r="AFM1" s="589"/>
      <c r="AFN1" s="589"/>
      <c r="AFO1" s="589"/>
      <c r="AFP1" s="589"/>
      <c r="AFQ1" s="589"/>
      <c r="AFR1" s="589"/>
      <c r="AFS1" s="590"/>
      <c r="AFT1" s="588" t="s">
        <v>1323</v>
      </c>
      <c r="AFU1" s="589"/>
      <c r="AFV1" s="589"/>
      <c r="AFW1" s="589"/>
      <c r="AFX1" s="590"/>
      <c r="AFY1" s="746" t="s">
        <v>2118</v>
      </c>
      <c r="AFZ1" s="714"/>
      <c r="AGA1" s="714"/>
      <c r="AGB1" s="714"/>
      <c r="AGC1" s="714"/>
      <c r="AGD1" s="714"/>
      <c r="AGE1" s="714"/>
      <c r="AGF1" s="714"/>
      <c r="AGG1" s="714"/>
      <c r="AGH1" s="714"/>
      <c r="AGI1" s="714"/>
      <c r="AGJ1" s="714"/>
      <c r="AGK1" s="714"/>
      <c r="AGL1" s="771"/>
      <c r="AGM1" s="589" t="s">
        <v>2006</v>
      </c>
      <c r="AGN1" s="589"/>
      <c r="AGO1" s="589"/>
      <c r="AGP1" s="589"/>
      <c r="AGQ1" s="589"/>
      <c r="AGR1" s="590"/>
      <c r="AGS1" s="746" t="s">
        <v>2117</v>
      </c>
      <c r="AGT1" s="589"/>
      <c r="AGU1" s="589"/>
      <c r="AGV1" s="589"/>
      <c r="AGW1" s="589"/>
      <c r="AGX1" s="589"/>
      <c r="AGY1" s="589"/>
      <c r="AGZ1" s="589"/>
      <c r="AHA1" s="589"/>
      <c r="AHB1" s="589"/>
      <c r="AHC1" s="589"/>
      <c r="AHD1" s="589"/>
      <c r="AHE1" s="589"/>
      <c r="AHF1" s="589"/>
      <c r="AHG1" s="589"/>
      <c r="AHH1" s="589"/>
      <c r="AHI1" s="589"/>
      <c r="AHJ1" s="744"/>
      <c r="AHK1" s="744"/>
      <c r="AHL1" s="744"/>
      <c r="AHM1" s="744"/>
      <c r="AHN1" s="746" t="s">
        <v>2831</v>
      </c>
      <c r="AHO1" s="747"/>
      <c r="AHP1" s="747"/>
      <c r="AHQ1" s="747"/>
      <c r="AHR1" s="747"/>
      <c r="AHS1" s="747"/>
      <c r="AHT1" s="747"/>
      <c r="AHU1" s="747"/>
      <c r="AHV1" s="747"/>
      <c r="AHW1" s="747"/>
      <c r="AHX1" s="747"/>
      <c r="AHY1" s="747"/>
      <c r="AHZ1" s="747"/>
      <c r="AIA1" s="747"/>
      <c r="AIB1" s="747"/>
      <c r="AIC1" s="747"/>
      <c r="AID1" s="747"/>
      <c r="AIE1" s="747"/>
      <c r="AIF1" s="747"/>
      <c r="AIG1" s="747"/>
      <c r="AIH1" s="747"/>
      <c r="AII1" s="747"/>
      <c r="AIJ1" s="747"/>
      <c r="AIK1" s="749"/>
      <c r="AIL1" s="589" t="s">
        <v>1357</v>
      </c>
      <c r="AIM1" s="589"/>
      <c r="AIN1" s="589"/>
      <c r="AIO1" s="589"/>
      <c r="AIP1" s="589"/>
      <c r="AIQ1" s="589"/>
      <c r="AIR1" s="589"/>
      <c r="AIS1" s="589"/>
      <c r="AIT1" s="589"/>
      <c r="AIU1" s="589"/>
      <c r="AIV1" s="589"/>
      <c r="AIW1" s="590"/>
      <c r="AIX1" s="743" t="s">
        <v>2007</v>
      </c>
      <c r="AIY1" s="743"/>
      <c r="AIZ1" s="743"/>
      <c r="AJA1" s="743"/>
      <c r="AJB1" s="743"/>
      <c r="AJC1" s="743"/>
      <c r="AJD1" s="743"/>
      <c r="AJE1" s="743"/>
      <c r="AJF1" s="743"/>
      <c r="AJG1" s="743"/>
      <c r="AJH1" s="743"/>
      <c r="AJI1" s="743"/>
      <c r="AJJ1" s="743"/>
      <c r="AJK1" s="743"/>
      <c r="AJL1" s="743"/>
      <c r="AJM1" s="743"/>
      <c r="AJN1" s="743"/>
      <c r="AJO1" s="743"/>
      <c r="AJP1" s="743"/>
      <c r="AJQ1" s="743"/>
      <c r="AJR1" s="743"/>
      <c r="AJS1" s="743"/>
      <c r="AJT1" s="743"/>
      <c r="AJU1" s="743"/>
      <c r="AJV1" s="743"/>
      <c r="AJW1" s="743"/>
      <c r="AJX1" s="743"/>
      <c r="AJY1" s="743"/>
      <c r="AJZ1" s="743"/>
      <c r="AKA1" s="743"/>
      <c r="AKB1" s="588" t="s">
        <v>2103</v>
      </c>
      <c r="AKC1" s="590"/>
      <c r="AKD1" s="588" t="s">
        <v>2621</v>
      </c>
      <c r="AKE1" s="589"/>
      <c r="AKF1" s="589"/>
      <c r="AKG1" s="589"/>
      <c r="AKH1" s="590"/>
      <c r="AKI1" s="588" t="s">
        <v>2715</v>
      </c>
      <c r="AKJ1" s="590"/>
      <c r="AKK1" s="588" t="s">
        <v>2957</v>
      </c>
      <c r="AKL1" s="589"/>
      <c r="AKM1" s="589"/>
      <c r="AKN1" s="589"/>
      <c r="AKO1" s="589"/>
      <c r="AKP1" s="590"/>
      <c r="AKQ1" s="589" t="s">
        <v>2797</v>
      </c>
      <c r="AKR1" s="589"/>
      <c r="AKS1" s="744"/>
      <c r="AKT1" s="744"/>
      <c r="AKU1" s="746" t="s">
        <v>2969</v>
      </c>
      <c r="AKV1" s="747"/>
      <c r="AKW1" s="747"/>
      <c r="AKX1" s="747"/>
      <c r="AKY1" s="748"/>
      <c r="AKZ1" s="748"/>
      <c r="ALA1" s="748"/>
      <c r="ALB1" s="748"/>
      <c r="ALC1" s="747"/>
      <c r="ALD1" s="747"/>
      <c r="ALE1" s="747"/>
      <c r="ALF1" s="749"/>
      <c r="ALG1" s="647" t="s">
        <v>3199</v>
      </c>
      <c r="ALH1" s="648"/>
      <c r="ALI1" s="648"/>
      <c r="ALJ1" s="648"/>
      <c r="ALK1" s="648"/>
      <c r="ALL1" s="648"/>
      <c r="ALM1" s="648"/>
      <c r="ALN1" s="648"/>
      <c r="ALO1" s="648"/>
      <c r="ALP1" s="648"/>
      <c r="ALQ1" s="648"/>
      <c r="ALR1" s="648"/>
      <c r="ALS1" s="648"/>
      <c r="ALT1" s="649"/>
      <c r="ALU1" s="589" t="s">
        <v>1324</v>
      </c>
      <c r="ALV1" s="589"/>
      <c r="ALW1" s="589"/>
      <c r="ALX1" s="589"/>
      <c r="ALY1" s="589"/>
      <c r="ALZ1" s="589"/>
      <c r="AMA1" s="589"/>
      <c r="AMB1" s="589"/>
      <c r="AMC1" s="589"/>
      <c r="AMD1" s="589"/>
      <c r="AME1" s="589"/>
      <c r="AMF1" s="589"/>
      <c r="AMG1" s="589"/>
      <c r="AMH1" s="589"/>
      <c r="AMI1" s="589"/>
      <c r="AMJ1" s="589"/>
      <c r="AMK1" s="589"/>
      <c r="AML1" s="589"/>
      <c r="AMM1" s="589"/>
      <c r="AMN1" s="589"/>
      <c r="AMO1" s="589"/>
      <c r="AMP1" s="589"/>
      <c r="AMQ1" s="589"/>
      <c r="AMR1" s="589"/>
      <c r="AMS1" s="589"/>
      <c r="AMT1" s="589"/>
      <c r="AMU1" s="589"/>
      <c r="AMV1" s="589"/>
      <c r="AMW1" s="589"/>
      <c r="AMX1" s="589"/>
      <c r="AMY1" s="589"/>
      <c r="AMZ1" s="589"/>
      <c r="ANA1" s="589"/>
      <c r="ANB1" s="589"/>
      <c r="ANC1" s="589"/>
      <c r="AND1" s="589"/>
      <c r="ANE1" s="588" t="s">
        <v>1325</v>
      </c>
      <c r="ANF1" s="589"/>
      <c r="ANG1" s="589"/>
      <c r="ANH1" s="589"/>
      <c r="ANI1" s="589"/>
      <c r="ANJ1" s="589"/>
      <c r="ANK1" s="589"/>
      <c r="ANL1" s="589"/>
      <c r="ANM1" s="588" t="s">
        <v>2912</v>
      </c>
      <c r="ANN1" s="589"/>
      <c r="ANO1" s="589"/>
      <c r="ANP1" s="589"/>
      <c r="ANQ1" s="589"/>
      <c r="ANR1" s="589"/>
      <c r="ANS1" s="589"/>
      <c r="ANT1" s="589"/>
      <c r="ANU1" s="589"/>
      <c r="ANV1" s="589"/>
      <c r="ANW1" s="589"/>
      <c r="ANX1" s="590"/>
      <c r="ANY1" s="588" t="s">
        <v>1326</v>
      </c>
      <c r="ANZ1" s="589"/>
      <c r="AOA1" s="589"/>
      <c r="AOB1" s="589"/>
      <c r="AOC1" s="589"/>
      <c r="AOD1" s="589"/>
      <c r="AOE1" s="589"/>
      <c r="AOF1" s="589"/>
      <c r="AOG1" s="589"/>
      <c r="AOH1" s="589"/>
      <c r="AOI1" s="589"/>
      <c r="AOJ1" s="590"/>
      <c r="AOK1" s="588" t="s">
        <v>1327</v>
      </c>
      <c r="AOL1" s="589"/>
      <c r="AOM1" s="589"/>
      <c r="AON1" s="589"/>
      <c r="AOO1" s="589"/>
      <c r="AOP1" s="589"/>
      <c r="AOQ1" s="589"/>
      <c r="AOR1" s="589"/>
      <c r="AOS1" s="589"/>
      <c r="AOT1" s="589"/>
      <c r="AOU1" s="589"/>
      <c r="AOV1" s="589"/>
      <c r="AOW1" s="589"/>
      <c r="AOX1" s="589"/>
      <c r="AOY1" s="589"/>
      <c r="AOZ1" s="589"/>
      <c r="APA1" s="589"/>
      <c r="APB1" s="589"/>
      <c r="APC1" s="589"/>
      <c r="APD1" s="589"/>
      <c r="APE1" s="589"/>
      <c r="APF1" s="590"/>
      <c r="APG1" s="588" t="s">
        <v>1328</v>
      </c>
      <c r="APH1" s="589"/>
      <c r="API1" s="589"/>
      <c r="APJ1" s="589"/>
      <c r="APK1" s="589"/>
      <c r="APL1" s="589"/>
      <c r="APM1" s="589"/>
      <c r="APN1" s="589"/>
      <c r="APO1" s="589"/>
      <c r="APP1" s="589"/>
      <c r="APQ1" s="589"/>
      <c r="APR1" s="590"/>
      <c r="APS1" s="588" t="s">
        <v>1329</v>
      </c>
      <c r="APT1" s="589"/>
      <c r="APU1" s="589"/>
      <c r="APV1" s="589"/>
      <c r="APW1" s="589"/>
      <c r="APX1" s="589"/>
      <c r="APY1" s="589"/>
      <c r="APZ1" s="589"/>
      <c r="AQA1" s="589"/>
      <c r="AQB1" s="589"/>
      <c r="AQC1" s="589"/>
      <c r="AQD1" s="589"/>
      <c r="AQE1" s="589"/>
      <c r="AQF1" s="589"/>
      <c r="AQG1" s="589"/>
      <c r="AQH1" s="589"/>
      <c r="AQI1" s="589"/>
      <c r="AQJ1" s="589"/>
      <c r="AQK1" s="589"/>
      <c r="AQL1" s="590"/>
      <c r="AQM1" s="588" t="s">
        <v>3143</v>
      </c>
      <c r="AQN1" s="589"/>
      <c r="AQO1" s="589"/>
      <c r="AQP1" s="589"/>
      <c r="AQQ1" s="589"/>
      <c r="AQR1" s="589"/>
      <c r="AQS1" s="589"/>
      <c r="AQT1" s="589"/>
      <c r="AQU1" s="589"/>
      <c r="AQV1" s="589"/>
      <c r="AQW1" s="589"/>
      <c r="AQX1" s="589"/>
      <c r="AQY1" s="589"/>
      <c r="AQZ1" s="589"/>
      <c r="ARA1" s="589"/>
      <c r="ARB1" s="589"/>
      <c r="ARC1" s="589"/>
      <c r="ARD1" s="589"/>
      <c r="ARE1" s="589"/>
      <c r="ARF1" s="589"/>
      <c r="ARG1" s="589"/>
      <c r="ARH1" s="589"/>
      <c r="ARI1" s="589"/>
      <c r="ARJ1" s="589"/>
      <c r="ARK1" s="589"/>
      <c r="ARL1" s="589"/>
      <c r="ARM1" s="589"/>
      <c r="ARN1" s="589"/>
      <c r="ARO1" s="589"/>
      <c r="ARP1" s="589"/>
      <c r="ARQ1" s="589"/>
      <c r="ARR1" s="589"/>
      <c r="ARS1" s="589"/>
      <c r="ART1" s="589"/>
      <c r="ARU1" s="589"/>
      <c r="ARV1" s="589"/>
      <c r="ARW1" s="589"/>
      <c r="ARX1" s="590"/>
      <c r="ARY1" s="588" t="s">
        <v>3181</v>
      </c>
      <c r="ARZ1" s="589"/>
      <c r="ASA1" s="589"/>
      <c r="ASB1" s="589"/>
      <c r="ASC1" s="589"/>
      <c r="ASD1" s="589"/>
      <c r="ASE1" s="589"/>
      <c r="ASF1" s="590"/>
      <c r="ASG1" s="588" t="s">
        <v>3182</v>
      </c>
      <c r="ASH1" s="589"/>
      <c r="ASI1" s="589"/>
      <c r="ASJ1" s="589"/>
      <c r="ASK1" s="589"/>
      <c r="ASL1" s="589"/>
      <c r="ASM1" s="589"/>
      <c r="ASN1" s="590"/>
      <c r="ASO1" s="588" t="s">
        <v>3183</v>
      </c>
      <c r="ASP1" s="589"/>
      <c r="ASQ1" s="589"/>
      <c r="ASR1" s="589"/>
      <c r="ASS1" s="589"/>
      <c r="AST1" s="589"/>
      <c r="ASU1" s="589"/>
      <c r="ASV1" s="589"/>
      <c r="ASW1" s="589"/>
      <c r="ASX1" s="589"/>
      <c r="ASY1" s="589"/>
      <c r="ASZ1" s="575"/>
      <c r="ATA1" s="575"/>
      <c r="ATB1" s="575"/>
      <c r="ATC1" s="576"/>
      <c r="ATD1" s="1017" t="s">
        <v>3184</v>
      </c>
      <c r="ATE1" s="1018"/>
      <c r="ATF1" s="1018"/>
      <c r="ATG1" s="1019"/>
      <c r="ATH1" s="1017" t="s">
        <v>3185</v>
      </c>
      <c r="ATI1" s="744"/>
      <c r="ATJ1" s="744"/>
      <c r="ATK1" s="879" t="s">
        <v>3186</v>
      </c>
      <c r="ATL1" s="744"/>
      <c r="ATM1" s="744"/>
      <c r="ATN1" s="744"/>
      <c r="ATO1" s="744"/>
      <c r="ATP1" s="744"/>
      <c r="ATQ1" s="744"/>
      <c r="ATR1" s="744"/>
      <c r="ATS1" s="744"/>
      <c r="ATT1" s="744"/>
      <c r="ATU1" s="744"/>
      <c r="ATV1" s="750"/>
      <c r="ATW1" s="589" t="s">
        <v>2514</v>
      </c>
      <c r="ATX1" s="589"/>
      <c r="ATY1" s="589"/>
      <c r="ATZ1" s="589"/>
      <c r="AUA1" s="589"/>
      <c r="AUB1" s="589"/>
      <c r="AUC1" s="589"/>
      <c r="AUD1" s="589"/>
      <c r="AUE1" s="589"/>
      <c r="AUF1" s="589"/>
      <c r="AUG1" s="589"/>
      <c r="AUH1" s="589"/>
      <c r="AUI1" s="589"/>
      <c r="AUJ1" s="590"/>
      <c r="AUK1" s="746" t="s">
        <v>2114</v>
      </c>
      <c r="AUL1" s="714"/>
      <c r="AUM1" s="588" t="s">
        <v>1330</v>
      </c>
      <c r="AUN1" s="589"/>
      <c r="AUO1" s="589"/>
      <c r="AUP1" s="589"/>
      <c r="AUQ1" s="589"/>
      <c r="AUR1" s="589"/>
      <c r="AUS1" s="589"/>
      <c r="AUT1" s="589"/>
      <c r="AUU1" s="589"/>
      <c r="AUV1" s="589"/>
      <c r="AUW1" s="589"/>
      <c r="AUX1" s="589"/>
      <c r="AUY1" s="589"/>
      <c r="AUZ1" s="590"/>
      <c r="AVA1" s="589" t="s">
        <v>1331</v>
      </c>
      <c r="AVB1" s="589"/>
      <c r="AVC1" s="589"/>
      <c r="AVD1" s="589"/>
      <c r="AVE1" s="589"/>
      <c r="AVF1" s="589"/>
      <c r="AVG1" s="589"/>
      <c r="AVH1" s="589"/>
      <c r="AVI1" s="589"/>
      <c r="AVJ1" s="589"/>
      <c r="AVK1" s="589"/>
      <c r="AVL1" s="589"/>
      <c r="AVM1" s="589"/>
      <c r="AVN1" s="589"/>
      <c r="AVO1" s="589"/>
      <c r="AVP1" s="589"/>
      <c r="AVQ1" s="589"/>
      <c r="AVR1" s="590"/>
      <c r="AVS1" s="746" t="s">
        <v>2115</v>
      </c>
      <c r="AVT1" s="714"/>
      <c r="AVU1" s="714"/>
      <c r="AVV1" s="714"/>
      <c r="AVW1" s="714"/>
      <c r="AVX1" s="714"/>
      <c r="AVY1" s="714"/>
      <c r="AVZ1" s="714"/>
      <c r="AWA1" s="714"/>
      <c r="AWB1" s="714"/>
      <c r="AWC1" s="714"/>
      <c r="AWD1" s="714"/>
      <c r="AWE1" s="714"/>
      <c r="AWF1" s="714"/>
      <c r="AWG1" s="714"/>
      <c r="AWH1" s="714"/>
      <c r="AWI1" s="714"/>
      <c r="AWJ1" s="771"/>
      <c r="AWK1" s="588" t="s">
        <v>1332</v>
      </c>
      <c r="AWL1" s="589"/>
      <c r="AWM1" s="589"/>
      <c r="AWN1" s="589"/>
      <c r="AWO1" s="589"/>
      <c r="AWP1" s="589"/>
      <c r="AWQ1" s="589"/>
      <c r="AWR1" s="589"/>
      <c r="AWS1" s="589"/>
      <c r="AWT1" s="589"/>
      <c r="AWU1" s="589"/>
      <c r="AWV1" s="589"/>
      <c r="AWW1" s="589"/>
      <c r="AWX1" s="589"/>
      <c r="AWY1" s="589"/>
      <c r="AWZ1" s="589"/>
      <c r="AXA1" s="589"/>
      <c r="AXB1" s="589"/>
      <c r="AXC1" s="589"/>
      <c r="AXD1" s="589"/>
      <c r="AXE1" s="589"/>
      <c r="AXF1" s="589"/>
      <c r="AXG1" s="589"/>
      <c r="AXH1" s="589"/>
      <c r="AXI1" s="589"/>
      <c r="AXJ1" s="589"/>
      <c r="AXK1" s="589"/>
      <c r="AXL1" s="590"/>
      <c r="AXM1" s="746" t="s">
        <v>2116</v>
      </c>
      <c r="AXN1" s="714"/>
      <c r="AXO1" s="714"/>
      <c r="AXP1" s="714"/>
      <c r="AXQ1" s="714"/>
      <c r="AXR1" s="714"/>
      <c r="AXS1" s="714"/>
      <c r="AXT1" s="714"/>
      <c r="AXU1" s="714"/>
      <c r="AXV1" s="714"/>
      <c r="AXW1" s="714"/>
      <c r="AXX1" s="714"/>
      <c r="AXY1" s="714"/>
      <c r="AXZ1" s="714"/>
      <c r="AYA1" s="714"/>
      <c r="AYB1" s="714"/>
      <c r="AYC1" s="771"/>
      <c r="AYD1" s="589" t="s">
        <v>1333</v>
      </c>
      <c r="AYE1" s="589"/>
      <c r="AYF1" s="589"/>
      <c r="AYG1" s="589"/>
      <c r="AYH1" s="589"/>
      <c r="AYI1" s="589"/>
      <c r="AYJ1" s="589"/>
      <c r="AYK1" s="589"/>
      <c r="AYL1" s="589"/>
      <c r="AYM1" s="589"/>
      <c r="AYN1" s="589"/>
      <c r="AYO1" s="589"/>
      <c r="AYP1" s="589"/>
      <c r="AYQ1" s="589"/>
      <c r="AYR1" s="589"/>
      <c r="AYS1" s="589"/>
      <c r="AYT1" s="589"/>
      <c r="AYU1" s="589"/>
      <c r="AYV1" s="589"/>
      <c r="AYW1" s="588" t="s">
        <v>1334</v>
      </c>
      <c r="AYX1" s="589"/>
      <c r="AYY1" s="589"/>
      <c r="AYZ1" s="589"/>
      <c r="AZA1" s="589"/>
      <c r="AZB1" s="589"/>
      <c r="AZC1" s="589"/>
      <c r="AZD1" s="589"/>
      <c r="AZE1" s="589"/>
      <c r="AZF1" s="589"/>
      <c r="AZG1" s="589"/>
      <c r="AZH1" s="589"/>
      <c r="AZI1" s="589"/>
      <c r="AZJ1" s="589"/>
      <c r="AZK1" s="589"/>
      <c r="AZL1" s="589"/>
      <c r="AZM1" s="589"/>
      <c r="AZN1" s="589"/>
      <c r="AZO1" s="589"/>
      <c r="AZP1" s="589"/>
      <c r="AZQ1" s="589"/>
      <c r="AZR1" s="589"/>
      <c r="AZS1" s="589"/>
      <c r="AZT1" s="589"/>
      <c r="AZU1" s="589"/>
      <c r="AZV1" s="589"/>
      <c r="AZW1" s="589"/>
      <c r="AZX1" s="590"/>
      <c r="AZY1" s="714" t="s">
        <v>2113</v>
      </c>
      <c r="AZZ1" s="714"/>
      <c r="BAA1" s="714"/>
      <c r="BAB1" s="714"/>
      <c r="BAC1" s="714"/>
      <c r="BAD1" s="714"/>
      <c r="BAE1" s="714"/>
      <c r="BAF1" s="714"/>
      <c r="BAG1" s="714"/>
      <c r="BAH1" s="714"/>
      <c r="BAI1" s="714"/>
      <c r="BAJ1" s="714"/>
      <c r="BAK1" s="714"/>
      <c r="BAL1" s="714"/>
      <c r="BAM1" s="714"/>
      <c r="BAN1" s="714"/>
      <c r="BAO1" s="714"/>
      <c r="BAP1" s="714"/>
      <c r="BAQ1" s="771"/>
      <c r="BAR1" s="588" t="s">
        <v>1335</v>
      </c>
      <c r="BAS1" s="589"/>
      <c r="BAT1" s="589"/>
      <c r="BAU1" s="589"/>
      <c r="BAV1" s="589"/>
      <c r="BAW1" s="589"/>
      <c r="BAX1" s="589"/>
      <c r="BAY1" s="589"/>
      <c r="BAZ1" s="589"/>
      <c r="BBA1" s="589"/>
      <c r="BBB1" s="589"/>
      <c r="BBC1" s="589"/>
      <c r="BBD1" s="589"/>
      <c r="BBE1" s="589"/>
      <c r="BBF1" s="589"/>
      <c r="BBG1" s="589"/>
      <c r="BBH1" s="589"/>
      <c r="BBI1" s="589"/>
      <c r="BBJ1" s="589"/>
      <c r="BBK1" s="588" t="s">
        <v>1336</v>
      </c>
      <c r="BBL1" s="589"/>
      <c r="BBM1" s="589"/>
      <c r="BBN1" s="589"/>
      <c r="BBO1" s="589"/>
      <c r="BBP1" s="589"/>
      <c r="BBQ1" s="589"/>
      <c r="BBR1" s="589"/>
      <c r="BBS1" s="589"/>
      <c r="BBT1" s="589"/>
      <c r="BBU1" s="589"/>
      <c r="BBV1" s="589"/>
      <c r="BBW1" s="589"/>
      <c r="BBX1" s="589"/>
      <c r="BBY1" s="589"/>
      <c r="BBZ1" s="589"/>
      <c r="BCA1" s="589"/>
      <c r="BCB1" s="589"/>
      <c r="BCC1" s="589"/>
      <c r="BCD1" s="589"/>
      <c r="BCE1" s="589"/>
      <c r="BCF1" s="589"/>
      <c r="BCG1" s="589"/>
      <c r="BCH1" s="589"/>
      <c r="BCI1" s="589"/>
      <c r="BCJ1" s="590"/>
      <c r="BCK1" s="746" t="s">
        <v>2111</v>
      </c>
      <c r="BCL1" s="714"/>
      <c r="BCM1" s="714"/>
      <c r="BCN1" s="714"/>
      <c r="BCO1" s="714"/>
      <c r="BCP1" s="714"/>
      <c r="BCQ1" s="714"/>
      <c r="BCR1" s="714"/>
      <c r="BCS1" s="714"/>
      <c r="BCT1" s="714"/>
      <c r="BCU1" s="714"/>
      <c r="BCV1" s="714"/>
      <c r="BCW1" s="714"/>
      <c r="BCX1" s="714"/>
      <c r="BCY1" s="714"/>
      <c r="BCZ1" s="714"/>
      <c r="BDA1" s="714"/>
      <c r="BDB1" s="714"/>
      <c r="BDC1" s="771"/>
      <c r="BDD1" s="714" t="s">
        <v>2156</v>
      </c>
      <c r="BDE1" s="714"/>
      <c r="BDF1" s="714"/>
      <c r="BDG1" s="714"/>
      <c r="BDH1" s="714"/>
      <c r="BDI1" s="714"/>
      <c r="BDJ1" s="714"/>
      <c r="BDK1" s="714"/>
      <c r="BDL1" s="714"/>
      <c r="BDM1" s="714"/>
      <c r="BDN1" s="714"/>
      <c r="BDO1" s="771"/>
      <c r="BDP1" s="746" t="s">
        <v>2110</v>
      </c>
      <c r="BDQ1" s="714"/>
      <c r="BDR1" s="714"/>
      <c r="BDS1" s="714"/>
      <c r="BDT1" s="714"/>
      <c r="BDU1" s="714"/>
      <c r="BDV1" s="714"/>
      <c r="BDW1" s="714"/>
      <c r="BDX1" s="714"/>
      <c r="BDY1" s="714"/>
      <c r="BDZ1" s="714"/>
      <c r="BEA1" s="714"/>
      <c r="BEB1" s="746" t="s">
        <v>2109</v>
      </c>
      <c r="BEC1" s="714"/>
      <c r="BED1" s="714"/>
      <c r="BEE1" s="714"/>
      <c r="BEF1" s="714"/>
      <c r="BEG1" s="714"/>
      <c r="BEH1" s="714"/>
      <c r="BEI1" s="714"/>
      <c r="BEJ1" s="714"/>
      <c r="BEK1" s="714"/>
      <c r="BEL1" s="714"/>
      <c r="BEM1" s="771"/>
      <c r="BEN1" s="714" t="s">
        <v>2108</v>
      </c>
      <c r="BEO1" s="589"/>
      <c r="BEP1" s="589"/>
      <c r="BEQ1" s="589"/>
      <c r="BER1" s="589"/>
      <c r="BES1" s="589"/>
      <c r="BET1" s="589"/>
      <c r="BEU1" s="589"/>
      <c r="BEV1" s="589"/>
      <c r="BEW1" s="589"/>
      <c r="BEX1" s="589"/>
      <c r="BEY1" s="589"/>
      <c r="BEZ1" s="589"/>
      <c r="BFA1" s="589"/>
      <c r="BFB1" s="589"/>
      <c r="BFC1" s="590"/>
      <c r="BFD1" s="746" t="s">
        <v>2107</v>
      </c>
      <c r="BFE1" s="714"/>
      <c r="BFF1" s="714"/>
      <c r="BFG1" s="771"/>
      <c r="BFH1" s="746" t="s">
        <v>2728</v>
      </c>
      <c r="BFI1" s="749"/>
      <c r="BFJ1" s="746" t="s">
        <v>2729</v>
      </c>
      <c r="BFK1" s="749"/>
      <c r="BFL1" s="746" t="s">
        <v>2730</v>
      </c>
      <c r="BFM1" s="749"/>
      <c r="BFN1" s="746" t="s">
        <v>2731</v>
      </c>
      <c r="BFO1" s="749"/>
      <c r="BFP1" s="357" t="s">
        <v>2732</v>
      </c>
      <c r="BFQ1" s="718" t="s">
        <v>3062</v>
      </c>
      <c r="BFR1" s="748"/>
      <c r="BFS1" s="748"/>
      <c r="BFT1" s="748"/>
      <c r="BFU1" s="748"/>
      <c r="BFV1" s="748"/>
      <c r="BFW1" s="748"/>
      <c r="BFX1" s="719"/>
      <c r="BFY1" s="1030" t="s">
        <v>3063</v>
      </c>
      <c r="BFZ1" s="1031"/>
      <c r="BGA1" s="1031"/>
      <c r="BGB1" s="1031"/>
      <c r="BGC1" s="1031"/>
      <c r="BGD1" s="1031"/>
      <c r="BGE1" s="1031"/>
      <c r="BGF1" s="1031"/>
      <c r="BGG1" s="1031"/>
      <c r="BGH1" s="1031"/>
      <c r="BGI1" s="1031"/>
      <c r="BGJ1" s="1031"/>
      <c r="BGK1" s="1031"/>
      <c r="BGL1" s="1031"/>
      <c r="BGM1" s="1031"/>
      <c r="BGN1" s="588" t="s">
        <v>1344</v>
      </c>
      <c r="BGO1" s="589"/>
      <c r="BGP1" s="589"/>
      <c r="BGQ1" s="589"/>
      <c r="BGR1" s="589"/>
      <c r="BGS1" s="589"/>
      <c r="BGT1" s="589"/>
      <c r="BGU1" s="589"/>
      <c r="BGV1" s="589"/>
      <c r="BGW1" s="589"/>
      <c r="BGX1" s="589"/>
      <c r="BGY1" s="589"/>
      <c r="BGZ1" s="589"/>
      <c r="BHA1" s="589"/>
      <c r="BHB1" s="590"/>
      <c r="BHC1" s="588" t="s">
        <v>1374</v>
      </c>
      <c r="BHD1" s="589"/>
      <c r="BHE1" s="589"/>
      <c r="BHF1" s="589"/>
      <c r="BHG1" s="589"/>
      <c r="BHH1" s="589"/>
      <c r="BHI1" s="589"/>
      <c r="BHJ1" s="589"/>
      <c r="BHK1" s="589"/>
      <c r="BHL1" s="589"/>
      <c r="BHM1" s="589"/>
      <c r="BHN1" s="589"/>
      <c r="BHO1" s="590"/>
      <c r="BHP1" s="588" t="s">
        <v>3066</v>
      </c>
      <c r="BHQ1" s="589"/>
      <c r="BHR1" s="589"/>
      <c r="BHS1" s="589"/>
      <c r="BHT1" s="589"/>
      <c r="BHU1" s="589"/>
      <c r="BHV1" s="589"/>
      <c r="BHW1" s="589"/>
      <c r="BHX1" s="589"/>
      <c r="BHY1" s="589"/>
      <c r="BHZ1" s="589"/>
      <c r="BIA1" s="589"/>
      <c r="BIB1" s="589"/>
      <c r="BIC1" s="589"/>
      <c r="BID1" s="589"/>
      <c r="BIE1" s="589"/>
      <c r="BIF1" s="589"/>
      <c r="BIG1" s="589"/>
      <c r="BIH1" s="589"/>
      <c r="BII1" s="589"/>
      <c r="BIJ1" s="589"/>
      <c r="BIK1" s="589"/>
      <c r="BIL1" s="589"/>
      <c r="BIM1" s="589"/>
      <c r="BIN1" s="589"/>
      <c r="BIO1" s="590"/>
      <c r="BIP1" s="588" t="s">
        <v>1375</v>
      </c>
      <c r="BIQ1" s="589"/>
      <c r="BIR1" s="589"/>
      <c r="BIS1" s="589"/>
      <c r="BIT1" s="744"/>
      <c r="BIU1" s="750"/>
      <c r="BIV1" s="589" t="s">
        <v>1376</v>
      </c>
      <c r="BIW1" s="589"/>
      <c r="BIX1" s="589"/>
      <c r="BIY1" s="589"/>
      <c r="BIZ1" s="589"/>
      <c r="BJA1" s="589"/>
      <c r="BJB1" s="589"/>
      <c r="BJC1" s="589"/>
      <c r="BJD1" s="589"/>
      <c r="BJE1" s="589"/>
      <c r="BJF1" s="589"/>
      <c r="BJG1" s="589"/>
      <c r="BJH1" s="589"/>
      <c r="BJI1" s="589"/>
      <c r="BJJ1" s="589"/>
      <c r="BJK1" s="589"/>
      <c r="BJL1" s="589"/>
      <c r="BJM1" s="589"/>
      <c r="BJN1" s="589"/>
      <c r="BJO1" s="589"/>
      <c r="BJP1" s="589"/>
      <c r="BJQ1" s="589"/>
      <c r="BJR1" s="590"/>
      <c r="BJS1" s="588" t="s">
        <v>1377</v>
      </c>
      <c r="BJT1" s="590"/>
      <c r="BJU1" s="588" t="s">
        <v>1378</v>
      </c>
      <c r="BJV1" s="589"/>
      <c r="BJW1" s="589"/>
      <c r="BJX1" s="589"/>
      <c r="BJY1" s="589"/>
      <c r="BJZ1" s="589"/>
      <c r="BKA1" s="589"/>
      <c r="BKB1" s="589"/>
      <c r="BKC1" s="589"/>
      <c r="BKD1" s="589"/>
      <c r="BKE1" s="589"/>
      <c r="BKF1" s="589"/>
      <c r="BKG1" s="589"/>
      <c r="BKH1" s="589"/>
      <c r="BKI1" s="589"/>
      <c r="BKJ1" s="590"/>
      <c r="BKK1" s="588" t="s">
        <v>1393</v>
      </c>
      <c r="BKL1" s="589"/>
      <c r="BKM1" s="589"/>
      <c r="BKN1" s="589"/>
      <c r="BKO1" s="589"/>
      <c r="BKP1" s="589"/>
      <c r="BKQ1" s="589"/>
      <c r="BKR1" s="589"/>
      <c r="BKS1" s="589"/>
      <c r="BKT1" s="589"/>
      <c r="BKU1" s="589"/>
      <c r="BKV1" s="589"/>
      <c r="BKW1" s="589"/>
      <c r="BKX1" s="589"/>
      <c r="BKY1" s="589"/>
      <c r="BKZ1" s="589"/>
      <c r="BLA1" s="589"/>
      <c r="BLB1" s="589"/>
      <c r="BLC1" s="589"/>
      <c r="BLD1" s="589"/>
      <c r="BLE1" s="589"/>
      <c r="BLF1" s="589"/>
      <c r="BLG1" s="589"/>
      <c r="BLH1" s="589"/>
      <c r="BLI1" s="589"/>
      <c r="BLJ1" s="589"/>
      <c r="BLK1" s="589"/>
      <c r="BLL1" s="590"/>
      <c r="BLM1" s="588" t="s">
        <v>1423</v>
      </c>
      <c r="BLN1" s="589"/>
      <c r="BLO1" s="589"/>
      <c r="BLP1" s="589"/>
      <c r="BLQ1" s="589"/>
      <c r="BLR1" s="589"/>
      <c r="BLS1" s="589"/>
      <c r="BLT1" s="589"/>
      <c r="BLU1" s="589"/>
      <c r="BLV1" s="589"/>
      <c r="BLW1" s="589"/>
      <c r="BLX1" s="589"/>
      <c r="BLY1" s="589"/>
      <c r="BLZ1" s="589"/>
      <c r="BMA1" s="589"/>
      <c r="BMB1" s="589"/>
      <c r="BMC1" s="589"/>
      <c r="BMD1" s="589"/>
      <c r="BME1" s="589"/>
      <c r="BMF1" s="590"/>
      <c r="BMG1" s="588" t="s">
        <v>1424</v>
      </c>
      <c r="BMH1" s="589"/>
      <c r="BMI1" s="589"/>
      <c r="BMJ1" s="589"/>
      <c r="BMK1" s="589"/>
      <c r="BML1" s="589"/>
      <c r="BMM1" s="589"/>
      <c r="BMN1" s="589"/>
      <c r="BMO1" s="589"/>
      <c r="BMP1" s="589"/>
      <c r="BMQ1" s="589"/>
      <c r="BMR1" s="589"/>
      <c r="BMS1" s="589"/>
      <c r="BMT1" s="589"/>
      <c r="BMU1" s="589"/>
      <c r="BMV1" s="589"/>
      <c r="BMW1" s="589"/>
      <c r="BMX1" s="589"/>
      <c r="BMY1" s="589"/>
      <c r="BMZ1" s="590"/>
      <c r="BNA1" s="588" t="s">
        <v>1425</v>
      </c>
      <c r="BNB1" s="589"/>
      <c r="BNC1" s="589"/>
      <c r="BND1" s="590"/>
      <c r="BNE1" s="588" t="s">
        <v>1430</v>
      </c>
      <c r="BNF1" s="589"/>
      <c r="BNG1" s="589"/>
      <c r="BNH1" s="589"/>
      <c r="BNI1" s="589"/>
      <c r="BNJ1" s="589"/>
      <c r="BNK1" s="589"/>
      <c r="BNL1" s="589"/>
      <c r="BNM1" s="589"/>
      <c r="BNN1" s="589"/>
      <c r="BNO1" s="589"/>
      <c r="BNP1" s="589"/>
      <c r="BNQ1" s="589"/>
      <c r="BNR1" s="590"/>
      <c r="BNS1" s="1007" t="s">
        <v>1437</v>
      </c>
      <c r="BNT1" s="743"/>
      <c r="BNU1" s="743"/>
      <c r="BNV1" s="743"/>
      <c r="BNW1" s="743"/>
      <c r="BNX1" s="743"/>
      <c r="BNY1" s="743"/>
      <c r="BNZ1" s="743"/>
      <c r="BOA1" s="743"/>
      <c r="BOB1" s="1008"/>
      <c r="BOC1" s="998" t="s">
        <v>1439</v>
      </c>
      <c r="BOD1" s="999"/>
      <c r="BOE1" s="999"/>
      <c r="BOF1" s="999"/>
      <c r="BOG1" s="999"/>
      <c r="BOH1" s="999"/>
      <c r="BOI1" s="999"/>
      <c r="BOJ1" s="999"/>
      <c r="BOK1" s="999"/>
      <c r="BOL1" s="1000"/>
      <c r="BOM1" s="998" t="s">
        <v>1440</v>
      </c>
      <c r="BON1" s="999"/>
      <c r="BOO1" s="999"/>
      <c r="BOP1" s="999"/>
      <c r="BOQ1" s="999"/>
      <c r="BOR1" s="999"/>
      <c r="BOS1" s="999"/>
      <c r="BOT1" s="999"/>
      <c r="BOU1" s="999"/>
      <c r="BOV1" s="999"/>
      <c r="BOW1" s="999"/>
      <c r="BOX1" s="999"/>
      <c r="BOY1" s="999"/>
      <c r="BOZ1" s="1000"/>
      <c r="BPA1" s="588" t="s">
        <v>1453</v>
      </c>
      <c r="BPB1" s="589"/>
      <c r="BPC1" s="589"/>
      <c r="BPD1" s="589"/>
      <c r="BPE1" s="589"/>
      <c r="BPF1" s="589"/>
      <c r="BPG1" s="589"/>
      <c r="BPH1" s="589"/>
      <c r="BPI1" s="589"/>
      <c r="BPJ1" s="589"/>
      <c r="BPK1" s="589"/>
      <c r="BPL1" s="589"/>
      <c r="BPM1" s="589"/>
      <c r="BPN1" s="589"/>
      <c r="BPO1" s="589"/>
      <c r="BPP1" s="590"/>
      <c r="BPQ1" s="588" t="s">
        <v>1454</v>
      </c>
      <c r="BPR1" s="589"/>
      <c r="BPS1" s="589"/>
      <c r="BPT1" s="589"/>
      <c r="BPU1" s="589"/>
      <c r="BPV1" s="589"/>
      <c r="BPW1" s="589"/>
      <c r="BPX1" s="589"/>
      <c r="BPY1" s="589"/>
      <c r="BPZ1" s="589"/>
      <c r="BQA1" s="589"/>
      <c r="BQB1" s="589"/>
      <c r="BQC1" s="589"/>
      <c r="BQD1" s="589"/>
      <c r="BQE1" s="589"/>
      <c r="BQF1" s="589"/>
      <c r="BQG1" s="589"/>
      <c r="BQH1" s="589"/>
      <c r="BQI1" s="589"/>
      <c r="BQJ1" s="589"/>
      <c r="BQK1" s="589"/>
      <c r="BQL1" s="590"/>
      <c r="BQM1" s="588" t="s">
        <v>1480</v>
      </c>
      <c r="BQN1" s="589"/>
      <c r="BQO1" s="589"/>
      <c r="BQP1" s="589"/>
      <c r="BQQ1" s="589"/>
      <c r="BQR1" s="589"/>
      <c r="BQS1" s="589"/>
      <c r="BQT1" s="589"/>
      <c r="BQU1" s="589"/>
      <c r="BQV1" s="589"/>
      <c r="BQW1" s="589"/>
      <c r="BQX1" s="589"/>
      <c r="BQY1" s="589"/>
      <c r="BQZ1" s="589"/>
      <c r="BRA1" s="589"/>
      <c r="BRB1" s="589"/>
      <c r="BRC1" s="589"/>
      <c r="BRD1" s="589"/>
      <c r="BRE1" s="589"/>
      <c r="BRF1" s="589"/>
      <c r="BRG1" s="589"/>
      <c r="BRH1" s="590"/>
      <c r="BRI1" s="588" t="s">
        <v>1504</v>
      </c>
      <c r="BRJ1" s="589"/>
      <c r="BRK1" s="589"/>
      <c r="BRL1" s="589"/>
      <c r="BRM1" s="589"/>
      <c r="BRN1" s="590"/>
      <c r="BRO1" s="588" t="s">
        <v>1505</v>
      </c>
      <c r="BRP1" s="589"/>
      <c r="BRQ1" s="589"/>
      <c r="BRR1" s="589"/>
      <c r="BRS1" s="589"/>
      <c r="BRT1" s="589"/>
      <c r="BRU1" s="589"/>
      <c r="BRV1" s="589"/>
      <c r="BRW1" s="589"/>
      <c r="BRX1" s="589"/>
      <c r="BRY1" s="589"/>
      <c r="BRZ1" s="589"/>
      <c r="BSA1" s="589"/>
      <c r="BSB1" s="589"/>
      <c r="BSC1" s="589"/>
      <c r="BSD1" s="589"/>
      <c r="BSE1" s="590"/>
      <c r="BSF1" s="588" t="s">
        <v>1507</v>
      </c>
      <c r="BSG1" s="589"/>
      <c r="BSH1" s="589"/>
      <c r="BSI1" s="589"/>
      <c r="BSJ1" s="589"/>
      <c r="BSK1" s="590"/>
      <c r="BSL1" s="746" t="s">
        <v>3196</v>
      </c>
      <c r="BSM1" s="714"/>
      <c r="BSN1" s="714"/>
      <c r="BSO1" s="714"/>
      <c r="BSP1" s="714"/>
      <c r="BSQ1" s="714"/>
      <c r="BSR1" s="714"/>
      <c r="BSS1" s="714"/>
      <c r="BST1" s="714"/>
      <c r="BSU1" s="714"/>
      <c r="BSV1" s="714"/>
      <c r="BSW1" s="771"/>
      <c r="BSX1" s="588" t="s">
        <v>3197</v>
      </c>
      <c r="BSY1" s="590"/>
      <c r="BSZ1" s="714" t="s">
        <v>1514</v>
      </c>
      <c r="BTA1" s="589"/>
      <c r="BTB1" s="589"/>
      <c r="BTC1" s="589"/>
      <c r="BTD1" s="589"/>
      <c r="BTE1" s="589"/>
      <c r="BTF1" s="589"/>
      <c r="BTG1" s="589"/>
      <c r="BTH1" s="589"/>
      <c r="BTI1" s="589"/>
      <c r="BTJ1" s="589"/>
      <c r="BTK1" s="589"/>
      <c r="BTL1" s="589"/>
      <c r="BTM1" s="589"/>
      <c r="BTN1" s="588" t="s">
        <v>2227</v>
      </c>
      <c r="BTO1" s="589"/>
      <c r="BTP1" s="589"/>
      <c r="BTQ1" s="589"/>
      <c r="BTR1" s="589"/>
      <c r="BTS1" s="589"/>
      <c r="BTT1" s="589"/>
      <c r="BTU1" s="589"/>
      <c r="BTV1" s="589"/>
      <c r="BTW1" s="589"/>
      <c r="BTX1" s="589"/>
      <c r="BTY1" s="589"/>
      <c r="BTZ1" s="589"/>
      <c r="BUA1" s="589"/>
      <c r="BUB1" s="589"/>
      <c r="BUC1" s="589"/>
      <c r="BUD1" s="589"/>
      <c r="BUE1" s="589"/>
      <c r="BUF1" s="589"/>
      <c r="BUG1" s="589"/>
      <c r="BUH1" s="589"/>
      <c r="BUI1" s="589"/>
      <c r="BUJ1" s="589"/>
      <c r="BUK1" s="589"/>
      <c r="BUL1" s="589"/>
      <c r="BUM1" s="589"/>
      <c r="BUN1" s="588" t="s">
        <v>2057</v>
      </c>
      <c r="BUO1" s="589"/>
      <c r="BUP1" s="589"/>
      <c r="BUQ1" s="589"/>
      <c r="BUR1" s="589"/>
      <c r="BUS1" s="589"/>
      <c r="BUT1" s="589"/>
      <c r="BUU1" s="590"/>
      <c r="BUV1" s="589" t="s">
        <v>2058</v>
      </c>
      <c r="BUW1" s="589"/>
      <c r="BUX1" s="589"/>
      <c r="BUY1" s="589"/>
      <c r="BUZ1" s="589"/>
      <c r="BVA1" s="589"/>
      <c r="BVB1" s="589"/>
      <c r="BVC1" s="589"/>
      <c r="BVD1" s="589"/>
      <c r="BVE1" s="589"/>
      <c r="BVF1" s="589"/>
      <c r="BVG1" s="589"/>
      <c r="BVH1" s="589"/>
      <c r="BVI1" s="589"/>
      <c r="BVJ1" s="589"/>
      <c r="BVK1" s="589"/>
      <c r="BVL1" s="589"/>
      <c r="BVM1" s="589"/>
      <c r="BVN1" s="589"/>
      <c r="BVO1" s="589"/>
      <c r="BVP1" s="588" t="s">
        <v>2059</v>
      </c>
      <c r="BVQ1" s="589"/>
      <c r="BVR1" s="589"/>
      <c r="BVS1" s="589"/>
      <c r="BVT1" s="589"/>
      <c r="BVU1" s="589"/>
      <c r="BVV1" s="589"/>
      <c r="BVW1" s="589"/>
      <c r="BVX1" s="589"/>
      <c r="BVY1" s="589"/>
      <c r="BVZ1" s="589"/>
      <c r="BWA1" s="590"/>
      <c r="BWB1" s="589" t="s">
        <v>2060</v>
      </c>
      <c r="BWC1" s="589"/>
      <c r="BWD1" s="589"/>
      <c r="BWE1" s="589"/>
      <c r="BWF1" s="589"/>
      <c r="BWG1" s="589"/>
      <c r="BWH1" s="589"/>
      <c r="BWI1" s="589"/>
      <c r="BWJ1" s="589"/>
      <c r="BWK1" s="589"/>
      <c r="BWL1" s="589"/>
      <c r="BWM1" s="590"/>
      <c r="BWN1" s="588" t="s">
        <v>2541</v>
      </c>
      <c r="BWO1" s="589"/>
      <c r="BWP1" s="589"/>
      <c r="BWQ1" s="589"/>
      <c r="BWR1" s="589"/>
      <c r="BWS1" s="589"/>
      <c r="BWT1" s="589"/>
      <c r="BWU1" s="589"/>
      <c r="BWV1" s="589"/>
      <c r="BWW1" s="589"/>
      <c r="BWX1" s="589"/>
      <c r="BWY1" s="589"/>
      <c r="BWZ1" s="589"/>
      <c r="BXA1" s="589"/>
      <c r="BXB1" s="589"/>
      <c r="BXC1" s="589"/>
      <c r="BXD1" s="589"/>
      <c r="BXE1" s="590"/>
      <c r="BXF1" s="588" t="s">
        <v>2061</v>
      </c>
      <c r="BXG1" s="589"/>
      <c r="BXH1" s="589"/>
      <c r="BXI1" s="589"/>
      <c r="BXJ1" s="589"/>
      <c r="BXK1" s="589"/>
      <c r="BXL1" s="589"/>
      <c r="BXM1" s="589"/>
      <c r="BXN1" s="589"/>
      <c r="BXO1" s="589"/>
      <c r="BXP1" s="589"/>
      <c r="BXQ1" s="589"/>
      <c r="BXR1" s="589"/>
      <c r="BXS1" s="590"/>
      <c r="BXT1" s="588" t="s">
        <v>2062</v>
      </c>
      <c r="BXU1" s="589"/>
      <c r="BXV1" s="589"/>
      <c r="BXW1" s="590"/>
      <c r="BXX1" s="715" t="s">
        <v>3061</v>
      </c>
      <c r="BXY1" s="716"/>
      <c r="BXZ1" s="716"/>
      <c r="BYA1" s="717"/>
      <c r="BYB1" s="718" t="s">
        <v>2857</v>
      </c>
      <c r="BYC1" s="719"/>
      <c r="BYD1" s="711" t="s">
        <v>2862</v>
      </c>
      <c r="BYE1" s="712"/>
      <c r="BYF1" s="712"/>
      <c r="BYG1" s="713"/>
      <c r="BYH1" s="588" t="s">
        <v>3241</v>
      </c>
      <c r="BYI1" s="590"/>
      <c r="BYJ1" s="588" t="s">
        <v>3242</v>
      </c>
      <c r="BYK1" s="590"/>
      <c r="BYL1" s="588" t="s">
        <v>3198</v>
      </c>
      <c r="BYM1" s="589"/>
      <c r="BYN1" s="589"/>
      <c r="BYO1" s="589"/>
      <c r="BYP1" s="589"/>
      <c r="BYQ1" s="589"/>
      <c r="BYR1" s="589"/>
      <c r="BYS1" s="589"/>
      <c r="BYT1" s="589"/>
      <c r="BYU1" s="589"/>
      <c r="BYV1" s="589"/>
      <c r="BYW1" s="589"/>
      <c r="BYX1" s="589"/>
      <c r="BYY1" s="590"/>
      <c r="BYZ1" s="647" t="s">
        <v>3102</v>
      </c>
      <c r="BZA1" s="648"/>
      <c r="BZB1" s="648"/>
      <c r="BZC1" s="648"/>
      <c r="BZD1" s="648"/>
      <c r="BZE1" s="648"/>
      <c r="BZF1" s="648"/>
      <c r="BZG1" s="648"/>
      <c r="BZH1" s="648"/>
      <c r="BZI1" s="649"/>
    </row>
    <row r="2" spans="1:2037" s="240" customFormat="1" ht="21" customHeight="1">
      <c r="A2" s="917" t="s">
        <v>0</v>
      </c>
      <c r="B2" s="918"/>
      <c r="C2" s="616" t="s">
        <v>1686</v>
      </c>
      <c r="D2" s="621"/>
      <c r="E2" s="605" t="s">
        <v>1687</v>
      </c>
      <c r="F2" s="615" t="s">
        <v>1688</v>
      </c>
      <c r="G2" s="621"/>
      <c r="H2" s="605" t="s">
        <v>1689</v>
      </c>
      <c r="I2" s="615" t="s">
        <v>1681</v>
      </c>
      <c r="J2" s="621"/>
      <c r="K2" s="615" t="s">
        <v>1682</v>
      </c>
      <c r="L2" s="604" t="s">
        <v>558</v>
      </c>
      <c r="M2" s="585"/>
      <c r="N2" s="585"/>
      <c r="O2" s="585"/>
      <c r="P2" s="585"/>
      <c r="Q2" s="585"/>
      <c r="R2" s="585" t="s">
        <v>1694</v>
      </c>
      <c r="S2" s="585"/>
      <c r="T2" s="585"/>
      <c r="U2" s="585"/>
      <c r="V2" s="585"/>
      <c r="W2" s="585"/>
      <c r="X2" s="586" t="s">
        <v>1695</v>
      </c>
      <c r="Y2" s="603"/>
      <c r="Z2" s="623" t="s">
        <v>1698</v>
      </c>
      <c r="AA2" s="621"/>
      <c r="AB2" s="585" t="s">
        <v>2770</v>
      </c>
      <c r="AC2" s="585"/>
      <c r="AD2" s="585"/>
      <c r="AE2" s="585"/>
      <c r="AF2" s="605" t="s">
        <v>1699</v>
      </c>
      <c r="AG2" s="615" t="s">
        <v>2771</v>
      </c>
      <c r="AH2" s="616"/>
      <c r="AI2" s="616"/>
      <c r="AJ2" s="621"/>
      <c r="AK2" s="615" t="s">
        <v>1700</v>
      </c>
      <c r="AL2" s="621"/>
      <c r="AM2" s="605" t="s">
        <v>1701</v>
      </c>
      <c r="AN2" s="615" t="s">
        <v>1702</v>
      </c>
      <c r="AO2" s="621"/>
      <c r="AP2" s="690" t="s">
        <v>1703</v>
      </c>
      <c r="AQ2" s="601" t="s">
        <v>1706</v>
      </c>
      <c r="AR2" s="602"/>
      <c r="AS2" s="602"/>
      <c r="AT2" s="602"/>
      <c r="AU2" s="602"/>
      <c r="AV2" s="587"/>
      <c r="AW2" s="690" t="s">
        <v>1707</v>
      </c>
      <c r="AX2" s="601" t="s">
        <v>1711</v>
      </c>
      <c r="AY2" s="602"/>
      <c r="AZ2" s="602"/>
      <c r="BA2" s="602"/>
      <c r="BB2" s="602"/>
      <c r="BC2" s="602"/>
      <c r="BD2" s="602"/>
      <c r="BE2" s="602"/>
      <c r="BF2" s="602"/>
      <c r="BG2" s="603"/>
      <c r="BH2" s="601" t="s">
        <v>559</v>
      </c>
      <c r="BI2" s="602"/>
      <c r="BJ2" s="602"/>
      <c r="BK2" s="602"/>
      <c r="BL2" s="602"/>
      <c r="BM2" s="602"/>
      <c r="BN2" s="602"/>
      <c r="BO2" s="602"/>
      <c r="BP2" s="602"/>
      <c r="BQ2" s="602"/>
      <c r="BR2" s="602"/>
      <c r="BS2" s="603"/>
      <c r="BT2" s="602" t="s">
        <v>1717</v>
      </c>
      <c r="BU2" s="602"/>
      <c r="BV2" s="602"/>
      <c r="BW2" s="602"/>
      <c r="BX2" s="602"/>
      <c r="BY2" s="602"/>
      <c r="BZ2" s="602"/>
      <c r="CA2" s="602"/>
      <c r="CB2" s="602"/>
      <c r="CC2" s="602"/>
      <c r="CD2" s="602"/>
      <c r="CE2" s="603"/>
      <c r="CF2" s="602" t="s">
        <v>560</v>
      </c>
      <c r="CG2" s="602"/>
      <c r="CH2" s="602"/>
      <c r="CI2" s="602"/>
      <c r="CJ2" s="602"/>
      <c r="CK2" s="602"/>
      <c r="CL2" s="602"/>
      <c r="CM2" s="602"/>
      <c r="CN2" s="602"/>
      <c r="CO2" s="602"/>
      <c r="CP2" s="602"/>
      <c r="CQ2" s="602"/>
      <c r="CR2" s="601" t="s">
        <v>361</v>
      </c>
      <c r="CS2" s="602"/>
      <c r="CT2" s="602"/>
      <c r="CU2" s="602"/>
      <c r="CV2" s="602"/>
      <c r="CW2" s="602"/>
      <c r="CX2" s="602"/>
      <c r="CY2" s="602"/>
      <c r="CZ2" s="602"/>
      <c r="DA2" s="602"/>
      <c r="DB2" s="602"/>
      <c r="DC2" s="602"/>
      <c r="DD2" s="601" t="s">
        <v>561</v>
      </c>
      <c r="DE2" s="602"/>
      <c r="DF2" s="602"/>
      <c r="DG2" s="602"/>
      <c r="DH2" s="602"/>
      <c r="DI2" s="602"/>
      <c r="DJ2" s="602"/>
      <c r="DK2" s="602"/>
      <c r="DL2" s="602"/>
      <c r="DM2" s="602"/>
      <c r="DN2" s="602"/>
      <c r="DO2" s="603"/>
      <c r="DP2" s="601" t="s">
        <v>362</v>
      </c>
      <c r="DQ2" s="602"/>
      <c r="DR2" s="602"/>
      <c r="DS2" s="602"/>
      <c r="DT2" s="602"/>
      <c r="DU2" s="602"/>
      <c r="DV2" s="602"/>
      <c r="DW2" s="602"/>
      <c r="DX2" s="602"/>
      <c r="DY2" s="602"/>
      <c r="DZ2" s="602"/>
      <c r="EA2" s="603"/>
      <c r="EB2" s="601" t="s">
        <v>562</v>
      </c>
      <c r="EC2" s="602"/>
      <c r="ED2" s="602"/>
      <c r="EE2" s="602"/>
      <c r="EF2" s="602"/>
      <c r="EG2" s="602"/>
      <c r="EH2" s="602"/>
      <c r="EI2" s="602"/>
      <c r="EJ2" s="602"/>
      <c r="EK2" s="602"/>
      <c r="EL2" s="602"/>
      <c r="EM2" s="603"/>
      <c r="EN2" s="601" t="s">
        <v>370</v>
      </c>
      <c r="EO2" s="602"/>
      <c r="EP2" s="602"/>
      <c r="EQ2" s="602"/>
      <c r="ER2" s="602"/>
      <c r="ES2" s="602"/>
      <c r="ET2" s="602"/>
      <c r="EU2" s="602"/>
      <c r="EV2" s="602"/>
      <c r="EW2" s="602"/>
      <c r="EX2" s="602"/>
      <c r="EY2" s="603"/>
      <c r="EZ2" s="616" t="s">
        <v>371</v>
      </c>
      <c r="FA2" s="621"/>
      <c r="FB2" s="615" t="s">
        <v>372</v>
      </c>
      <c r="FC2" s="621"/>
      <c r="FD2" s="615" t="s">
        <v>373</v>
      </c>
      <c r="FE2" s="621"/>
      <c r="FF2" s="615" t="s">
        <v>563</v>
      </c>
      <c r="FG2" s="621"/>
      <c r="FH2" s="615" t="s">
        <v>564</v>
      </c>
      <c r="FI2" s="616"/>
      <c r="FJ2" s="615" t="s">
        <v>374</v>
      </c>
      <c r="FK2" s="621"/>
      <c r="FL2" s="615" t="s">
        <v>375</v>
      </c>
      <c r="FM2" s="616"/>
      <c r="FN2" s="623" t="s">
        <v>377</v>
      </c>
      <c r="FO2" s="616"/>
      <c r="FP2" s="616"/>
      <c r="FQ2" s="621"/>
      <c r="FR2" s="615" t="s">
        <v>565</v>
      </c>
      <c r="FS2" s="616"/>
      <c r="FT2" s="616"/>
      <c r="FU2" s="616"/>
      <c r="FV2" s="616"/>
      <c r="FW2" s="616"/>
      <c r="FX2" s="616"/>
      <c r="FY2" s="616"/>
      <c r="FZ2" s="616"/>
      <c r="GA2" s="616"/>
      <c r="GB2" s="616"/>
      <c r="GC2" s="616"/>
      <c r="GD2" s="616"/>
      <c r="GE2" s="616"/>
      <c r="GF2" s="616"/>
      <c r="GG2" s="617"/>
      <c r="GH2" s="616" t="s">
        <v>378</v>
      </c>
      <c r="GI2" s="616"/>
      <c r="GJ2" s="616"/>
      <c r="GK2" s="616"/>
      <c r="GL2" s="616"/>
      <c r="GM2" s="616"/>
      <c r="GN2" s="616"/>
      <c r="GO2" s="616"/>
      <c r="GP2" s="616"/>
      <c r="GQ2" s="616"/>
      <c r="GR2" s="616"/>
      <c r="GS2" s="616"/>
      <c r="GT2" s="616"/>
      <c r="GU2" s="616"/>
      <c r="GV2" s="616"/>
      <c r="GW2" s="617"/>
      <c r="GX2" s="623" t="s">
        <v>383</v>
      </c>
      <c r="GY2" s="621"/>
      <c r="GZ2" s="615" t="s">
        <v>566</v>
      </c>
      <c r="HA2" s="621"/>
      <c r="HB2" s="615" t="s">
        <v>384</v>
      </c>
      <c r="HC2" s="621"/>
      <c r="HD2" s="615" t="s">
        <v>385</v>
      </c>
      <c r="HE2" s="658"/>
      <c r="HF2" s="658"/>
      <c r="HG2" s="631"/>
      <c r="HH2" s="615" t="s">
        <v>385</v>
      </c>
      <c r="HI2" s="616"/>
      <c r="HJ2" s="616"/>
      <c r="HK2" s="617"/>
      <c r="HL2" s="623" t="s">
        <v>393</v>
      </c>
      <c r="HM2" s="621"/>
      <c r="HN2" s="615" t="s">
        <v>394</v>
      </c>
      <c r="HO2" s="621"/>
      <c r="HP2" s="586" t="s">
        <v>1777</v>
      </c>
      <c r="HQ2" s="591" t="s">
        <v>1949</v>
      </c>
      <c r="HR2" s="616" t="s">
        <v>395</v>
      </c>
      <c r="HS2" s="621"/>
      <c r="HT2" s="615" t="s">
        <v>396</v>
      </c>
      <c r="HU2" s="621"/>
      <c r="HV2" s="615" t="s">
        <v>397</v>
      </c>
      <c r="HW2" s="621"/>
      <c r="HX2" s="615" t="s">
        <v>398</v>
      </c>
      <c r="HY2" s="621"/>
      <c r="HZ2" s="615" t="s">
        <v>399</v>
      </c>
      <c r="IA2" s="621"/>
      <c r="IB2" s="615" t="s">
        <v>400</v>
      </c>
      <c r="IC2" s="621"/>
      <c r="ID2" s="615" t="s">
        <v>401</v>
      </c>
      <c r="IE2" s="621"/>
      <c r="IF2" s="615" t="s">
        <v>402</v>
      </c>
      <c r="IG2" s="616"/>
      <c r="IH2" s="623" t="s">
        <v>567</v>
      </c>
      <c r="II2" s="616"/>
      <c r="IJ2" s="616"/>
      <c r="IK2" s="616"/>
      <c r="IL2" s="616"/>
      <c r="IM2" s="621"/>
      <c r="IN2" s="615" t="s">
        <v>568</v>
      </c>
      <c r="IO2" s="616"/>
      <c r="IP2" s="616"/>
      <c r="IQ2" s="616"/>
      <c r="IR2" s="616"/>
      <c r="IS2" s="617"/>
      <c r="IT2" s="623" t="s">
        <v>434</v>
      </c>
      <c r="IU2" s="616"/>
      <c r="IV2" s="616"/>
      <c r="IW2" s="616"/>
      <c r="IX2" s="616"/>
      <c r="IY2" s="621"/>
      <c r="IZ2" s="615" t="s">
        <v>435</v>
      </c>
      <c r="JA2" s="616"/>
      <c r="JB2" s="616"/>
      <c r="JC2" s="616"/>
      <c r="JD2" s="616"/>
      <c r="JE2" s="617"/>
      <c r="JF2" s="623" t="s">
        <v>1282</v>
      </c>
      <c r="JG2" s="616"/>
      <c r="JH2" s="616"/>
      <c r="JI2" s="616"/>
      <c r="JJ2" s="616"/>
      <c r="JK2" s="616"/>
      <c r="JL2" s="616"/>
      <c r="JM2" s="616"/>
      <c r="JN2" s="616"/>
      <c r="JO2" s="616"/>
      <c r="JP2" s="617"/>
      <c r="JQ2" s="616" t="s">
        <v>454</v>
      </c>
      <c r="JR2" s="616"/>
      <c r="JS2" s="616"/>
      <c r="JT2" s="616"/>
      <c r="JU2" s="616"/>
      <c r="JV2" s="616"/>
      <c r="JW2" s="616"/>
      <c r="JX2" s="616"/>
      <c r="JY2" s="616"/>
      <c r="JZ2" s="616"/>
      <c r="KA2" s="616"/>
      <c r="KB2" s="623" t="s">
        <v>34</v>
      </c>
      <c r="KC2" s="616"/>
      <c r="KD2" s="616"/>
      <c r="KE2" s="621"/>
      <c r="KF2" s="586" t="s">
        <v>91</v>
      </c>
      <c r="KG2" s="602"/>
      <c r="KH2" s="602"/>
      <c r="KI2" s="602"/>
      <c r="KJ2" s="602"/>
      <c r="KK2" s="602"/>
      <c r="KL2" s="602"/>
      <c r="KM2" s="602"/>
      <c r="KN2" s="602"/>
      <c r="KO2" s="602"/>
      <c r="KP2" s="602"/>
      <c r="KQ2" s="602"/>
      <c r="KR2" s="602"/>
      <c r="KS2" s="602"/>
      <c r="KT2" s="602"/>
      <c r="KU2" s="603"/>
      <c r="KV2" s="623" t="s">
        <v>305</v>
      </c>
      <c r="KW2" s="616"/>
      <c r="KX2" s="602"/>
      <c r="KY2" s="602"/>
      <c r="KZ2" s="602"/>
      <c r="LA2" s="602"/>
      <c r="LB2" s="602"/>
      <c r="LC2" s="603"/>
      <c r="LD2" s="604" t="s">
        <v>2544</v>
      </c>
      <c r="LE2" s="585"/>
      <c r="LF2" s="585"/>
      <c r="LG2" s="585"/>
      <c r="LH2" s="585"/>
      <c r="LI2" s="585"/>
      <c r="LJ2" s="585"/>
      <c r="LK2" s="585"/>
      <c r="LL2" s="585"/>
      <c r="LM2" s="585"/>
      <c r="LN2" s="585"/>
      <c r="LO2" s="585"/>
      <c r="LP2" s="585"/>
      <c r="LQ2" s="585"/>
      <c r="LR2" s="585"/>
      <c r="LS2" s="585"/>
      <c r="LT2" s="585"/>
      <c r="LU2" s="585"/>
      <c r="LV2" s="585" t="s">
        <v>2545</v>
      </c>
      <c r="LW2" s="585"/>
      <c r="LX2" s="585"/>
      <c r="LY2" s="585"/>
      <c r="LZ2" s="585"/>
      <c r="MA2" s="591"/>
      <c r="MB2" s="604" t="s">
        <v>2649</v>
      </c>
      <c r="MC2" s="585"/>
      <c r="MD2" s="585"/>
      <c r="ME2" s="585"/>
      <c r="MF2" s="585"/>
      <c r="MG2" s="585"/>
      <c r="MH2" s="585"/>
      <c r="MI2" s="585"/>
      <c r="MJ2" s="585"/>
      <c r="MK2" s="585"/>
      <c r="ML2" s="585"/>
      <c r="MM2" s="585"/>
      <c r="MN2" s="585"/>
      <c r="MO2" s="585"/>
      <c r="MP2" s="585"/>
      <c r="MQ2" s="585"/>
      <c r="MR2" s="585"/>
      <c r="MS2" s="585"/>
      <c r="MT2" s="585"/>
      <c r="MU2" s="585"/>
      <c r="MV2" s="585"/>
      <c r="MW2" s="585"/>
      <c r="MX2" s="585"/>
      <c r="MY2" s="585"/>
      <c r="MZ2" s="585"/>
      <c r="NA2" s="585"/>
      <c r="NB2" s="585"/>
      <c r="NC2" s="585"/>
      <c r="ND2" s="585"/>
      <c r="NE2" s="585"/>
      <c r="NF2" s="585"/>
      <c r="NG2" s="585"/>
      <c r="NH2" s="585"/>
      <c r="NI2" s="591"/>
      <c r="NJ2" s="762" t="s">
        <v>460</v>
      </c>
      <c r="NK2" s="720"/>
      <c r="NL2" s="593" t="s">
        <v>461</v>
      </c>
      <c r="NM2" s="777"/>
      <c r="NN2" s="777"/>
      <c r="NO2" s="777"/>
      <c r="NP2" s="777"/>
      <c r="NQ2" s="594"/>
      <c r="NR2" s="593" t="s">
        <v>462</v>
      </c>
      <c r="NS2" s="777"/>
      <c r="NT2" s="959" t="s">
        <v>1791</v>
      </c>
      <c r="NU2" s="601" t="s">
        <v>468</v>
      </c>
      <c r="NV2" s="587"/>
      <c r="NW2" s="586" t="s">
        <v>469</v>
      </c>
      <c r="NX2" s="602"/>
      <c r="NY2" s="602"/>
      <c r="NZ2" s="602"/>
      <c r="OA2" s="602"/>
      <c r="OB2" s="602"/>
      <c r="OC2" s="602"/>
      <c r="OD2" s="587"/>
      <c r="OE2" s="586" t="s">
        <v>470</v>
      </c>
      <c r="OF2" s="602"/>
      <c r="OG2" s="602"/>
      <c r="OH2" s="602"/>
      <c r="OI2" s="602"/>
      <c r="OJ2" s="603"/>
      <c r="OK2" s="601" t="s">
        <v>1792</v>
      </c>
      <c r="OL2" s="657"/>
      <c r="OM2" s="586" t="s">
        <v>1793</v>
      </c>
      <c r="ON2" s="657"/>
      <c r="OO2" s="657"/>
      <c r="OP2" s="657"/>
      <c r="OQ2" s="657"/>
      <c r="OR2" s="657"/>
      <c r="OS2" s="657"/>
      <c r="OT2" s="657"/>
      <c r="OU2" s="657"/>
      <c r="OV2" s="657"/>
      <c r="OW2" s="657"/>
      <c r="OX2" s="963"/>
      <c r="OY2" s="616" t="s">
        <v>1800</v>
      </c>
      <c r="OZ2" s="621"/>
      <c r="PA2" s="615" t="s">
        <v>1801</v>
      </c>
      <c r="PB2" s="621"/>
      <c r="PC2" s="615" t="s">
        <v>1802</v>
      </c>
      <c r="PD2" s="621"/>
      <c r="PE2" s="615" t="s">
        <v>1804</v>
      </c>
      <c r="PF2" s="621"/>
      <c r="PG2" s="615" t="s">
        <v>1803</v>
      </c>
      <c r="PH2" s="621"/>
      <c r="PI2" s="615" t="s">
        <v>1805</v>
      </c>
      <c r="PJ2" s="621"/>
      <c r="PK2" s="615" t="s">
        <v>2209</v>
      </c>
      <c r="PL2" s="621"/>
      <c r="PM2" s="615" t="s">
        <v>1806</v>
      </c>
      <c r="PN2" s="621"/>
      <c r="PO2" s="615" t="s">
        <v>1807</v>
      </c>
      <c r="PP2" s="617"/>
      <c r="PQ2" s="621" t="s">
        <v>1808</v>
      </c>
      <c r="PR2" s="605"/>
      <c r="PS2" s="605" t="s">
        <v>1809</v>
      </c>
      <c r="PT2" s="605"/>
      <c r="PU2" s="605" t="s">
        <v>1810</v>
      </c>
      <c r="PV2" s="605"/>
      <c r="PW2" s="605" t="s">
        <v>2211</v>
      </c>
      <c r="PX2" s="605"/>
      <c r="PY2" s="605" t="s">
        <v>1811</v>
      </c>
      <c r="PZ2" s="605"/>
      <c r="QA2" s="605" t="s">
        <v>1812</v>
      </c>
      <c r="QB2" s="605"/>
      <c r="QC2" s="605" t="s">
        <v>2210</v>
      </c>
      <c r="QD2" s="690"/>
      <c r="QE2" s="601" t="s">
        <v>482</v>
      </c>
      <c r="QF2" s="602"/>
      <c r="QG2" s="602"/>
      <c r="QH2" s="602"/>
      <c r="QI2" s="602"/>
      <c r="QJ2" s="587"/>
      <c r="QK2" s="615" t="s">
        <v>483</v>
      </c>
      <c r="QL2" s="621"/>
      <c r="QM2" s="615" t="s">
        <v>484</v>
      </c>
      <c r="QN2" s="621"/>
      <c r="QO2" s="615" t="s">
        <v>485</v>
      </c>
      <c r="QP2" s="617"/>
      <c r="QQ2" s="623" t="s">
        <v>500</v>
      </c>
      <c r="QR2" s="621"/>
      <c r="QS2" s="615" t="s">
        <v>2213</v>
      </c>
      <c r="QT2" s="621"/>
      <c r="QU2" s="615" t="s">
        <v>2212</v>
      </c>
      <c r="QV2" s="621"/>
      <c r="QW2" s="615" t="s">
        <v>501</v>
      </c>
      <c r="QX2" s="621"/>
      <c r="QY2" s="615" t="s">
        <v>502</v>
      </c>
      <c r="QZ2" s="621"/>
      <c r="RA2" s="615" t="s">
        <v>503</v>
      </c>
      <c r="RB2" s="621"/>
      <c r="RC2" s="615" t="s">
        <v>1892</v>
      </c>
      <c r="RD2" s="621"/>
      <c r="RE2" s="615" t="s">
        <v>1893</v>
      </c>
      <c r="RF2" s="616"/>
      <c r="RG2" s="698" t="s">
        <v>488</v>
      </c>
      <c r="RH2" s="605"/>
      <c r="RI2" s="605" t="s">
        <v>489</v>
      </c>
      <c r="RJ2" s="605"/>
      <c r="RK2" s="605" t="s">
        <v>490</v>
      </c>
      <c r="RL2" s="605"/>
      <c r="RM2" s="605" t="s">
        <v>491</v>
      </c>
      <c r="RN2" s="605"/>
      <c r="RO2" s="605" t="s">
        <v>492</v>
      </c>
      <c r="RP2" s="605"/>
      <c r="RQ2" s="605" t="s">
        <v>493</v>
      </c>
      <c r="RR2" s="605"/>
      <c r="RS2" s="605" t="s">
        <v>494</v>
      </c>
      <c r="RT2" s="605"/>
      <c r="RU2" s="605" t="s">
        <v>495</v>
      </c>
      <c r="RV2" s="605"/>
      <c r="RW2" s="605" t="s">
        <v>496</v>
      </c>
      <c r="RX2" s="605"/>
      <c r="RY2" s="605" t="s">
        <v>497</v>
      </c>
      <c r="RZ2" s="615"/>
      <c r="SA2" s="601" t="s">
        <v>504</v>
      </c>
      <c r="SB2" s="602"/>
      <c r="SC2" s="602"/>
      <c r="SD2" s="602"/>
      <c r="SE2" s="602"/>
      <c r="SF2" s="602"/>
      <c r="SG2" s="602"/>
      <c r="SH2" s="602"/>
      <c r="SI2" s="602"/>
      <c r="SJ2" s="587"/>
      <c r="SK2" s="615" t="s">
        <v>505</v>
      </c>
      <c r="SL2" s="616"/>
      <c r="SM2" s="616"/>
      <c r="SN2" s="621"/>
      <c r="SO2" s="616" t="s">
        <v>3007</v>
      </c>
      <c r="SP2" s="616"/>
      <c r="SQ2" s="616"/>
      <c r="SR2" s="617"/>
      <c r="SS2" s="601" t="s">
        <v>506</v>
      </c>
      <c r="ST2" s="602"/>
      <c r="SU2" s="602"/>
      <c r="SV2" s="602"/>
      <c r="SW2" s="602"/>
      <c r="SX2" s="602"/>
      <c r="SY2" s="602"/>
      <c r="SZ2" s="602"/>
      <c r="TA2" s="602"/>
      <c r="TB2" s="602"/>
      <c r="TC2" s="602"/>
      <c r="TD2" s="602"/>
      <c r="TE2" s="602"/>
      <c r="TF2" s="602"/>
      <c r="TG2" s="602"/>
      <c r="TH2" s="602"/>
      <c r="TI2" s="602"/>
      <c r="TJ2" s="602"/>
      <c r="TK2" s="602"/>
      <c r="TL2" s="602"/>
      <c r="TM2" s="602"/>
      <c r="TN2" s="602"/>
      <c r="TO2" s="602"/>
      <c r="TP2" s="602"/>
      <c r="TQ2" s="602"/>
      <c r="TR2" s="602"/>
      <c r="TS2" s="602"/>
      <c r="TT2" s="587"/>
      <c r="TU2" s="586" t="s">
        <v>507</v>
      </c>
      <c r="TV2" s="602"/>
      <c r="TW2" s="602"/>
      <c r="TX2" s="602"/>
      <c r="TY2" s="602"/>
      <c r="TZ2" s="602"/>
      <c r="UA2" s="602"/>
      <c r="UB2" s="602"/>
      <c r="UC2" s="602"/>
      <c r="UD2" s="602"/>
      <c r="UE2" s="602"/>
      <c r="UF2" s="602"/>
      <c r="UG2" s="602"/>
      <c r="UH2" s="602"/>
      <c r="UI2" s="602"/>
      <c r="UJ2" s="602"/>
      <c r="UK2" s="602"/>
      <c r="UL2" s="602"/>
      <c r="UM2" s="602"/>
      <c r="UN2" s="602"/>
      <c r="UO2" s="602"/>
      <c r="UP2" s="602"/>
      <c r="UQ2" s="602"/>
      <c r="UR2" s="602"/>
      <c r="US2" s="602"/>
      <c r="UT2" s="602"/>
      <c r="UU2" s="602"/>
      <c r="UV2" s="603"/>
      <c r="UW2" s="601" t="s">
        <v>506</v>
      </c>
      <c r="UX2" s="602"/>
      <c r="UY2" s="602"/>
      <c r="UZ2" s="602"/>
      <c r="VA2" s="602"/>
      <c r="VB2" s="602"/>
      <c r="VC2" s="602"/>
      <c r="VD2" s="602"/>
      <c r="VE2" s="602"/>
      <c r="VF2" s="602"/>
      <c r="VG2" s="602"/>
      <c r="VH2" s="602"/>
      <c r="VI2" s="602"/>
      <c r="VJ2" s="602"/>
      <c r="VK2" s="602"/>
      <c r="VL2" s="602"/>
      <c r="VM2" s="602"/>
      <c r="VN2" s="602"/>
      <c r="VO2" s="602"/>
      <c r="VP2" s="602"/>
      <c r="VQ2" s="602"/>
      <c r="VR2" s="602"/>
      <c r="VS2" s="602"/>
      <c r="VT2" s="602"/>
      <c r="VU2" s="602"/>
      <c r="VV2" s="602"/>
      <c r="VW2" s="602"/>
      <c r="VX2" s="602"/>
      <c r="VY2" s="587"/>
      <c r="VZ2" s="586" t="s">
        <v>507</v>
      </c>
      <c r="WA2" s="602"/>
      <c r="WB2" s="602"/>
      <c r="WC2" s="602"/>
      <c r="WD2" s="602"/>
      <c r="WE2" s="602"/>
      <c r="WF2" s="602"/>
      <c r="WG2" s="602"/>
      <c r="WH2" s="602"/>
      <c r="WI2" s="602"/>
      <c r="WJ2" s="602"/>
      <c r="WK2" s="602"/>
      <c r="WL2" s="602"/>
      <c r="WM2" s="602"/>
      <c r="WN2" s="602"/>
      <c r="WO2" s="602"/>
      <c r="WP2" s="602"/>
      <c r="WQ2" s="602"/>
      <c r="WR2" s="602"/>
      <c r="WS2" s="602"/>
      <c r="WT2" s="602"/>
      <c r="WU2" s="602"/>
      <c r="WV2" s="602"/>
      <c r="WW2" s="602"/>
      <c r="WX2" s="602"/>
      <c r="WY2" s="602"/>
      <c r="WZ2" s="602"/>
      <c r="XA2" s="602"/>
      <c r="XB2" s="603"/>
      <c r="XC2" s="601" t="s">
        <v>506</v>
      </c>
      <c r="XD2" s="602"/>
      <c r="XE2" s="602"/>
      <c r="XF2" s="602"/>
      <c r="XG2" s="602"/>
      <c r="XH2" s="602"/>
      <c r="XI2" s="602"/>
      <c r="XJ2" s="602"/>
      <c r="XK2" s="602"/>
      <c r="XL2" s="602"/>
      <c r="XM2" s="602"/>
      <c r="XN2" s="602"/>
      <c r="XO2" s="602"/>
      <c r="XP2" s="602"/>
      <c r="XQ2" s="602"/>
      <c r="XR2" s="602"/>
      <c r="XS2" s="602"/>
      <c r="XT2" s="602"/>
      <c r="XU2" s="602"/>
      <c r="XV2" s="602"/>
      <c r="XW2" s="602"/>
      <c r="XX2" s="602"/>
      <c r="XY2" s="602"/>
      <c r="XZ2" s="602"/>
      <c r="YA2" s="602"/>
      <c r="YB2" s="602"/>
      <c r="YC2" s="602"/>
      <c r="YD2" s="602"/>
      <c r="YE2" s="602"/>
      <c r="YF2" s="376"/>
      <c r="YG2" s="586" t="s">
        <v>507</v>
      </c>
      <c r="YH2" s="602"/>
      <c r="YI2" s="602"/>
      <c r="YJ2" s="602"/>
      <c r="YK2" s="602"/>
      <c r="YL2" s="602"/>
      <c r="YM2" s="602"/>
      <c r="YN2" s="602"/>
      <c r="YO2" s="602"/>
      <c r="YP2" s="602"/>
      <c r="YQ2" s="602"/>
      <c r="YR2" s="602"/>
      <c r="YS2" s="602"/>
      <c r="YT2" s="602"/>
      <c r="YU2" s="602"/>
      <c r="YV2" s="602"/>
      <c r="YW2" s="602"/>
      <c r="YX2" s="602"/>
      <c r="YY2" s="602"/>
      <c r="YZ2" s="602"/>
      <c r="ZA2" s="602"/>
      <c r="ZB2" s="602"/>
      <c r="ZC2" s="602"/>
      <c r="ZD2" s="602"/>
      <c r="ZE2" s="602"/>
      <c r="ZF2" s="602"/>
      <c r="ZG2" s="602"/>
      <c r="ZH2" s="602"/>
      <c r="ZI2" s="602"/>
      <c r="ZJ2" s="602"/>
      <c r="ZK2" s="623" t="s">
        <v>2217</v>
      </c>
      <c r="ZL2" s="621"/>
      <c r="ZM2" s="615" t="s">
        <v>2218</v>
      </c>
      <c r="ZN2" s="617"/>
      <c r="ZO2" s="601" t="s">
        <v>334</v>
      </c>
      <c r="ZP2" s="602"/>
      <c r="ZQ2" s="602"/>
      <c r="ZR2" s="602"/>
      <c r="ZS2" s="983" t="s">
        <v>1904</v>
      </c>
      <c r="ZT2" s="984"/>
      <c r="ZU2" s="984"/>
      <c r="ZV2" s="984"/>
      <c r="ZW2" s="984"/>
      <c r="ZX2" s="984"/>
      <c r="ZY2" s="984"/>
      <c r="ZZ2" s="984"/>
      <c r="AAA2" s="984"/>
      <c r="AAB2" s="984"/>
      <c r="AAC2" s="984"/>
      <c r="AAD2" s="984"/>
      <c r="AAE2" s="984"/>
      <c r="AAF2" s="984"/>
      <c r="AAG2" s="984"/>
      <c r="AAH2" s="984"/>
      <c r="AAI2" s="984"/>
      <c r="AAJ2" s="984"/>
      <c r="AAK2" s="984"/>
      <c r="AAL2" s="984"/>
      <c r="AAM2" s="984"/>
      <c r="AAN2" s="984"/>
      <c r="AAO2" s="984"/>
      <c r="AAP2" s="984"/>
      <c r="AAQ2" s="984"/>
      <c r="AAR2" s="976" t="s">
        <v>1905</v>
      </c>
      <c r="AAS2" s="976"/>
      <c r="AAT2" s="976"/>
      <c r="AAU2" s="977"/>
      <c r="AAV2" s="1013" t="s">
        <v>2954</v>
      </c>
      <c r="AAW2" s="616" t="s">
        <v>2054</v>
      </c>
      <c r="AAX2" s="621"/>
      <c r="AAY2" s="602" t="s">
        <v>2052</v>
      </c>
      <c r="AAZ2" s="602"/>
      <c r="ABA2" s="602"/>
      <c r="ABB2" s="602"/>
      <c r="ABC2" s="587"/>
      <c r="ABD2" s="586" t="s">
        <v>2171</v>
      </c>
      <c r="ABE2" s="602"/>
      <c r="ABF2" s="602"/>
      <c r="ABG2" s="603"/>
      <c r="ABH2" s="601" t="s">
        <v>63</v>
      </c>
      <c r="ABI2" s="602"/>
      <c r="ABJ2" s="602"/>
      <c r="ABK2" s="602"/>
      <c r="ABL2" s="602"/>
      <c r="ABM2" s="602"/>
      <c r="ABN2" s="602"/>
      <c r="ABO2" s="602"/>
      <c r="ABP2" s="602"/>
      <c r="ABQ2" s="602"/>
      <c r="ABR2" s="602"/>
      <c r="ABS2" s="603"/>
      <c r="ABT2" s="601" t="s">
        <v>1592</v>
      </c>
      <c r="ABU2" s="602"/>
      <c r="ABV2" s="603"/>
      <c r="ABW2" s="601" t="s">
        <v>2582</v>
      </c>
      <c r="ABX2" s="602"/>
      <c r="ABY2" s="602"/>
      <c r="ABZ2" s="587"/>
      <c r="ACA2" s="602" t="s">
        <v>2583</v>
      </c>
      <c r="ACB2" s="602"/>
      <c r="ACC2" s="602"/>
      <c r="ACD2" s="602"/>
      <c r="ACE2" s="586" t="s">
        <v>2584</v>
      </c>
      <c r="ACF2" s="602"/>
      <c r="ACG2" s="602"/>
      <c r="ACH2" s="603"/>
      <c r="ACI2" s="650" t="s">
        <v>3254</v>
      </c>
      <c r="ACJ2" s="607"/>
      <c r="ACK2" s="607"/>
      <c r="ACL2" s="607"/>
      <c r="ACM2" s="607" t="s">
        <v>3255</v>
      </c>
      <c r="ACN2" s="607"/>
      <c r="ACO2" s="607"/>
      <c r="ACP2" s="607"/>
      <c r="ACQ2" s="607" t="s">
        <v>3256</v>
      </c>
      <c r="ACR2" s="607"/>
      <c r="ACS2" s="607"/>
      <c r="ACT2" s="607"/>
      <c r="ACU2" s="607" t="s">
        <v>3257</v>
      </c>
      <c r="ACV2" s="607"/>
      <c r="ACW2" s="607"/>
      <c r="ACX2" s="607"/>
      <c r="ACY2" s="607" t="s">
        <v>3258</v>
      </c>
      <c r="ACZ2" s="607"/>
      <c r="ADA2" s="607"/>
      <c r="ADB2" s="607"/>
      <c r="ADC2" s="607" t="s">
        <v>3259</v>
      </c>
      <c r="ADD2" s="607"/>
      <c r="ADE2" s="607"/>
      <c r="ADF2" s="607"/>
      <c r="ADG2" s="607" t="s">
        <v>3260</v>
      </c>
      <c r="ADH2" s="607"/>
      <c r="ADI2" s="607"/>
      <c r="ADJ2" s="608"/>
      <c r="ADK2" s="601" t="s">
        <v>2603</v>
      </c>
      <c r="ADL2" s="602"/>
      <c r="ADM2" s="602"/>
      <c r="ADN2" s="586" t="s">
        <v>2604</v>
      </c>
      <c r="ADO2" s="602"/>
      <c r="ADP2" s="603"/>
      <c r="ADQ2" s="601" t="s">
        <v>2702</v>
      </c>
      <c r="ADR2" s="602"/>
      <c r="ADS2" s="602"/>
      <c r="ADT2" s="601" t="s">
        <v>2708</v>
      </c>
      <c r="ADU2" s="602"/>
      <c r="ADV2" s="603"/>
      <c r="ADW2" s="604" t="s">
        <v>2913</v>
      </c>
      <c r="ADX2" s="585"/>
      <c r="ADY2" s="585"/>
      <c r="ADZ2" s="585"/>
      <c r="AEA2" s="585"/>
      <c r="AEB2" s="585"/>
      <c r="AEC2" s="585"/>
      <c r="AED2" s="585"/>
      <c r="AEE2" s="585"/>
      <c r="AEF2" s="591"/>
      <c r="AEG2" s="623" t="s">
        <v>2794</v>
      </c>
      <c r="AEH2" s="616"/>
      <c r="AEI2" s="616"/>
      <c r="AEJ2" s="604" t="s">
        <v>2821</v>
      </c>
      <c r="AEK2" s="585"/>
      <c r="AEL2" s="585" t="s">
        <v>2822</v>
      </c>
      <c r="AEM2" s="586"/>
      <c r="AEN2" s="604" t="s">
        <v>2823</v>
      </c>
      <c r="AEO2" s="591"/>
      <c r="AEP2" s="623" t="s">
        <v>3036</v>
      </c>
      <c r="AEQ2" s="616"/>
      <c r="AER2" s="621"/>
      <c r="AES2" s="615" t="s">
        <v>3037</v>
      </c>
      <c r="AET2" s="616"/>
      <c r="AEU2" s="621"/>
      <c r="AEV2" s="615" t="s">
        <v>3041</v>
      </c>
      <c r="AEW2" s="616"/>
      <c r="AEX2" s="617"/>
      <c r="AEY2" s="604" t="s">
        <v>3091</v>
      </c>
      <c r="AEZ2" s="585"/>
      <c r="AFA2" s="585" t="s">
        <v>3092</v>
      </c>
      <c r="AFB2" s="591"/>
      <c r="AFC2" s="604" t="s">
        <v>3227</v>
      </c>
      <c r="AFD2" s="585"/>
      <c r="AFE2" s="585" t="s">
        <v>3228</v>
      </c>
      <c r="AFF2" s="585"/>
      <c r="AFG2" s="585" t="s">
        <v>3229</v>
      </c>
      <c r="AFH2" s="585"/>
      <c r="AFI2" s="585"/>
      <c r="AFJ2" s="591"/>
      <c r="AFK2" s="602" t="s">
        <v>572</v>
      </c>
      <c r="AFL2" s="602"/>
      <c r="AFM2" s="587"/>
      <c r="AFN2" s="602" t="s">
        <v>573</v>
      </c>
      <c r="AFO2" s="602"/>
      <c r="AFP2" s="587"/>
      <c r="AFQ2" s="585" t="s">
        <v>574</v>
      </c>
      <c r="AFR2" s="585"/>
      <c r="AFS2" s="591"/>
      <c r="AFT2" s="623" t="s">
        <v>589</v>
      </c>
      <c r="AFU2" s="621"/>
      <c r="AFV2" s="615" t="s">
        <v>590</v>
      </c>
      <c r="AFW2" s="621"/>
      <c r="AFX2" s="690" t="s">
        <v>591</v>
      </c>
      <c r="AFY2" s="604" t="s">
        <v>598</v>
      </c>
      <c r="AFZ2" s="585"/>
      <c r="AGA2" s="585"/>
      <c r="AGB2" s="585"/>
      <c r="AGC2" s="585"/>
      <c r="AGD2" s="585"/>
      <c r="AGE2" s="586" t="s">
        <v>599</v>
      </c>
      <c r="AGF2" s="602"/>
      <c r="AGG2" s="602"/>
      <c r="AGH2" s="602"/>
      <c r="AGI2" s="602"/>
      <c r="AGJ2" s="602"/>
      <c r="AGK2" s="602"/>
      <c r="AGL2" s="603"/>
      <c r="AGM2" s="616" t="s">
        <v>597</v>
      </c>
      <c r="AGN2" s="615" t="s">
        <v>1128</v>
      </c>
      <c r="AGO2" s="616"/>
      <c r="AGP2" s="615" t="s">
        <v>2008</v>
      </c>
      <c r="AGQ2" s="621"/>
      <c r="AGR2" s="615" t="s">
        <v>2139</v>
      </c>
      <c r="AGS2" s="601" t="s">
        <v>622</v>
      </c>
      <c r="AGT2" s="587"/>
      <c r="AGU2" s="586" t="s">
        <v>623</v>
      </c>
      <c r="AGV2" s="602"/>
      <c r="AGW2" s="602"/>
      <c r="AGX2" s="602"/>
      <c r="AGY2" s="587"/>
      <c r="AGZ2" s="586" t="s">
        <v>624</v>
      </c>
      <c r="AHA2" s="602"/>
      <c r="AHB2" s="602"/>
      <c r="AHC2" s="602"/>
      <c r="AHD2" s="602"/>
      <c r="AHE2" s="602"/>
      <c r="AHF2" s="602"/>
      <c r="AHG2" s="602"/>
      <c r="AHH2" s="602"/>
      <c r="AHI2" s="602"/>
      <c r="AHJ2" s="616"/>
      <c r="AHK2" s="616"/>
      <c r="AHL2" s="616"/>
      <c r="AHM2" s="616"/>
      <c r="AHN2" s="699" t="s">
        <v>660</v>
      </c>
      <c r="AHO2" s="668"/>
      <c r="AHP2" s="668"/>
      <c r="AHQ2" s="668"/>
      <c r="AHR2" s="668"/>
      <c r="AHS2" s="668"/>
      <c r="AHT2" s="668"/>
      <c r="AHU2" s="668"/>
      <c r="AHV2" s="668"/>
      <c r="AHW2" s="668"/>
      <c r="AHX2" s="668"/>
      <c r="AHY2" s="668"/>
      <c r="AHZ2" s="668"/>
      <c r="AIA2" s="668"/>
      <c r="AIB2" s="668"/>
      <c r="AIC2" s="668"/>
      <c r="AID2" s="668"/>
      <c r="AIE2" s="668"/>
      <c r="AIF2" s="668"/>
      <c r="AIG2" s="668"/>
      <c r="AIH2" s="668" t="s">
        <v>2832</v>
      </c>
      <c r="AII2" s="640"/>
      <c r="AIJ2" s="699" t="s">
        <v>2833</v>
      </c>
      <c r="AIK2" s="691"/>
      <c r="AIL2" s="587" t="s">
        <v>316</v>
      </c>
      <c r="AIM2" s="585"/>
      <c r="AIN2" s="585"/>
      <c r="AIO2" s="585"/>
      <c r="AIP2" s="585" t="s">
        <v>319</v>
      </c>
      <c r="AIQ2" s="585"/>
      <c r="AIR2" s="585"/>
      <c r="AIS2" s="585"/>
      <c r="AIT2" s="585" t="s">
        <v>333</v>
      </c>
      <c r="AIU2" s="585"/>
      <c r="AIV2" s="585"/>
      <c r="AIW2" s="591"/>
      <c r="AIX2" s="782" t="s">
        <v>1129</v>
      </c>
      <c r="AIY2" s="777"/>
      <c r="AIZ2" s="777"/>
      <c r="AJA2" s="594"/>
      <c r="AJB2" s="785" t="s">
        <v>2005</v>
      </c>
      <c r="AJC2" s="785"/>
      <c r="AJD2" s="785"/>
      <c r="AJE2" s="785"/>
      <c r="AJF2" s="785"/>
      <c r="AJG2" s="785"/>
      <c r="AJH2" s="785"/>
      <c r="AJI2" s="785"/>
      <c r="AJJ2" s="785"/>
      <c r="AJK2" s="785"/>
      <c r="AJL2" s="785"/>
      <c r="AJM2" s="785"/>
      <c r="AJN2" s="785"/>
      <c r="AJO2" s="785"/>
      <c r="AJP2" s="785"/>
      <c r="AJQ2" s="785"/>
      <c r="AJR2" s="785"/>
      <c r="AJS2" s="785"/>
      <c r="AJT2" s="785"/>
      <c r="AJU2" s="785"/>
      <c r="AJV2" s="785"/>
      <c r="AJW2" s="785"/>
      <c r="AJX2" s="785"/>
      <c r="AJY2" s="785"/>
      <c r="AJZ2" s="785"/>
      <c r="AKA2" s="785"/>
      <c r="AKB2" s="623" t="s">
        <v>2104</v>
      </c>
      <c r="AKC2" s="617"/>
      <c r="AKD2" s="698" t="s">
        <v>2622</v>
      </c>
      <c r="AKE2" s="605" t="s">
        <v>2623</v>
      </c>
      <c r="AKF2" s="605" t="s">
        <v>2624</v>
      </c>
      <c r="AKG2" s="605" t="s">
        <v>2625</v>
      </c>
      <c r="AKH2" s="690" t="s">
        <v>2626</v>
      </c>
      <c r="AKI2" s="623" t="s">
        <v>2716</v>
      </c>
      <c r="AKJ2" s="617"/>
      <c r="AKK2" s="604" t="s">
        <v>2966</v>
      </c>
      <c r="AKL2" s="585"/>
      <c r="AKM2" s="585" t="s">
        <v>2958</v>
      </c>
      <c r="AKN2" s="585"/>
      <c r="AKO2" s="587" t="s">
        <v>3013</v>
      </c>
      <c r="AKP2" s="591"/>
      <c r="AKQ2" s="587" t="s">
        <v>2795</v>
      </c>
      <c r="AKR2" s="585"/>
      <c r="AKS2" s="585" t="s">
        <v>2796</v>
      </c>
      <c r="AKT2" s="586"/>
      <c r="AKU2" s="604" t="s">
        <v>2970</v>
      </c>
      <c r="AKV2" s="585"/>
      <c r="AKW2" s="585" t="s">
        <v>2971</v>
      </c>
      <c r="AKX2" s="586"/>
      <c r="AKY2" s="585" t="s">
        <v>3187</v>
      </c>
      <c r="AKZ2" s="585"/>
      <c r="ALA2" s="585" t="s">
        <v>3188</v>
      </c>
      <c r="ALB2" s="585"/>
      <c r="ALC2" s="587" t="s">
        <v>2972</v>
      </c>
      <c r="ALD2" s="585"/>
      <c r="ALE2" s="585" t="s">
        <v>2973</v>
      </c>
      <c r="ALF2" s="591"/>
      <c r="ALG2" s="650" t="s">
        <v>3200</v>
      </c>
      <c r="ALH2" s="607"/>
      <c r="ALI2" s="607"/>
      <c r="ALJ2" s="607"/>
      <c r="ALK2" s="607"/>
      <c r="ALL2" s="607"/>
      <c r="ALM2" s="607"/>
      <c r="ALN2" s="607"/>
      <c r="ALO2" s="607"/>
      <c r="ALP2" s="607"/>
      <c r="ALQ2" s="607"/>
      <c r="ALR2" s="607"/>
      <c r="ALS2" s="607"/>
      <c r="ALT2" s="608"/>
      <c r="ALU2" s="777" t="s">
        <v>519</v>
      </c>
      <c r="ALV2" s="777"/>
      <c r="ALW2" s="777"/>
      <c r="ALX2" s="777"/>
      <c r="ALY2" s="777"/>
      <c r="ALZ2" s="777"/>
      <c r="AMA2" s="777"/>
      <c r="AMB2" s="777"/>
      <c r="AMC2" s="777"/>
      <c r="AMD2" s="777"/>
      <c r="AME2" s="777"/>
      <c r="AMF2" s="777"/>
      <c r="AMG2" s="777"/>
      <c r="AMH2" s="777"/>
      <c r="AMI2" s="777"/>
      <c r="AMJ2" s="594"/>
      <c r="AMK2" s="782" t="s">
        <v>519</v>
      </c>
      <c r="AML2" s="777"/>
      <c r="AMM2" s="777"/>
      <c r="AMN2" s="777"/>
      <c r="AMO2" s="777"/>
      <c r="AMP2" s="777"/>
      <c r="AMQ2" s="777"/>
      <c r="AMR2" s="777"/>
      <c r="AMS2" s="777"/>
      <c r="AMT2" s="777"/>
      <c r="AMU2" s="777"/>
      <c r="AMV2" s="777"/>
      <c r="AMW2" s="777"/>
      <c r="AMX2" s="777"/>
      <c r="AMY2" s="777"/>
      <c r="AMZ2" s="594"/>
      <c r="ANA2" s="611" t="s">
        <v>520</v>
      </c>
      <c r="ANB2" s="612"/>
      <c r="ANC2" s="611" t="s">
        <v>1952</v>
      </c>
      <c r="AND2" s="612"/>
      <c r="ANE2" s="623" t="s">
        <v>2467</v>
      </c>
      <c r="ANF2" s="616"/>
      <c r="ANG2" s="616"/>
      <c r="ANH2" s="621"/>
      <c r="ANI2" s="615" t="s">
        <v>2468</v>
      </c>
      <c r="ANJ2" s="616"/>
      <c r="ANK2" s="616"/>
      <c r="ANL2" s="616"/>
      <c r="ANM2" s="604" t="s">
        <v>2805</v>
      </c>
      <c r="ANN2" s="585"/>
      <c r="ANO2" s="585"/>
      <c r="ANP2" s="585"/>
      <c r="ANQ2" s="585"/>
      <c r="ANR2" s="585"/>
      <c r="ANS2" s="585"/>
      <c r="ANT2" s="585"/>
      <c r="ANU2" s="615" t="s">
        <v>2470</v>
      </c>
      <c r="ANV2" s="616"/>
      <c r="ANW2" s="616"/>
      <c r="ANX2" s="617"/>
      <c r="ANY2" s="623" t="s">
        <v>2469</v>
      </c>
      <c r="ANZ2" s="616"/>
      <c r="AOA2" s="616"/>
      <c r="AOB2" s="621"/>
      <c r="AOC2" s="615" t="s">
        <v>2471</v>
      </c>
      <c r="AOD2" s="616"/>
      <c r="AOE2" s="616"/>
      <c r="AOF2" s="616"/>
      <c r="AOG2" s="615" t="s">
        <v>2472</v>
      </c>
      <c r="AOH2" s="616"/>
      <c r="AOI2" s="616"/>
      <c r="AOJ2" s="617"/>
      <c r="AOK2" s="623" t="s">
        <v>2489</v>
      </c>
      <c r="AOL2" s="616"/>
      <c r="AOM2" s="615" t="s">
        <v>2039</v>
      </c>
      <c r="AON2" s="621"/>
      <c r="AOO2" s="615" t="s">
        <v>2173</v>
      </c>
      <c r="AOP2" s="616"/>
      <c r="AOQ2" s="615" t="s">
        <v>2473</v>
      </c>
      <c r="AOR2" s="616"/>
      <c r="AOS2" s="616"/>
      <c r="AOT2" s="621"/>
      <c r="AOU2" s="615" t="s">
        <v>2474</v>
      </c>
      <c r="AOV2" s="616"/>
      <c r="AOW2" s="616"/>
      <c r="AOX2" s="621"/>
      <c r="AOY2" s="615" t="s">
        <v>3322</v>
      </c>
      <c r="AOZ2" s="621"/>
      <c r="APA2" s="615" t="s">
        <v>2041</v>
      </c>
      <c r="APB2" s="615" t="s">
        <v>3323</v>
      </c>
      <c r="APC2" s="621"/>
      <c r="APD2" s="615" t="s">
        <v>2890</v>
      </c>
      <c r="APE2" s="615" t="s">
        <v>1264</v>
      </c>
      <c r="APF2" s="690" t="s">
        <v>1265</v>
      </c>
      <c r="APG2" s="623" t="s">
        <v>2469</v>
      </c>
      <c r="APH2" s="616"/>
      <c r="API2" s="616"/>
      <c r="APJ2" s="621"/>
      <c r="APK2" s="615" t="s">
        <v>2471</v>
      </c>
      <c r="APL2" s="616"/>
      <c r="APM2" s="616"/>
      <c r="APN2" s="616"/>
      <c r="APO2" s="615" t="s">
        <v>2472</v>
      </c>
      <c r="APP2" s="616"/>
      <c r="APQ2" s="616"/>
      <c r="APR2" s="617"/>
      <c r="APS2" s="623" t="s">
        <v>2489</v>
      </c>
      <c r="APT2" s="616"/>
      <c r="APU2" s="615" t="s">
        <v>2417</v>
      </c>
      <c r="APV2" s="621"/>
      <c r="APW2" s="615" t="s">
        <v>2038</v>
      </c>
      <c r="APX2" s="616"/>
      <c r="APY2" s="615" t="s">
        <v>2473</v>
      </c>
      <c r="APZ2" s="616"/>
      <c r="AQA2" s="616"/>
      <c r="AQB2" s="621"/>
      <c r="AQC2" s="615" t="s">
        <v>2474</v>
      </c>
      <c r="AQD2" s="616"/>
      <c r="AQE2" s="616"/>
      <c r="AQF2" s="621"/>
      <c r="AQG2" s="615" t="s">
        <v>3324</v>
      </c>
      <c r="AQH2" s="621"/>
      <c r="AQI2" s="605" t="s">
        <v>2040</v>
      </c>
      <c r="AQJ2" s="615" t="s">
        <v>3325</v>
      </c>
      <c r="AQK2" s="621"/>
      <c r="AQL2" s="615" t="s">
        <v>2895</v>
      </c>
      <c r="AQM2" s="623" t="s">
        <v>3144</v>
      </c>
      <c r="AQN2" s="616"/>
      <c r="AQO2" s="616"/>
      <c r="AQP2" s="621"/>
      <c r="AQQ2" s="586" t="s">
        <v>3145</v>
      </c>
      <c r="AQR2" s="602"/>
      <c r="AQS2" s="602"/>
      <c r="AQT2" s="602"/>
      <c r="AQU2" s="602"/>
      <c r="AQV2" s="602"/>
      <c r="AQW2" s="602"/>
      <c r="AQX2" s="602"/>
      <c r="AQY2" s="602"/>
      <c r="AQZ2" s="602"/>
      <c r="ARA2" s="602"/>
      <c r="ARB2" s="602"/>
      <c r="ARC2" s="602"/>
      <c r="ARD2" s="602"/>
      <c r="ARE2" s="602"/>
      <c r="ARF2" s="602"/>
      <c r="ARG2" s="602"/>
      <c r="ARH2" s="602"/>
      <c r="ARI2" s="602"/>
      <c r="ARJ2" s="602"/>
      <c r="ARK2" s="602"/>
      <c r="ARL2" s="602"/>
      <c r="ARM2" s="602"/>
      <c r="ARN2" s="587"/>
      <c r="ARO2" s="615" t="s">
        <v>3146</v>
      </c>
      <c r="ARP2" s="616"/>
      <c r="ARQ2" s="616"/>
      <c r="ARR2" s="616"/>
      <c r="ARS2" s="615" t="s">
        <v>3322</v>
      </c>
      <c r="ART2" s="621"/>
      <c r="ARU2" s="605" t="s">
        <v>3147</v>
      </c>
      <c r="ARV2" s="615" t="s">
        <v>3326</v>
      </c>
      <c r="ARW2" s="621"/>
      <c r="ARX2" s="615" t="s">
        <v>3148</v>
      </c>
      <c r="ARY2" s="623" t="s">
        <v>2469</v>
      </c>
      <c r="ARZ2" s="616"/>
      <c r="ASA2" s="616"/>
      <c r="ASB2" s="621"/>
      <c r="ASC2" s="615" t="s">
        <v>2471</v>
      </c>
      <c r="ASD2" s="616"/>
      <c r="ASE2" s="616"/>
      <c r="ASF2" s="617"/>
      <c r="ASG2" s="623" t="s">
        <v>2469</v>
      </c>
      <c r="ASH2" s="616"/>
      <c r="ASI2" s="616"/>
      <c r="ASJ2" s="621"/>
      <c r="ASK2" s="615" t="s">
        <v>2471</v>
      </c>
      <c r="ASL2" s="616"/>
      <c r="ASM2" s="616"/>
      <c r="ASN2" s="617"/>
      <c r="ASO2" s="623" t="s">
        <v>2469</v>
      </c>
      <c r="ASP2" s="616"/>
      <c r="ASQ2" s="616"/>
      <c r="ASR2" s="621"/>
      <c r="ASS2" s="615" t="s">
        <v>2471</v>
      </c>
      <c r="AST2" s="616"/>
      <c r="ASU2" s="616"/>
      <c r="ASV2" s="621"/>
      <c r="ASW2" s="605" t="s">
        <v>1274</v>
      </c>
      <c r="ASX2" s="605" t="s">
        <v>1273</v>
      </c>
      <c r="ASY2" s="586" t="s">
        <v>2175</v>
      </c>
      <c r="ASZ2" s="615" t="s">
        <v>2174</v>
      </c>
      <c r="ATA2" s="616"/>
      <c r="ATB2" s="616"/>
      <c r="ATC2" s="616"/>
      <c r="ATD2" s="675" t="s">
        <v>2127</v>
      </c>
      <c r="ATE2" s="676"/>
      <c r="ATF2" s="676"/>
      <c r="ATG2" s="677"/>
      <c r="ATH2" s="973" t="s">
        <v>2727</v>
      </c>
      <c r="ATI2" s="855" t="s">
        <v>2724</v>
      </c>
      <c r="ATJ2" s="611" t="s">
        <v>2725</v>
      </c>
      <c r="ATK2" s="762" t="s">
        <v>3023</v>
      </c>
      <c r="ATL2" s="720"/>
      <c r="ATM2" s="720"/>
      <c r="ATN2" s="720"/>
      <c r="ATO2" s="720" t="s">
        <v>3021</v>
      </c>
      <c r="ATP2" s="720"/>
      <c r="ATQ2" s="720"/>
      <c r="ATR2" s="720"/>
      <c r="ATS2" s="720" t="s">
        <v>3022</v>
      </c>
      <c r="ATT2" s="720"/>
      <c r="ATU2" s="720"/>
      <c r="ATV2" s="757"/>
      <c r="ATW2" s="894" t="s">
        <v>530</v>
      </c>
      <c r="ATX2" s="894"/>
      <c r="ATY2" s="894"/>
      <c r="ATZ2" s="895"/>
      <c r="AUA2" s="896" t="s">
        <v>531</v>
      </c>
      <c r="AUB2" s="894"/>
      <c r="AUC2" s="894"/>
      <c r="AUD2" s="894"/>
      <c r="AUE2" s="894"/>
      <c r="AUF2" s="894"/>
      <c r="AUG2" s="894"/>
      <c r="AUH2" s="894"/>
      <c r="AUI2" s="894"/>
      <c r="AUJ2" s="897"/>
      <c r="AUK2" s="605" t="s">
        <v>795</v>
      </c>
      <c r="AUL2" s="615" t="s">
        <v>796</v>
      </c>
      <c r="AUM2" s="601" t="s">
        <v>711</v>
      </c>
      <c r="AUN2" s="602"/>
      <c r="AUO2" s="602"/>
      <c r="AUP2" s="587"/>
      <c r="AUQ2" s="586" t="s">
        <v>802</v>
      </c>
      <c r="AUR2" s="587"/>
      <c r="AUS2" s="586" t="s">
        <v>803</v>
      </c>
      <c r="AUT2" s="587"/>
      <c r="AUU2" s="586" t="s">
        <v>804</v>
      </c>
      <c r="AUV2" s="587"/>
      <c r="AUW2" s="586" t="s">
        <v>805</v>
      </c>
      <c r="AUX2" s="587"/>
      <c r="AUY2" s="586" t="s">
        <v>806</v>
      </c>
      <c r="AUZ2" s="603"/>
      <c r="AVA2" s="602" t="s">
        <v>823</v>
      </c>
      <c r="AVB2" s="602"/>
      <c r="AVC2" s="602"/>
      <c r="AVD2" s="602"/>
      <c r="AVE2" s="602"/>
      <c r="AVF2" s="602"/>
      <c r="AVG2" s="602"/>
      <c r="AVH2" s="602"/>
      <c r="AVI2" s="602"/>
      <c r="AVJ2" s="602"/>
      <c r="AVK2" s="602"/>
      <c r="AVL2" s="602"/>
      <c r="AVM2" s="602"/>
      <c r="AVN2" s="602"/>
      <c r="AVO2" s="602"/>
      <c r="AVP2" s="602"/>
      <c r="AVQ2" s="602"/>
      <c r="AVR2" s="602"/>
      <c r="AVS2" s="601" t="s">
        <v>823</v>
      </c>
      <c r="AVT2" s="657"/>
      <c r="AVU2" s="657"/>
      <c r="AVV2" s="657"/>
      <c r="AVW2" s="657"/>
      <c r="AVX2" s="657"/>
      <c r="AVY2" s="657"/>
      <c r="AVZ2" s="657"/>
      <c r="AWA2" s="657"/>
      <c r="AWB2" s="657"/>
      <c r="AWC2" s="657"/>
      <c r="AWD2" s="657"/>
      <c r="AWE2" s="657"/>
      <c r="AWF2" s="657"/>
      <c r="AWG2" s="657"/>
      <c r="AWH2" s="657"/>
      <c r="AWI2" s="657"/>
      <c r="AWJ2" s="657"/>
      <c r="AWK2" s="604" t="s">
        <v>711</v>
      </c>
      <c r="AWL2" s="585"/>
      <c r="AWM2" s="585" t="s">
        <v>865</v>
      </c>
      <c r="AWN2" s="585"/>
      <c r="AWO2" s="585" t="s">
        <v>866</v>
      </c>
      <c r="AWP2" s="585"/>
      <c r="AWQ2" s="585" t="s">
        <v>867</v>
      </c>
      <c r="AWR2" s="585"/>
      <c r="AWS2" s="585" t="s">
        <v>868</v>
      </c>
      <c r="AWT2" s="585"/>
      <c r="AWU2" s="585" t="s">
        <v>869</v>
      </c>
      <c r="AWV2" s="585"/>
      <c r="AWW2" s="585" t="s">
        <v>870</v>
      </c>
      <c r="AWX2" s="585"/>
      <c r="AWY2" s="585" t="s">
        <v>871</v>
      </c>
      <c r="AWZ2" s="585"/>
      <c r="AXA2" s="585" t="s">
        <v>872</v>
      </c>
      <c r="AXB2" s="585"/>
      <c r="AXC2" s="585" t="s">
        <v>873</v>
      </c>
      <c r="AXD2" s="585"/>
      <c r="AXE2" s="585" t="s">
        <v>874</v>
      </c>
      <c r="AXF2" s="585"/>
      <c r="AXG2" s="585" t="s">
        <v>875</v>
      </c>
      <c r="AXH2" s="585"/>
      <c r="AXI2" s="585" t="s">
        <v>876</v>
      </c>
      <c r="AXJ2" s="585"/>
      <c r="AXK2" s="585" t="s">
        <v>877</v>
      </c>
      <c r="AXL2" s="586"/>
      <c r="AXM2" s="623" t="s">
        <v>905</v>
      </c>
      <c r="AXN2" s="616"/>
      <c r="AXO2" s="376"/>
      <c r="AXP2" s="349"/>
      <c r="AXQ2" s="615" t="s">
        <v>906</v>
      </c>
      <c r="AXR2" s="621"/>
      <c r="AXS2" s="615" t="s">
        <v>907</v>
      </c>
      <c r="AXT2" s="621"/>
      <c r="AXU2" s="615" t="s">
        <v>908</v>
      </c>
      <c r="AXV2" s="621"/>
      <c r="AXW2" s="615" t="s">
        <v>909</v>
      </c>
      <c r="AXX2" s="621"/>
      <c r="AXY2" s="615" t="s">
        <v>910</v>
      </c>
      <c r="AXZ2" s="621"/>
      <c r="AYA2" s="615" t="s">
        <v>669</v>
      </c>
      <c r="AYB2" s="616"/>
      <c r="AYC2" s="690" t="s">
        <v>911</v>
      </c>
      <c r="AYD2" s="587" t="s">
        <v>929</v>
      </c>
      <c r="AYE2" s="585"/>
      <c r="AYF2" s="585" t="s">
        <v>930</v>
      </c>
      <c r="AYG2" s="585"/>
      <c r="AYH2" s="585" t="s">
        <v>931</v>
      </c>
      <c r="AYI2" s="585"/>
      <c r="AYJ2" s="585" t="s">
        <v>932</v>
      </c>
      <c r="AYK2" s="585"/>
      <c r="AYL2" s="585" t="s">
        <v>933</v>
      </c>
      <c r="AYM2" s="585"/>
      <c r="AYN2" s="585" t="s">
        <v>934</v>
      </c>
      <c r="AYO2" s="585"/>
      <c r="AYP2" s="585" t="s">
        <v>935</v>
      </c>
      <c r="AYQ2" s="585"/>
      <c r="AYR2" s="585" t="s">
        <v>936</v>
      </c>
      <c r="AYS2" s="585"/>
      <c r="AYT2" s="585" t="s">
        <v>937</v>
      </c>
      <c r="AYU2" s="585" t="s">
        <v>938</v>
      </c>
      <c r="AYV2" s="586" t="s">
        <v>939</v>
      </c>
      <c r="AYW2" s="604" t="s">
        <v>711</v>
      </c>
      <c r="AYX2" s="585"/>
      <c r="AYY2" s="585" t="s">
        <v>865</v>
      </c>
      <c r="AYZ2" s="585"/>
      <c r="AZA2" s="585" t="s">
        <v>866</v>
      </c>
      <c r="AZB2" s="585"/>
      <c r="AZC2" s="585" t="s">
        <v>867</v>
      </c>
      <c r="AZD2" s="585"/>
      <c r="AZE2" s="585" t="s">
        <v>868</v>
      </c>
      <c r="AZF2" s="585"/>
      <c r="AZG2" s="585" t="s">
        <v>869</v>
      </c>
      <c r="AZH2" s="585"/>
      <c r="AZI2" s="585" t="s">
        <v>870</v>
      </c>
      <c r="AZJ2" s="585"/>
      <c r="AZK2" s="585" t="s">
        <v>871</v>
      </c>
      <c r="AZL2" s="585"/>
      <c r="AZM2" s="585" t="s">
        <v>872</v>
      </c>
      <c r="AZN2" s="585"/>
      <c r="AZO2" s="585" t="s">
        <v>873</v>
      </c>
      <c r="AZP2" s="585"/>
      <c r="AZQ2" s="585" t="s">
        <v>874</v>
      </c>
      <c r="AZR2" s="585"/>
      <c r="AZS2" s="585" t="s">
        <v>875</v>
      </c>
      <c r="AZT2" s="585"/>
      <c r="AZU2" s="585" t="s">
        <v>876</v>
      </c>
      <c r="AZV2" s="585"/>
      <c r="AZW2" s="585" t="s">
        <v>877</v>
      </c>
      <c r="AZX2" s="591"/>
      <c r="AZY2" s="616" t="s">
        <v>986</v>
      </c>
      <c r="AZZ2" s="616"/>
      <c r="BAA2" s="376"/>
      <c r="BAB2" s="365"/>
      <c r="BAC2" s="615" t="s">
        <v>987</v>
      </c>
      <c r="BAD2" s="621"/>
      <c r="BAE2" s="615" t="s">
        <v>906</v>
      </c>
      <c r="BAF2" s="621"/>
      <c r="BAG2" s="615" t="s">
        <v>907</v>
      </c>
      <c r="BAH2" s="621"/>
      <c r="BAI2" s="615" t="s">
        <v>908</v>
      </c>
      <c r="BAJ2" s="621"/>
      <c r="BAK2" s="615" t="s">
        <v>909</v>
      </c>
      <c r="BAL2" s="621"/>
      <c r="BAM2" s="615" t="s">
        <v>910</v>
      </c>
      <c r="BAN2" s="621"/>
      <c r="BAO2" s="615" t="s">
        <v>669</v>
      </c>
      <c r="BAP2" s="616"/>
      <c r="BAQ2" s="586" t="s">
        <v>911</v>
      </c>
      <c r="BAR2" s="601" t="s">
        <v>1022</v>
      </c>
      <c r="BAS2" s="602"/>
      <c r="BAT2" s="602"/>
      <c r="BAU2" s="602"/>
      <c r="BAV2" s="602"/>
      <c r="BAW2" s="602"/>
      <c r="BAX2" s="602"/>
      <c r="BAY2" s="602"/>
      <c r="BAZ2" s="602"/>
      <c r="BBA2" s="602"/>
      <c r="BBB2" s="602"/>
      <c r="BBC2" s="602"/>
      <c r="BBD2" s="602"/>
      <c r="BBE2" s="602"/>
      <c r="BBF2" s="602"/>
      <c r="BBG2" s="602"/>
      <c r="BBH2" s="602"/>
      <c r="BBI2" s="602"/>
      <c r="BBJ2" s="602"/>
      <c r="BBK2" s="604" t="s">
        <v>711</v>
      </c>
      <c r="BBL2" s="585"/>
      <c r="BBM2" s="585" t="s">
        <v>865</v>
      </c>
      <c r="BBN2" s="585"/>
      <c r="BBO2" s="585" t="s">
        <v>866</v>
      </c>
      <c r="BBP2" s="585"/>
      <c r="BBQ2" s="585" t="s">
        <v>867</v>
      </c>
      <c r="BBR2" s="585"/>
      <c r="BBS2" s="585" t="s">
        <v>868</v>
      </c>
      <c r="BBT2" s="585"/>
      <c r="BBU2" s="585" t="s">
        <v>869</v>
      </c>
      <c r="BBV2" s="585"/>
      <c r="BBW2" s="585" t="s">
        <v>870</v>
      </c>
      <c r="BBX2" s="585"/>
      <c r="BBY2" s="585" t="s">
        <v>871</v>
      </c>
      <c r="BBZ2" s="585"/>
      <c r="BCA2" s="585" t="s">
        <v>872</v>
      </c>
      <c r="BCB2" s="585"/>
      <c r="BCC2" s="585" t="s">
        <v>2112</v>
      </c>
      <c r="BCD2" s="585"/>
      <c r="BCE2" s="585" t="s">
        <v>874</v>
      </c>
      <c r="BCF2" s="585"/>
      <c r="BCG2" s="585" t="s">
        <v>875</v>
      </c>
      <c r="BCH2" s="585"/>
      <c r="BCI2" s="585" t="s">
        <v>876</v>
      </c>
      <c r="BCJ2" s="591"/>
      <c r="BCK2" s="604" t="s">
        <v>929</v>
      </c>
      <c r="BCL2" s="585"/>
      <c r="BCM2" s="585" t="s">
        <v>930</v>
      </c>
      <c r="BCN2" s="585"/>
      <c r="BCO2" s="585" t="s">
        <v>931</v>
      </c>
      <c r="BCP2" s="585"/>
      <c r="BCQ2" s="585" t="s">
        <v>932</v>
      </c>
      <c r="BCR2" s="585"/>
      <c r="BCS2" s="585" t="s">
        <v>933</v>
      </c>
      <c r="BCT2" s="585"/>
      <c r="BCU2" s="585" t="s">
        <v>934</v>
      </c>
      <c r="BCV2" s="585"/>
      <c r="BCW2" s="585" t="s">
        <v>935</v>
      </c>
      <c r="BCX2" s="585"/>
      <c r="BCY2" s="585" t="s">
        <v>936</v>
      </c>
      <c r="BCZ2" s="585"/>
      <c r="BDA2" s="585" t="s">
        <v>937</v>
      </c>
      <c r="BDB2" s="585" t="s">
        <v>938</v>
      </c>
      <c r="BDC2" s="617" t="s">
        <v>939</v>
      </c>
      <c r="BDD2" s="587" t="s">
        <v>711</v>
      </c>
      <c r="BDE2" s="585"/>
      <c r="BDF2" s="585" t="s">
        <v>1088</v>
      </c>
      <c r="BDG2" s="585"/>
      <c r="BDH2" s="585" t="s">
        <v>908</v>
      </c>
      <c r="BDI2" s="585"/>
      <c r="BDJ2" s="585" t="s">
        <v>909</v>
      </c>
      <c r="BDK2" s="585"/>
      <c r="BDL2" s="585" t="s">
        <v>910</v>
      </c>
      <c r="BDM2" s="585"/>
      <c r="BDN2" s="585" t="s">
        <v>1089</v>
      </c>
      <c r="BDO2" s="591"/>
      <c r="BDP2" s="604" t="s">
        <v>711</v>
      </c>
      <c r="BDQ2" s="585"/>
      <c r="BDR2" s="585" t="s">
        <v>1088</v>
      </c>
      <c r="BDS2" s="585"/>
      <c r="BDT2" s="585" t="s">
        <v>908</v>
      </c>
      <c r="BDU2" s="585"/>
      <c r="BDV2" s="585" t="s">
        <v>909</v>
      </c>
      <c r="BDW2" s="585"/>
      <c r="BDX2" s="585" t="s">
        <v>910</v>
      </c>
      <c r="BDY2" s="585"/>
      <c r="BDZ2" s="585" t="s">
        <v>1089</v>
      </c>
      <c r="BEA2" s="586"/>
      <c r="BEB2" s="604" t="s">
        <v>711</v>
      </c>
      <c r="BEC2" s="585"/>
      <c r="BED2" s="585" t="s">
        <v>1088</v>
      </c>
      <c r="BEE2" s="585"/>
      <c r="BEF2" s="585" t="s">
        <v>908</v>
      </c>
      <c r="BEG2" s="585"/>
      <c r="BEH2" s="585" t="s">
        <v>909</v>
      </c>
      <c r="BEI2" s="585"/>
      <c r="BEJ2" s="585" t="s">
        <v>910</v>
      </c>
      <c r="BEK2" s="585"/>
      <c r="BEL2" s="585" t="s">
        <v>1089</v>
      </c>
      <c r="BEM2" s="591"/>
      <c r="BEN2" s="616" t="s">
        <v>1131</v>
      </c>
      <c r="BEO2" s="621"/>
      <c r="BEP2" s="615" t="s">
        <v>1132</v>
      </c>
      <c r="BEQ2" s="621"/>
      <c r="BER2" s="615" t="s">
        <v>1133</v>
      </c>
      <c r="BES2" s="621"/>
      <c r="BET2" s="615" t="s">
        <v>1134</v>
      </c>
      <c r="BEU2" s="621"/>
      <c r="BEV2" s="615" t="s">
        <v>1135</v>
      </c>
      <c r="BEW2" s="621"/>
      <c r="BEX2" s="615" t="s">
        <v>1136</v>
      </c>
      <c r="BEY2" s="621"/>
      <c r="BEZ2" s="615" t="s">
        <v>1137</v>
      </c>
      <c r="BFA2" s="621"/>
      <c r="BFB2" s="615" t="s">
        <v>1138</v>
      </c>
      <c r="BFC2" s="616"/>
      <c r="BFD2" s="623" t="s">
        <v>1634</v>
      </c>
      <c r="BFE2" s="616"/>
      <c r="BFF2" s="615" t="s">
        <v>1146</v>
      </c>
      <c r="BFG2" s="616"/>
      <c r="BFH2" s="623" t="s">
        <v>2734</v>
      </c>
      <c r="BFI2" s="617"/>
      <c r="BFJ2" s="623" t="s">
        <v>2735</v>
      </c>
      <c r="BFK2" s="617"/>
      <c r="BFL2" s="623" t="s">
        <v>2736</v>
      </c>
      <c r="BFM2" s="617"/>
      <c r="BFN2" s="623" t="s">
        <v>2737</v>
      </c>
      <c r="BFO2" s="617"/>
      <c r="BFP2" s="623" t="s">
        <v>2738</v>
      </c>
      <c r="BFQ2" s="604" t="s">
        <v>2841</v>
      </c>
      <c r="BFR2" s="585"/>
      <c r="BFS2" s="585"/>
      <c r="BFT2" s="585"/>
      <c r="BFU2" s="585" t="s">
        <v>2856</v>
      </c>
      <c r="BFV2" s="585"/>
      <c r="BFW2" s="585"/>
      <c r="BFX2" s="591"/>
      <c r="BFY2" s="1032" t="s">
        <v>2987</v>
      </c>
      <c r="BFZ2" s="1032"/>
      <c r="BGA2" s="1032"/>
      <c r="BGB2" s="1032"/>
      <c r="BGC2" s="1032"/>
      <c r="BGD2" s="1032"/>
      <c r="BGE2" s="1032"/>
      <c r="BGF2" s="1032"/>
      <c r="BGG2" s="1032"/>
      <c r="BGH2" s="1032"/>
      <c r="BGI2" s="1033" t="s">
        <v>2988</v>
      </c>
      <c r="BGJ2" s="1033"/>
      <c r="BGK2" s="1033"/>
      <c r="BGL2" s="1033"/>
      <c r="BGM2" s="1033"/>
      <c r="BGN2" s="602" t="s">
        <v>548</v>
      </c>
      <c r="BGO2" s="602"/>
      <c r="BGP2" s="602"/>
      <c r="BGQ2" s="602"/>
      <c r="BGR2" s="602"/>
      <c r="BGS2" s="602"/>
      <c r="BGT2" s="602"/>
      <c r="BGU2" s="602"/>
      <c r="BGV2" s="602"/>
      <c r="BGW2" s="602"/>
      <c r="BGX2" s="587"/>
      <c r="BGY2" s="586" t="s">
        <v>549</v>
      </c>
      <c r="BGZ2" s="602"/>
      <c r="BHA2" s="602"/>
      <c r="BHB2" s="603"/>
      <c r="BHC2" s="623" t="s">
        <v>696</v>
      </c>
      <c r="BHD2" s="616"/>
      <c r="BHE2" s="616"/>
      <c r="BHF2" s="616"/>
      <c r="BHG2" s="621"/>
      <c r="BHH2" s="586" t="s">
        <v>2748</v>
      </c>
      <c r="BHI2" s="602"/>
      <c r="BHJ2" s="602"/>
      <c r="BHK2" s="602"/>
      <c r="BHL2" s="602"/>
      <c r="BHM2" s="587"/>
      <c r="BHN2" s="585" t="s">
        <v>697</v>
      </c>
      <c r="BHO2" s="585"/>
      <c r="BHP2" s="616" t="s">
        <v>711</v>
      </c>
      <c r="BHQ2" s="621"/>
      <c r="BHR2" s="586" t="s">
        <v>712</v>
      </c>
      <c r="BHS2" s="602"/>
      <c r="BHT2" s="602"/>
      <c r="BHU2" s="602"/>
      <c r="BHV2" s="602"/>
      <c r="BHW2" s="602"/>
      <c r="BHX2" s="602"/>
      <c r="BHY2" s="587"/>
      <c r="BHZ2" s="602" t="s">
        <v>713</v>
      </c>
      <c r="BIA2" s="602"/>
      <c r="BIB2" s="602"/>
      <c r="BIC2" s="602"/>
      <c r="BID2" s="602"/>
      <c r="BIE2" s="602"/>
      <c r="BIF2" s="602"/>
      <c r="BIG2" s="602"/>
      <c r="BIH2" s="602"/>
      <c r="BII2" s="602"/>
      <c r="BIJ2" s="602"/>
      <c r="BIK2" s="602"/>
      <c r="BIL2" s="602"/>
      <c r="BIM2" s="602"/>
      <c r="BIN2" s="602"/>
      <c r="BIO2" s="603"/>
      <c r="BIP2" s="623" t="s">
        <v>743</v>
      </c>
      <c r="BIQ2" s="621"/>
      <c r="BIR2" s="585" t="s">
        <v>744</v>
      </c>
      <c r="BIS2" s="585"/>
      <c r="BIT2" s="585" t="s">
        <v>2886</v>
      </c>
      <c r="BIU2" s="591"/>
      <c r="BIV2" s="612" t="s">
        <v>749</v>
      </c>
      <c r="BIW2" s="585" t="s">
        <v>711</v>
      </c>
      <c r="BIX2" s="585"/>
      <c r="BIY2" s="585" t="s">
        <v>714</v>
      </c>
      <c r="BIZ2" s="585"/>
      <c r="BJA2" s="585" t="s">
        <v>662</v>
      </c>
      <c r="BJB2" s="585"/>
      <c r="BJC2" s="585" t="s">
        <v>716</v>
      </c>
      <c r="BJD2" s="585"/>
      <c r="BJE2" s="585" t="s">
        <v>717</v>
      </c>
      <c r="BJF2" s="585"/>
      <c r="BJG2" s="585" t="s">
        <v>750</v>
      </c>
      <c r="BJH2" s="585"/>
      <c r="BJI2" s="585" t="s">
        <v>751</v>
      </c>
      <c r="BJJ2" s="585"/>
      <c r="BJK2" s="585" t="s">
        <v>752</v>
      </c>
      <c r="BJL2" s="585"/>
      <c r="BJM2" s="585" t="s">
        <v>753</v>
      </c>
      <c r="BJN2" s="585"/>
      <c r="BJO2" s="585" t="s">
        <v>669</v>
      </c>
      <c r="BJP2" s="585"/>
      <c r="BJQ2" s="585" t="s">
        <v>754</v>
      </c>
      <c r="BJR2" s="591"/>
      <c r="BJS2" s="623" t="s">
        <v>1117</v>
      </c>
      <c r="BJT2" s="617"/>
      <c r="BJU2" s="623" t="s">
        <v>106</v>
      </c>
      <c r="BJV2" s="616"/>
      <c r="BJW2" s="616"/>
      <c r="BJX2" s="621"/>
      <c r="BJY2" s="615" t="s">
        <v>117</v>
      </c>
      <c r="BJZ2" s="616"/>
      <c r="BKA2" s="616"/>
      <c r="BKB2" s="621"/>
      <c r="BKC2" s="615" t="s">
        <v>120</v>
      </c>
      <c r="BKD2" s="616"/>
      <c r="BKE2" s="616"/>
      <c r="BKF2" s="621"/>
      <c r="BKG2" s="615" t="s">
        <v>123</v>
      </c>
      <c r="BKH2" s="616"/>
      <c r="BKI2" s="616"/>
      <c r="BKJ2" s="617"/>
      <c r="BKK2" s="623" t="s">
        <v>111</v>
      </c>
      <c r="BKL2" s="621"/>
      <c r="BKM2" s="586" t="s">
        <v>126</v>
      </c>
      <c r="BKN2" s="602"/>
      <c r="BKO2" s="602"/>
      <c r="BKP2" s="602"/>
      <c r="BKQ2" s="602"/>
      <c r="BKR2" s="602"/>
      <c r="BKS2" s="602"/>
      <c r="BKT2" s="602"/>
      <c r="BKU2" s="602"/>
      <c r="BKV2" s="602"/>
      <c r="BKW2" s="602"/>
      <c r="BKX2" s="602"/>
      <c r="BKY2" s="602"/>
      <c r="BKZ2" s="602"/>
      <c r="BLA2" s="602"/>
      <c r="BLB2" s="587"/>
      <c r="BLC2" s="863" t="s">
        <v>112</v>
      </c>
      <c r="BLD2" s="864"/>
      <c r="BLE2" s="863" t="s">
        <v>128</v>
      </c>
      <c r="BLF2" s="864"/>
      <c r="BLG2" s="863" t="s">
        <v>144</v>
      </c>
      <c r="BLH2" s="864"/>
      <c r="BLI2" s="863" t="s">
        <v>129</v>
      </c>
      <c r="BLJ2" s="864"/>
      <c r="BLK2" s="863" t="s">
        <v>143</v>
      </c>
      <c r="BLL2" s="869"/>
      <c r="BLM2" s="601" t="s">
        <v>172</v>
      </c>
      <c r="BLN2" s="602"/>
      <c r="BLO2" s="602"/>
      <c r="BLP2" s="602"/>
      <c r="BLQ2" s="602"/>
      <c r="BLR2" s="602"/>
      <c r="BLS2" s="602"/>
      <c r="BLT2" s="602"/>
      <c r="BLU2" s="657"/>
      <c r="BLV2" s="657"/>
      <c r="BLW2" s="657"/>
      <c r="BLX2" s="657"/>
      <c r="BLY2" s="657"/>
      <c r="BLZ2" s="657"/>
      <c r="BMA2" s="657"/>
      <c r="BMB2" s="657"/>
      <c r="BMC2" s="657"/>
      <c r="BMD2" s="657"/>
      <c r="BME2" s="658"/>
      <c r="BMF2" s="659"/>
      <c r="BMG2" s="601" t="s">
        <v>178</v>
      </c>
      <c r="BMH2" s="602"/>
      <c r="BMI2" s="602"/>
      <c r="BMJ2" s="602"/>
      <c r="BMK2" s="602"/>
      <c r="BML2" s="602"/>
      <c r="BMM2" s="602"/>
      <c r="BMN2" s="602"/>
      <c r="BMO2" s="657"/>
      <c r="BMP2" s="657"/>
      <c r="BMQ2" s="657"/>
      <c r="BMR2" s="657"/>
      <c r="BMS2" s="657"/>
      <c r="BMT2" s="657"/>
      <c r="BMU2" s="657"/>
      <c r="BMV2" s="657"/>
      <c r="BMW2" s="657"/>
      <c r="BMX2" s="657"/>
      <c r="BMY2" s="658"/>
      <c r="BMZ2" s="659"/>
      <c r="BNA2" s="623" t="s">
        <v>202</v>
      </c>
      <c r="BNB2" s="621"/>
      <c r="BNC2" s="615" t="s">
        <v>203</v>
      </c>
      <c r="BND2" s="617"/>
      <c r="BNE2" s="623" t="s">
        <v>204</v>
      </c>
      <c r="BNF2" s="616"/>
      <c r="BNG2" s="616"/>
      <c r="BNH2" s="616"/>
      <c r="BNI2" s="616"/>
      <c r="BNJ2" s="621"/>
      <c r="BNK2" s="615" t="s">
        <v>205</v>
      </c>
      <c r="BNL2" s="621"/>
      <c r="BNM2" s="615" t="s">
        <v>206</v>
      </c>
      <c r="BNN2" s="616"/>
      <c r="BNO2" s="616"/>
      <c r="BNP2" s="616"/>
      <c r="BNQ2" s="616"/>
      <c r="BNR2" s="617"/>
      <c r="BNS2" s="663" t="s">
        <v>216</v>
      </c>
      <c r="BNT2" s="238"/>
      <c r="BNU2" s="830" t="s">
        <v>217</v>
      </c>
      <c r="BNV2" s="238"/>
      <c r="BNW2" s="830" t="s">
        <v>218</v>
      </c>
      <c r="BNX2" s="768"/>
      <c r="BNY2" s="860" t="s">
        <v>205</v>
      </c>
      <c r="BNZ2" s="861"/>
      <c r="BOA2" s="830" t="s">
        <v>219</v>
      </c>
      <c r="BOB2" s="770"/>
      <c r="BOC2" s="663" t="s">
        <v>218</v>
      </c>
      <c r="BOD2" s="664"/>
      <c r="BOE2" s="702"/>
      <c r="BOF2" s="702"/>
      <c r="BOG2" s="702"/>
      <c r="BOH2" s="702"/>
      <c r="BOI2" s="702"/>
      <c r="BOJ2" s="702"/>
      <c r="BOK2" s="702"/>
      <c r="BOL2" s="435"/>
      <c r="BOM2" s="663" t="s">
        <v>218</v>
      </c>
      <c r="BON2" s="664"/>
      <c r="BOO2" s="702"/>
      <c r="BOP2" s="702"/>
      <c r="BOQ2" s="702"/>
      <c r="BOR2" s="702"/>
      <c r="BOS2" s="702"/>
      <c r="BOT2" s="702"/>
      <c r="BOU2" s="702"/>
      <c r="BOV2" s="433"/>
      <c r="BOW2" s="434"/>
      <c r="BOX2" s="434"/>
      <c r="BOY2" s="434"/>
      <c r="BOZ2" s="239"/>
      <c r="BPA2" s="604" t="s">
        <v>270</v>
      </c>
      <c r="BPB2" s="585"/>
      <c r="BPC2" s="585"/>
      <c r="BPD2" s="585"/>
      <c r="BPE2" s="585"/>
      <c r="BPF2" s="585"/>
      <c r="BPG2" s="615" t="s">
        <v>271</v>
      </c>
      <c r="BPH2" s="621"/>
      <c r="BPI2" s="615" t="s">
        <v>275</v>
      </c>
      <c r="BPJ2" s="621"/>
      <c r="BPK2" s="615" t="s">
        <v>272</v>
      </c>
      <c r="BPL2" s="621"/>
      <c r="BPM2" s="615" t="s">
        <v>276</v>
      </c>
      <c r="BPN2" s="616"/>
      <c r="BPO2" s="615" t="s">
        <v>273</v>
      </c>
      <c r="BPP2" s="617"/>
      <c r="BPQ2" s="601" t="s">
        <v>126</v>
      </c>
      <c r="BPR2" s="602"/>
      <c r="BPS2" s="602"/>
      <c r="BPT2" s="602"/>
      <c r="BPU2" s="602"/>
      <c r="BPV2" s="602"/>
      <c r="BPW2" s="602"/>
      <c r="BPX2" s="602"/>
      <c r="BPY2" s="602"/>
      <c r="BPZ2" s="602"/>
      <c r="BQA2" s="602"/>
      <c r="BQB2" s="602"/>
      <c r="BQC2" s="602"/>
      <c r="BQD2" s="602"/>
      <c r="BQE2" s="602"/>
      <c r="BQF2" s="587"/>
      <c r="BQG2" s="615" t="s">
        <v>127</v>
      </c>
      <c r="BQH2" s="621"/>
      <c r="BQI2" s="615" t="s">
        <v>128</v>
      </c>
      <c r="BQJ2" s="621"/>
      <c r="BQK2" s="615" t="s">
        <v>129</v>
      </c>
      <c r="BQL2" s="617"/>
      <c r="BQM2" s="601" t="s">
        <v>126</v>
      </c>
      <c r="BQN2" s="602"/>
      <c r="BQO2" s="602"/>
      <c r="BQP2" s="602"/>
      <c r="BQQ2" s="602"/>
      <c r="BQR2" s="602"/>
      <c r="BQS2" s="602"/>
      <c r="BQT2" s="602"/>
      <c r="BQU2" s="602"/>
      <c r="BQV2" s="602"/>
      <c r="BQW2" s="602"/>
      <c r="BQX2" s="602"/>
      <c r="BQY2" s="602"/>
      <c r="BQZ2" s="602"/>
      <c r="BRA2" s="602"/>
      <c r="BRB2" s="587"/>
      <c r="BRC2" s="615" t="s">
        <v>127</v>
      </c>
      <c r="BRD2" s="621"/>
      <c r="BRE2" s="615" t="s">
        <v>128</v>
      </c>
      <c r="BRF2" s="621"/>
      <c r="BRG2" s="615" t="s">
        <v>129</v>
      </c>
      <c r="BRH2" s="617"/>
      <c r="BRI2" s="623" t="s">
        <v>277</v>
      </c>
      <c r="BRJ2" s="621"/>
      <c r="BRK2" s="615" t="s">
        <v>278</v>
      </c>
      <c r="BRL2" s="621"/>
      <c r="BRM2" s="615" t="s">
        <v>279</v>
      </c>
      <c r="BRN2" s="617"/>
      <c r="BRO2" s="623" t="s">
        <v>280</v>
      </c>
      <c r="BRP2" s="616"/>
      <c r="BRQ2" s="411"/>
      <c r="BRR2" s="411"/>
      <c r="BRS2" s="411"/>
      <c r="BRT2" s="422"/>
      <c r="BRU2" s="615" t="s">
        <v>281</v>
      </c>
      <c r="BRV2" s="616"/>
      <c r="BRW2" s="411"/>
      <c r="BRX2" s="411"/>
      <c r="BRY2" s="411"/>
      <c r="BRZ2" s="422"/>
      <c r="BSA2" s="615" t="s">
        <v>282</v>
      </c>
      <c r="BSB2" s="621"/>
      <c r="BSC2" s="615" t="s">
        <v>283</v>
      </c>
      <c r="BSD2" s="616"/>
      <c r="BSE2" s="617"/>
      <c r="BSF2" s="623" t="s">
        <v>1228</v>
      </c>
      <c r="BSG2" s="621"/>
      <c r="BSH2" s="615" t="s">
        <v>1229</v>
      </c>
      <c r="BSI2" s="621"/>
      <c r="BSJ2" s="615" t="s">
        <v>1230</v>
      </c>
      <c r="BSK2" s="617"/>
      <c r="BSL2" s="604" t="s">
        <v>3068</v>
      </c>
      <c r="BSM2" s="585"/>
      <c r="BSN2" s="585"/>
      <c r="BSO2" s="585"/>
      <c r="BSP2" s="585"/>
      <c r="BSQ2" s="585"/>
      <c r="BSR2" s="585"/>
      <c r="BSS2" s="585"/>
      <c r="BST2" s="585"/>
      <c r="BSU2" s="585"/>
      <c r="BSV2" s="585"/>
      <c r="BSW2" s="591"/>
      <c r="BSX2" s="623" t="s">
        <v>2877</v>
      </c>
      <c r="BSY2" s="617"/>
      <c r="BSZ2" s="587" t="s">
        <v>3006</v>
      </c>
      <c r="BTA2" s="585"/>
      <c r="BTB2" s="585"/>
      <c r="BTC2" s="585"/>
      <c r="BTD2" s="585"/>
      <c r="BTE2" s="585"/>
      <c r="BTF2" s="585"/>
      <c r="BTG2" s="585"/>
      <c r="BTH2" s="585"/>
      <c r="BTI2" s="585"/>
      <c r="BTJ2" s="585"/>
      <c r="BTK2" s="585"/>
      <c r="BTL2" s="585"/>
      <c r="BTM2" s="586"/>
      <c r="BTN2" s="623" t="s">
        <v>1120</v>
      </c>
      <c r="BTO2" s="621"/>
      <c r="BTP2" s="611" t="s">
        <v>1121</v>
      </c>
      <c r="BTQ2" s="676"/>
      <c r="BTR2" s="611" t="s">
        <v>1953</v>
      </c>
      <c r="BTS2" s="612"/>
      <c r="BTT2" s="855" t="s">
        <v>1930</v>
      </c>
      <c r="BTU2" s="855"/>
      <c r="BTV2" s="855" t="s">
        <v>1931</v>
      </c>
      <c r="BTW2" s="855"/>
      <c r="BTX2" s="720" t="s">
        <v>1932</v>
      </c>
      <c r="BTY2" s="720"/>
      <c r="BTZ2" s="676" t="s">
        <v>2214</v>
      </c>
      <c r="BUA2" s="612"/>
      <c r="BUB2" s="611" t="s">
        <v>1933</v>
      </c>
      <c r="BUC2" s="612"/>
      <c r="BUD2" s="676" t="s">
        <v>1934</v>
      </c>
      <c r="BUE2" s="612"/>
      <c r="BUF2" s="720" t="s">
        <v>2069</v>
      </c>
      <c r="BUG2" s="720"/>
      <c r="BUH2" s="720" t="s">
        <v>2758</v>
      </c>
      <c r="BUI2" s="720"/>
      <c r="BUJ2" s="720" t="s">
        <v>2759</v>
      </c>
      <c r="BUK2" s="720"/>
      <c r="BUL2" s="720" t="s">
        <v>2760</v>
      </c>
      <c r="BUM2" s="593"/>
      <c r="BUN2" s="842" t="s">
        <v>1259</v>
      </c>
      <c r="BUO2" s="843"/>
      <c r="BUP2" s="843"/>
      <c r="BUQ2" s="844"/>
      <c r="BUR2" s="848" t="s">
        <v>1260</v>
      </c>
      <c r="BUS2" s="843"/>
      <c r="BUT2" s="843"/>
      <c r="BUU2" s="849"/>
      <c r="BUV2" s="604" t="s">
        <v>1520</v>
      </c>
      <c r="BUW2" s="585"/>
      <c r="BUX2" s="585"/>
      <c r="BUY2" s="585"/>
      <c r="BUZ2" s="585"/>
      <c r="BVA2" s="585"/>
      <c r="BVB2" s="585"/>
      <c r="BVC2" s="585"/>
      <c r="BVD2" s="585"/>
      <c r="BVE2" s="585"/>
      <c r="BVF2" s="585" t="s">
        <v>2435</v>
      </c>
      <c r="BVG2" s="585"/>
      <c r="BVH2" s="585"/>
      <c r="BVI2" s="585"/>
      <c r="BVJ2" s="585"/>
      <c r="BVK2" s="585"/>
      <c r="BVL2" s="585"/>
      <c r="BVM2" s="585"/>
      <c r="BVN2" s="585"/>
      <c r="BVO2" s="586"/>
      <c r="BVP2" s="601" t="s">
        <v>2436</v>
      </c>
      <c r="BVQ2" s="602"/>
      <c r="BVR2" s="602"/>
      <c r="BVS2" s="602"/>
      <c r="BVT2" s="602"/>
      <c r="BVU2" s="587"/>
      <c r="BVV2" s="586" t="s">
        <v>2437</v>
      </c>
      <c r="BVW2" s="602"/>
      <c r="BVX2" s="602"/>
      <c r="BVY2" s="602"/>
      <c r="BVZ2" s="602"/>
      <c r="BWA2" s="603"/>
      <c r="BWB2" s="602" t="s">
        <v>2436</v>
      </c>
      <c r="BWC2" s="602"/>
      <c r="BWD2" s="602"/>
      <c r="BWE2" s="602"/>
      <c r="BWF2" s="602"/>
      <c r="BWG2" s="587"/>
      <c r="BWH2" s="586" t="s">
        <v>2437</v>
      </c>
      <c r="BWI2" s="602"/>
      <c r="BWJ2" s="602"/>
      <c r="BWK2" s="602"/>
      <c r="BWL2" s="602"/>
      <c r="BWM2" s="602"/>
      <c r="BWN2" s="601" t="s">
        <v>2180</v>
      </c>
      <c r="BWO2" s="602"/>
      <c r="BWP2" s="602"/>
      <c r="BWQ2" s="602"/>
      <c r="BWR2" s="602"/>
      <c r="BWS2" s="602"/>
      <c r="BWT2" s="602"/>
      <c r="BWU2" s="602"/>
      <c r="BWV2" s="602"/>
      <c r="BWW2" s="602"/>
      <c r="BWX2" s="602"/>
      <c r="BWY2" s="587"/>
      <c r="BWZ2" s="615" t="s">
        <v>1241</v>
      </c>
      <c r="BXA2" s="621"/>
      <c r="BXB2" s="615" t="s">
        <v>1242</v>
      </c>
      <c r="BXC2" s="621"/>
      <c r="BXD2" s="615" t="s">
        <v>1547</v>
      </c>
      <c r="BXE2" s="617"/>
      <c r="BXF2" s="601" t="s">
        <v>1247</v>
      </c>
      <c r="BXG2" s="602"/>
      <c r="BXH2" s="602"/>
      <c r="BXI2" s="602"/>
      <c r="BXJ2" s="602"/>
      <c r="BXK2" s="587"/>
      <c r="BXL2" s="615" t="s">
        <v>1248</v>
      </c>
      <c r="BXM2" s="616"/>
      <c r="BXN2" s="615" t="s">
        <v>1249</v>
      </c>
      <c r="BXO2" s="621"/>
      <c r="BXP2" s="615" t="s">
        <v>1250</v>
      </c>
      <c r="BXQ2" s="616"/>
      <c r="BXR2" s="615" t="s">
        <v>1251</v>
      </c>
      <c r="BXS2" s="690" t="s">
        <v>1252</v>
      </c>
      <c r="BXT2" s="623" t="s">
        <v>1257</v>
      </c>
      <c r="BXU2" s="621"/>
      <c r="BXV2" s="615" t="s">
        <v>1559</v>
      </c>
      <c r="BXW2" s="617"/>
      <c r="BXX2" s="623" t="s">
        <v>2530</v>
      </c>
      <c r="BXY2" s="621"/>
      <c r="BXZ2" s="605" t="s">
        <v>2531</v>
      </c>
      <c r="BYA2" s="615" t="s">
        <v>3020</v>
      </c>
      <c r="BYB2" s="604" t="s">
        <v>2858</v>
      </c>
      <c r="BYC2" s="591"/>
      <c r="BYD2" s="604" t="s">
        <v>2864</v>
      </c>
      <c r="BYE2" s="585"/>
      <c r="BYF2" s="585" t="s">
        <v>2865</v>
      </c>
      <c r="BYG2" s="591"/>
      <c r="BYH2" s="616" t="s">
        <v>3243</v>
      </c>
      <c r="BYI2" s="617"/>
      <c r="BYJ2" s="623" t="s">
        <v>3244</v>
      </c>
      <c r="BYK2" s="617"/>
      <c r="BYL2" s="623" t="s">
        <v>2141</v>
      </c>
      <c r="BYM2" s="616"/>
      <c r="BYN2" s="616"/>
      <c r="BYO2" s="616"/>
      <c r="BYP2" s="616"/>
      <c r="BYQ2" s="615" t="s">
        <v>1579</v>
      </c>
      <c r="BYR2" s="616"/>
      <c r="BYS2" s="616"/>
      <c r="BYT2" s="616"/>
      <c r="BYU2" s="616"/>
      <c r="BYV2" s="621"/>
      <c r="BYW2" s="616" t="s">
        <v>3327</v>
      </c>
      <c r="BYX2" s="616"/>
      <c r="BYY2" s="617"/>
      <c r="BYZ2" s="601" t="s">
        <v>3103</v>
      </c>
      <c r="BZA2" s="602"/>
      <c r="BZB2" s="602"/>
      <c r="BZC2" s="602"/>
      <c r="BZD2" s="602"/>
      <c r="BZE2" s="587"/>
      <c r="BZF2" s="586" t="s">
        <v>3104</v>
      </c>
      <c r="BZG2" s="602"/>
      <c r="BZH2" s="602"/>
      <c r="BZI2" s="603"/>
    </row>
    <row r="3" spans="1:2037" s="240" customFormat="1" ht="24" customHeight="1">
      <c r="A3" s="919"/>
      <c r="B3" s="920"/>
      <c r="C3" s="619"/>
      <c r="D3" s="622"/>
      <c r="E3" s="606"/>
      <c r="F3" s="618"/>
      <c r="G3" s="622"/>
      <c r="H3" s="606"/>
      <c r="I3" s="618"/>
      <c r="J3" s="622"/>
      <c r="K3" s="618"/>
      <c r="L3" s="604" t="s">
        <v>1683</v>
      </c>
      <c r="M3" s="585"/>
      <c r="N3" s="585" t="s">
        <v>1684</v>
      </c>
      <c r="O3" s="585"/>
      <c r="P3" s="585" t="s">
        <v>1685</v>
      </c>
      <c r="Q3" s="585"/>
      <c r="R3" s="585" t="s">
        <v>1683</v>
      </c>
      <c r="S3" s="585"/>
      <c r="T3" s="585" t="s">
        <v>1684</v>
      </c>
      <c r="U3" s="585"/>
      <c r="V3" s="585" t="s">
        <v>1685</v>
      </c>
      <c r="W3" s="585"/>
      <c r="X3" s="605" t="s">
        <v>1690</v>
      </c>
      <c r="Y3" s="690" t="s">
        <v>1691</v>
      </c>
      <c r="Z3" s="662"/>
      <c r="AA3" s="661"/>
      <c r="AB3" s="585"/>
      <c r="AC3" s="585"/>
      <c r="AD3" s="585"/>
      <c r="AE3" s="585"/>
      <c r="AF3" s="606"/>
      <c r="AG3" s="640"/>
      <c r="AH3" s="655"/>
      <c r="AI3" s="655"/>
      <c r="AJ3" s="661"/>
      <c r="AK3" s="640"/>
      <c r="AL3" s="661"/>
      <c r="AM3" s="606"/>
      <c r="AN3" s="640"/>
      <c r="AO3" s="661"/>
      <c r="AP3" s="742"/>
      <c r="AQ3" s="623" t="s">
        <v>1708</v>
      </c>
      <c r="AR3" s="616"/>
      <c r="AS3" s="585" t="s">
        <v>1709</v>
      </c>
      <c r="AT3" s="585"/>
      <c r="AU3" s="616" t="s">
        <v>1710</v>
      </c>
      <c r="AV3" s="621"/>
      <c r="AW3" s="742"/>
      <c r="AX3" s="623" t="s">
        <v>1712</v>
      </c>
      <c r="AY3" s="616"/>
      <c r="AZ3" s="585" t="s">
        <v>1713</v>
      </c>
      <c r="BA3" s="585"/>
      <c r="BB3" s="616" t="s">
        <v>1714</v>
      </c>
      <c r="BC3" s="616"/>
      <c r="BD3" s="585" t="s">
        <v>1715</v>
      </c>
      <c r="BE3" s="585"/>
      <c r="BF3" s="616" t="s">
        <v>1716</v>
      </c>
      <c r="BG3" s="617"/>
      <c r="BH3" s="623" t="s">
        <v>355</v>
      </c>
      <c r="BI3" s="621"/>
      <c r="BJ3" s="615" t="s">
        <v>356</v>
      </c>
      <c r="BK3" s="621"/>
      <c r="BL3" s="615" t="s">
        <v>357</v>
      </c>
      <c r="BM3" s="621"/>
      <c r="BN3" s="615" t="s">
        <v>358</v>
      </c>
      <c r="BO3" s="621"/>
      <c r="BP3" s="615" t="s">
        <v>359</v>
      </c>
      <c r="BQ3" s="621"/>
      <c r="BR3" s="615" t="s">
        <v>360</v>
      </c>
      <c r="BS3" s="617"/>
      <c r="BT3" s="616" t="s">
        <v>1718</v>
      </c>
      <c r="BU3" s="621"/>
      <c r="BV3" s="615" t="s">
        <v>1719</v>
      </c>
      <c r="BW3" s="621"/>
      <c r="BX3" s="615" t="s">
        <v>1720</v>
      </c>
      <c r="BY3" s="621"/>
      <c r="BZ3" s="615" t="s">
        <v>1721</v>
      </c>
      <c r="CA3" s="621"/>
      <c r="CB3" s="615" t="s">
        <v>1722</v>
      </c>
      <c r="CC3" s="621"/>
      <c r="CD3" s="615" t="s">
        <v>1723</v>
      </c>
      <c r="CE3" s="617"/>
      <c r="CF3" s="616" t="s">
        <v>355</v>
      </c>
      <c r="CG3" s="621"/>
      <c r="CH3" s="615" t="s">
        <v>356</v>
      </c>
      <c r="CI3" s="621"/>
      <c r="CJ3" s="615" t="s">
        <v>357</v>
      </c>
      <c r="CK3" s="621"/>
      <c r="CL3" s="615" t="s">
        <v>358</v>
      </c>
      <c r="CM3" s="621"/>
      <c r="CN3" s="615" t="s">
        <v>359</v>
      </c>
      <c r="CO3" s="621"/>
      <c r="CP3" s="615" t="s">
        <v>360</v>
      </c>
      <c r="CQ3" s="616"/>
      <c r="CR3" s="623" t="s">
        <v>355</v>
      </c>
      <c r="CS3" s="621"/>
      <c r="CT3" s="615" t="s">
        <v>356</v>
      </c>
      <c r="CU3" s="621"/>
      <c r="CV3" s="615" t="s">
        <v>357</v>
      </c>
      <c r="CW3" s="621"/>
      <c r="CX3" s="615" t="s">
        <v>358</v>
      </c>
      <c r="CY3" s="621"/>
      <c r="CZ3" s="615" t="s">
        <v>359</v>
      </c>
      <c r="DA3" s="621"/>
      <c r="DB3" s="615" t="s">
        <v>360</v>
      </c>
      <c r="DC3" s="616"/>
      <c r="DD3" s="623" t="s">
        <v>355</v>
      </c>
      <c r="DE3" s="621"/>
      <c r="DF3" s="615" t="s">
        <v>356</v>
      </c>
      <c r="DG3" s="621"/>
      <c r="DH3" s="615" t="s">
        <v>357</v>
      </c>
      <c r="DI3" s="621"/>
      <c r="DJ3" s="615" t="s">
        <v>358</v>
      </c>
      <c r="DK3" s="621"/>
      <c r="DL3" s="615" t="s">
        <v>359</v>
      </c>
      <c r="DM3" s="621"/>
      <c r="DN3" s="615" t="s">
        <v>360</v>
      </c>
      <c r="DO3" s="617"/>
      <c r="DP3" s="623" t="s">
        <v>363</v>
      </c>
      <c r="DQ3" s="621"/>
      <c r="DR3" s="615" t="s">
        <v>364</v>
      </c>
      <c r="DS3" s="621"/>
      <c r="DT3" s="615" t="s">
        <v>365</v>
      </c>
      <c r="DU3" s="621"/>
      <c r="DV3" s="615" t="s">
        <v>366</v>
      </c>
      <c r="DW3" s="621"/>
      <c r="DX3" s="615" t="s">
        <v>367</v>
      </c>
      <c r="DY3" s="621"/>
      <c r="DZ3" s="615" t="s">
        <v>368</v>
      </c>
      <c r="EA3" s="617"/>
      <c r="EB3" s="623" t="s">
        <v>355</v>
      </c>
      <c r="EC3" s="621"/>
      <c r="ED3" s="615" t="s">
        <v>356</v>
      </c>
      <c r="EE3" s="621"/>
      <c r="EF3" s="615" t="s">
        <v>357</v>
      </c>
      <c r="EG3" s="621"/>
      <c r="EH3" s="615" t="s">
        <v>358</v>
      </c>
      <c r="EI3" s="621"/>
      <c r="EJ3" s="615" t="s">
        <v>359</v>
      </c>
      <c r="EK3" s="621"/>
      <c r="EL3" s="615" t="s">
        <v>360</v>
      </c>
      <c r="EM3" s="617"/>
      <c r="EN3" s="623" t="s">
        <v>355</v>
      </c>
      <c r="EO3" s="621"/>
      <c r="EP3" s="615" t="s">
        <v>356</v>
      </c>
      <c r="EQ3" s="621"/>
      <c r="ER3" s="615" t="s">
        <v>357</v>
      </c>
      <c r="ES3" s="621"/>
      <c r="ET3" s="615" t="s">
        <v>358</v>
      </c>
      <c r="EU3" s="621"/>
      <c r="EV3" s="615" t="s">
        <v>359</v>
      </c>
      <c r="EW3" s="621"/>
      <c r="EX3" s="615" t="s">
        <v>360</v>
      </c>
      <c r="EY3" s="617"/>
      <c r="EZ3" s="619"/>
      <c r="FA3" s="622"/>
      <c r="FB3" s="618"/>
      <c r="FC3" s="622"/>
      <c r="FD3" s="618"/>
      <c r="FE3" s="622"/>
      <c r="FF3" s="618"/>
      <c r="FG3" s="622"/>
      <c r="FH3" s="618"/>
      <c r="FI3" s="619"/>
      <c r="FJ3" s="618"/>
      <c r="FK3" s="622"/>
      <c r="FL3" s="618"/>
      <c r="FM3" s="619"/>
      <c r="FN3" s="662"/>
      <c r="FO3" s="655"/>
      <c r="FP3" s="655"/>
      <c r="FQ3" s="661"/>
      <c r="FR3" s="640"/>
      <c r="FS3" s="655"/>
      <c r="FT3" s="655"/>
      <c r="FU3" s="655"/>
      <c r="FV3" s="655"/>
      <c r="FW3" s="655"/>
      <c r="FX3" s="655"/>
      <c r="FY3" s="655"/>
      <c r="FZ3" s="655"/>
      <c r="GA3" s="655"/>
      <c r="GB3" s="655"/>
      <c r="GC3" s="655"/>
      <c r="GD3" s="655"/>
      <c r="GE3" s="655"/>
      <c r="GF3" s="655"/>
      <c r="GG3" s="641"/>
      <c r="GH3" s="655"/>
      <c r="GI3" s="655"/>
      <c r="GJ3" s="655"/>
      <c r="GK3" s="655"/>
      <c r="GL3" s="655"/>
      <c r="GM3" s="655"/>
      <c r="GN3" s="655"/>
      <c r="GO3" s="655"/>
      <c r="GP3" s="655"/>
      <c r="GQ3" s="655"/>
      <c r="GR3" s="655"/>
      <c r="GS3" s="655"/>
      <c r="GT3" s="655"/>
      <c r="GU3" s="655"/>
      <c r="GV3" s="655"/>
      <c r="GW3" s="641"/>
      <c r="GX3" s="624"/>
      <c r="GY3" s="622"/>
      <c r="GZ3" s="618"/>
      <c r="HA3" s="622"/>
      <c r="HB3" s="618"/>
      <c r="HC3" s="622"/>
      <c r="HD3" s="721"/>
      <c r="HE3" s="722"/>
      <c r="HF3" s="722"/>
      <c r="HG3" s="937"/>
      <c r="HH3" s="618"/>
      <c r="HI3" s="619"/>
      <c r="HJ3" s="619"/>
      <c r="HK3" s="620"/>
      <c r="HL3" s="624"/>
      <c r="HM3" s="622"/>
      <c r="HN3" s="618"/>
      <c r="HO3" s="622"/>
      <c r="HP3" s="586"/>
      <c r="HQ3" s="591"/>
      <c r="HR3" s="655"/>
      <c r="HS3" s="661"/>
      <c r="HT3" s="640"/>
      <c r="HU3" s="661"/>
      <c r="HV3" s="640"/>
      <c r="HW3" s="661"/>
      <c r="HX3" s="640"/>
      <c r="HY3" s="661"/>
      <c r="HZ3" s="640"/>
      <c r="IA3" s="661"/>
      <c r="IB3" s="640"/>
      <c r="IC3" s="661"/>
      <c r="ID3" s="640"/>
      <c r="IE3" s="661"/>
      <c r="IF3" s="640"/>
      <c r="IG3" s="655"/>
      <c r="IH3" s="662"/>
      <c r="II3" s="655"/>
      <c r="IJ3" s="655"/>
      <c r="IK3" s="655"/>
      <c r="IL3" s="655"/>
      <c r="IM3" s="661"/>
      <c r="IN3" s="640"/>
      <c r="IO3" s="655"/>
      <c r="IP3" s="655"/>
      <c r="IQ3" s="655"/>
      <c r="IR3" s="655"/>
      <c r="IS3" s="641"/>
      <c r="IT3" s="662"/>
      <c r="IU3" s="655"/>
      <c r="IV3" s="655"/>
      <c r="IW3" s="655"/>
      <c r="IX3" s="655"/>
      <c r="IY3" s="661"/>
      <c r="IZ3" s="640"/>
      <c r="JA3" s="655"/>
      <c r="JB3" s="655"/>
      <c r="JC3" s="655"/>
      <c r="JD3" s="655"/>
      <c r="JE3" s="641"/>
      <c r="JF3" s="623" t="s">
        <v>455</v>
      </c>
      <c r="JG3" s="616"/>
      <c r="JH3" s="616"/>
      <c r="JI3" s="616"/>
      <c r="JJ3" s="616"/>
      <c r="JK3" s="616"/>
      <c r="JL3" s="616"/>
      <c r="JM3" s="616"/>
      <c r="JN3" s="605" t="s">
        <v>456</v>
      </c>
      <c r="JO3" s="605" t="s">
        <v>457</v>
      </c>
      <c r="JP3" s="690" t="s">
        <v>1790</v>
      </c>
      <c r="JQ3" s="616" t="s">
        <v>455</v>
      </c>
      <c r="JR3" s="616"/>
      <c r="JS3" s="616"/>
      <c r="JT3" s="616"/>
      <c r="JU3" s="616"/>
      <c r="JV3" s="616"/>
      <c r="JW3" s="616"/>
      <c r="JX3" s="616"/>
      <c r="JY3" s="605" t="s">
        <v>456</v>
      </c>
      <c r="JZ3" s="605" t="s">
        <v>457</v>
      </c>
      <c r="KA3" s="615" t="s">
        <v>1790</v>
      </c>
      <c r="KB3" s="662"/>
      <c r="KC3" s="655"/>
      <c r="KD3" s="655"/>
      <c r="KE3" s="661"/>
      <c r="KF3" s="618" t="s">
        <v>89</v>
      </c>
      <c r="KG3" s="366"/>
      <c r="KH3" s="618" t="s">
        <v>100</v>
      </c>
      <c r="KI3" s="366"/>
      <c r="KJ3" s="618" t="s">
        <v>101</v>
      </c>
      <c r="KK3" s="366"/>
      <c r="KL3" s="618" t="s">
        <v>102</v>
      </c>
      <c r="KM3" s="366"/>
      <c r="KN3" s="618" t="s">
        <v>103</v>
      </c>
      <c r="KO3" s="366"/>
      <c r="KP3" s="618" t="s">
        <v>104</v>
      </c>
      <c r="KQ3" s="366"/>
      <c r="KR3" s="618" t="s">
        <v>105</v>
      </c>
      <c r="KS3" s="366"/>
      <c r="KT3" s="618" t="s">
        <v>84</v>
      </c>
      <c r="KU3" s="241"/>
      <c r="KV3" s="624"/>
      <c r="KW3" s="619"/>
      <c r="KX3" s="615" t="s">
        <v>306</v>
      </c>
      <c r="KY3" s="621"/>
      <c r="KZ3" s="615" t="s">
        <v>307</v>
      </c>
      <c r="LA3" s="621"/>
      <c r="LB3" s="615" t="s">
        <v>3064</v>
      </c>
      <c r="LC3" s="617"/>
      <c r="LD3" s="604" t="s">
        <v>463</v>
      </c>
      <c r="LE3" s="585"/>
      <c r="LF3" s="585" t="s">
        <v>2546</v>
      </c>
      <c r="LG3" s="585"/>
      <c r="LH3" s="585" t="s">
        <v>2547</v>
      </c>
      <c r="LI3" s="585"/>
      <c r="LJ3" s="585" t="s">
        <v>2548</v>
      </c>
      <c r="LK3" s="585"/>
      <c r="LL3" s="585" t="s">
        <v>2549</v>
      </c>
      <c r="LM3" s="585"/>
      <c r="LN3" s="585" t="s">
        <v>2550</v>
      </c>
      <c r="LO3" s="585"/>
      <c r="LP3" s="585" t="s">
        <v>2551</v>
      </c>
      <c r="LQ3" s="585"/>
      <c r="LR3" s="585" t="s">
        <v>2552</v>
      </c>
      <c r="LS3" s="585"/>
      <c r="LT3" s="585" t="s">
        <v>2553</v>
      </c>
      <c r="LU3" s="585"/>
      <c r="LV3" s="585" t="s">
        <v>2554</v>
      </c>
      <c r="LW3" s="585"/>
      <c r="LX3" s="585" t="s">
        <v>2555</v>
      </c>
      <c r="LY3" s="585"/>
      <c r="LZ3" s="585" t="s">
        <v>2556</v>
      </c>
      <c r="MA3" s="591"/>
      <c r="MB3" s="889" t="s">
        <v>2687</v>
      </c>
      <c r="MC3" s="585"/>
      <c r="MD3" s="890" t="s">
        <v>2688</v>
      </c>
      <c r="ME3" s="585"/>
      <c r="MF3" s="890" t="s">
        <v>2689</v>
      </c>
      <c r="MG3" s="585"/>
      <c r="MH3" s="890" t="s">
        <v>2690</v>
      </c>
      <c r="MI3" s="585"/>
      <c r="MJ3" s="890" t="s">
        <v>2691</v>
      </c>
      <c r="MK3" s="585"/>
      <c r="ML3" s="890" t="s">
        <v>2692</v>
      </c>
      <c r="MM3" s="585"/>
      <c r="MN3" s="890" t="s">
        <v>2693</v>
      </c>
      <c r="MO3" s="585"/>
      <c r="MP3" s="890" t="s">
        <v>2694</v>
      </c>
      <c r="MQ3" s="585"/>
      <c r="MR3" s="890" t="s">
        <v>2695</v>
      </c>
      <c r="MS3" s="585"/>
      <c r="MT3" s="890" t="s">
        <v>2696</v>
      </c>
      <c r="MU3" s="585"/>
      <c r="MV3" s="890" t="s">
        <v>2697</v>
      </c>
      <c r="MW3" s="585"/>
      <c r="MX3" s="890" t="s">
        <v>2698</v>
      </c>
      <c r="MY3" s="585"/>
      <c r="MZ3" s="890" t="s">
        <v>2699</v>
      </c>
      <c r="NA3" s="585"/>
      <c r="NB3" s="890" t="s">
        <v>2650</v>
      </c>
      <c r="NC3" s="585"/>
      <c r="ND3" s="890" t="s">
        <v>2651</v>
      </c>
      <c r="NE3" s="585"/>
      <c r="NF3" s="890" t="s">
        <v>2652</v>
      </c>
      <c r="NG3" s="585"/>
      <c r="NH3" s="890" t="s">
        <v>2700</v>
      </c>
      <c r="NI3" s="591"/>
      <c r="NJ3" s="762"/>
      <c r="NK3" s="720"/>
      <c r="NL3" s="611" t="s">
        <v>463</v>
      </c>
      <c r="NM3" s="612"/>
      <c r="NN3" s="611" t="s">
        <v>464</v>
      </c>
      <c r="NO3" s="612"/>
      <c r="NP3" s="611" t="s">
        <v>465</v>
      </c>
      <c r="NQ3" s="943"/>
      <c r="NR3" s="611" t="s">
        <v>463</v>
      </c>
      <c r="NS3" s="612"/>
      <c r="NT3" s="960"/>
      <c r="NU3" s="621" t="s">
        <v>471</v>
      </c>
      <c r="NV3" s="605" t="s">
        <v>472</v>
      </c>
      <c r="NW3" s="615" t="s">
        <v>473</v>
      </c>
      <c r="NX3" s="621"/>
      <c r="NY3" s="615" t="s">
        <v>474</v>
      </c>
      <c r="NZ3" s="621"/>
      <c r="OA3" s="615" t="s">
        <v>475</v>
      </c>
      <c r="OB3" s="621"/>
      <c r="OC3" s="615" t="s">
        <v>476</v>
      </c>
      <c r="OD3" s="621"/>
      <c r="OE3" s="615" t="s">
        <v>477</v>
      </c>
      <c r="OF3" s="621"/>
      <c r="OG3" s="615" t="s">
        <v>478</v>
      </c>
      <c r="OH3" s="621"/>
      <c r="OI3" s="615" t="s">
        <v>479</v>
      </c>
      <c r="OJ3" s="617"/>
      <c r="OK3" s="623" t="s">
        <v>1794</v>
      </c>
      <c r="OL3" s="621"/>
      <c r="OM3" s="615" t="s">
        <v>1708</v>
      </c>
      <c r="ON3" s="621"/>
      <c r="OO3" s="615" t="s">
        <v>1795</v>
      </c>
      <c r="OP3" s="621"/>
      <c r="OQ3" s="615" t="s">
        <v>1796</v>
      </c>
      <c r="OR3" s="621"/>
      <c r="OS3" s="615" t="s">
        <v>1797</v>
      </c>
      <c r="OT3" s="621"/>
      <c r="OU3" s="615" t="s">
        <v>1798</v>
      </c>
      <c r="OV3" s="621"/>
      <c r="OW3" s="615" t="s">
        <v>1799</v>
      </c>
      <c r="OX3" s="617"/>
      <c r="OY3" s="619"/>
      <c r="OZ3" s="622"/>
      <c r="PA3" s="618"/>
      <c r="PB3" s="622"/>
      <c r="PC3" s="618"/>
      <c r="PD3" s="622"/>
      <c r="PE3" s="618"/>
      <c r="PF3" s="622"/>
      <c r="PG3" s="618"/>
      <c r="PH3" s="622"/>
      <c r="PI3" s="618"/>
      <c r="PJ3" s="622"/>
      <c r="PK3" s="618"/>
      <c r="PL3" s="622"/>
      <c r="PM3" s="618"/>
      <c r="PN3" s="622"/>
      <c r="PO3" s="618"/>
      <c r="PP3" s="620"/>
      <c r="PQ3" s="622"/>
      <c r="PR3" s="606"/>
      <c r="PS3" s="606"/>
      <c r="PT3" s="606"/>
      <c r="PU3" s="606"/>
      <c r="PV3" s="606"/>
      <c r="PW3" s="606"/>
      <c r="PX3" s="606"/>
      <c r="PY3" s="606"/>
      <c r="PZ3" s="606"/>
      <c r="QA3" s="606"/>
      <c r="QB3" s="606"/>
      <c r="QC3" s="606"/>
      <c r="QD3" s="742"/>
      <c r="QE3" s="601" t="s">
        <v>481</v>
      </c>
      <c r="QF3" s="587"/>
      <c r="QG3" s="586" t="s">
        <v>486</v>
      </c>
      <c r="QH3" s="587"/>
      <c r="QI3" s="586" t="s">
        <v>487</v>
      </c>
      <c r="QJ3" s="587"/>
      <c r="QK3" s="640"/>
      <c r="QL3" s="661"/>
      <c r="QM3" s="640"/>
      <c r="QN3" s="661"/>
      <c r="QO3" s="640"/>
      <c r="QP3" s="641"/>
      <c r="QQ3" s="624"/>
      <c r="QR3" s="622"/>
      <c r="QS3" s="618"/>
      <c r="QT3" s="622"/>
      <c r="QU3" s="618"/>
      <c r="QV3" s="622"/>
      <c r="QW3" s="618"/>
      <c r="QX3" s="622"/>
      <c r="QY3" s="618"/>
      <c r="QZ3" s="622"/>
      <c r="RA3" s="618"/>
      <c r="RB3" s="622"/>
      <c r="RC3" s="618"/>
      <c r="RD3" s="622"/>
      <c r="RE3" s="618"/>
      <c r="RF3" s="619"/>
      <c r="RG3" s="776"/>
      <c r="RH3" s="606"/>
      <c r="RI3" s="606"/>
      <c r="RJ3" s="606"/>
      <c r="RK3" s="606"/>
      <c r="RL3" s="606"/>
      <c r="RM3" s="606"/>
      <c r="RN3" s="606"/>
      <c r="RO3" s="606"/>
      <c r="RP3" s="606"/>
      <c r="RQ3" s="606"/>
      <c r="RR3" s="606"/>
      <c r="RS3" s="606"/>
      <c r="RT3" s="606"/>
      <c r="RU3" s="606"/>
      <c r="RV3" s="606"/>
      <c r="RW3" s="606"/>
      <c r="RX3" s="606"/>
      <c r="RY3" s="606"/>
      <c r="RZ3" s="618"/>
      <c r="SA3" s="601" t="s">
        <v>506</v>
      </c>
      <c r="SB3" s="602"/>
      <c r="SC3" s="602"/>
      <c r="SD3" s="602"/>
      <c r="SE3" s="587"/>
      <c r="SF3" s="586" t="s">
        <v>507</v>
      </c>
      <c r="SG3" s="602"/>
      <c r="SH3" s="602"/>
      <c r="SI3" s="602"/>
      <c r="SJ3" s="587"/>
      <c r="SK3" s="618"/>
      <c r="SL3" s="619"/>
      <c r="SM3" s="619"/>
      <c r="SN3" s="622"/>
      <c r="SO3" s="619"/>
      <c r="SP3" s="619"/>
      <c r="SQ3" s="619"/>
      <c r="SR3" s="620"/>
      <c r="SS3" s="601" t="s">
        <v>508</v>
      </c>
      <c r="ST3" s="602"/>
      <c r="SU3" s="602"/>
      <c r="SV3" s="602"/>
      <c r="SW3" s="602"/>
      <c r="SX3" s="602"/>
      <c r="SY3" s="602"/>
      <c r="SZ3" s="602"/>
      <c r="TA3" s="602"/>
      <c r="TB3" s="602"/>
      <c r="TC3" s="602"/>
      <c r="TD3" s="602"/>
      <c r="TE3" s="602"/>
      <c r="TF3" s="602"/>
      <c r="TG3" s="602"/>
      <c r="TH3" s="602"/>
      <c r="TI3" s="602"/>
      <c r="TJ3" s="602"/>
      <c r="TK3" s="586" t="s">
        <v>509</v>
      </c>
      <c r="TL3" s="602"/>
      <c r="TM3" s="602"/>
      <c r="TN3" s="602"/>
      <c r="TO3" s="602"/>
      <c r="TP3" s="602"/>
      <c r="TQ3" s="602"/>
      <c r="TR3" s="602"/>
      <c r="TS3" s="602"/>
      <c r="TT3" s="587"/>
      <c r="TU3" s="586" t="s">
        <v>510</v>
      </c>
      <c r="TV3" s="602"/>
      <c r="TW3" s="602"/>
      <c r="TX3" s="602"/>
      <c r="TY3" s="602"/>
      <c r="TZ3" s="602"/>
      <c r="UA3" s="602"/>
      <c r="UB3" s="602"/>
      <c r="UC3" s="602"/>
      <c r="UD3" s="602"/>
      <c r="UE3" s="602"/>
      <c r="UF3" s="602"/>
      <c r="UG3" s="602"/>
      <c r="UH3" s="602"/>
      <c r="UI3" s="602"/>
      <c r="UJ3" s="602"/>
      <c r="UK3" s="602"/>
      <c r="UL3" s="587"/>
      <c r="UM3" s="586" t="s">
        <v>3281</v>
      </c>
      <c r="UN3" s="602"/>
      <c r="UO3" s="602"/>
      <c r="UP3" s="602"/>
      <c r="UQ3" s="602"/>
      <c r="UR3" s="602"/>
      <c r="US3" s="602"/>
      <c r="UT3" s="602"/>
      <c r="UU3" s="602"/>
      <c r="UV3" s="603"/>
      <c r="UW3" s="601" t="s">
        <v>508</v>
      </c>
      <c r="UX3" s="602"/>
      <c r="UY3" s="602"/>
      <c r="UZ3" s="602"/>
      <c r="VA3" s="602"/>
      <c r="VB3" s="602"/>
      <c r="VC3" s="602"/>
      <c r="VD3" s="602"/>
      <c r="VE3" s="602"/>
      <c r="VF3" s="602"/>
      <c r="VG3" s="602"/>
      <c r="VH3" s="602"/>
      <c r="VI3" s="602"/>
      <c r="VJ3" s="602"/>
      <c r="VK3" s="602"/>
      <c r="VL3" s="602"/>
      <c r="VM3" s="602"/>
      <c r="VN3" s="602"/>
      <c r="VO3" s="602"/>
      <c r="VP3" s="602"/>
      <c r="VQ3" s="602"/>
      <c r="VR3" s="602"/>
      <c r="VS3" s="602"/>
      <c r="VT3" s="602"/>
      <c r="VU3" s="602"/>
      <c r="VV3" s="587"/>
      <c r="VW3" s="586" t="s">
        <v>509</v>
      </c>
      <c r="VX3" s="602"/>
      <c r="VY3" s="587"/>
      <c r="VZ3" s="586" t="s">
        <v>510</v>
      </c>
      <c r="WA3" s="602"/>
      <c r="WB3" s="602"/>
      <c r="WC3" s="602"/>
      <c r="WD3" s="602"/>
      <c r="WE3" s="602"/>
      <c r="WF3" s="602"/>
      <c r="WG3" s="602"/>
      <c r="WH3" s="602"/>
      <c r="WI3" s="602"/>
      <c r="WJ3" s="602"/>
      <c r="WK3" s="602"/>
      <c r="WL3" s="602"/>
      <c r="WM3" s="602"/>
      <c r="WN3" s="602"/>
      <c r="WO3" s="602"/>
      <c r="WP3" s="602"/>
      <c r="WQ3" s="602"/>
      <c r="WR3" s="602"/>
      <c r="WS3" s="602"/>
      <c r="WT3" s="602"/>
      <c r="WU3" s="602"/>
      <c r="WV3" s="602"/>
      <c r="WW3" s="602"/>
      <c r="WX3" s="602"/>
      <c r="WY3" s="587"/>
      <c r="WZ3" s="586" t="s">
        <v>3281</v>
      </c>
      <c r="XA3" s="602"/>
      <c r="XB3" s="603"/>
      <c r="XC3" s="604" t="s">
        <v>508</v>
      </c>
      <c r="XD3" s="585"/>
      <c r="XE3" s="585"/>
      <c r="XF3" s="585"/>
      <c r="XG3" s="585"/>
      <c r="XH3" s="585"/>
      <c r="XI3" s="585"/>
      <c r="XJ3" s="585"/>
      <c r="XK3" s="585"/>
      <c r="XL3" s="585"/>
      <c r="XM3" s="585"/>
      <c r="XN3" s="585"/>
      <c r="XO3" s="585"/>
      <c r="XP3" s="585"/>
      <c r="XQ3" s="585"/>
      <c r="XR3" s="585"/>
      <c r="XS3" s="585"/>
      <c r="XT3" s="585"/>
      <c r="XU3" s="585"/>
      <c r="XV3" s="585"/>
      <c r="XW3" s="586" t="s">
        <v>509</v>
      </c>
      <c r="XX3" s="602"/>
      <c r="XY3" s="602"/>
      <c r="XZ3" s="602"/>
      <c r="YA3" s="602"/>
      <c r="YB3" s="602"/>
      <c r="YC3" s="602"/>
      <c r="YD3" s="602"/>
      <c r="YE3" s="602"/>
      <c r="YF3" s="587"/>
      <c r="YG3" s="586" t="s">
        <v>510</v>
      </c>
      <c r="YH3" s="602"/>
      <c r="YI3" s="602"/>
      <c r="YJ3" s="602"/>
      <c r="YK3" s="602"/>
      <c r="YL3" s="602"/>
      <c r="YM3" s="602"/>
      <c r="YN3" s="602"/>
      <c r="YO3" s="602"/>
      <c r="YP3" s="602"/>
      <c r="YQ3" s="602"/>
      <c r="YR3" s="602"/>
      <c r="YS3" s="602"/>
      <c r="YT3" s="602"/>
      <c r="YU3" s="602"/>
      <c r="YV3" s="602"/>
      <c r="YW3" s="602"/>
      <c r="YX3" s="602"/>
      <c r="YY3" s="602"/>
      <c r="YZ3" s="602"/>
      <c r="ZA3" s="586" t="s">
        <v>3281</v>
      </c>
      <c r="ZB3" s="602"/>
      <c r="ZC3" s="602"/>
      <c r="ZD3" s="602"/>
      <c r="ZE3" s="602"/>
      <c r="ZF3" s="602"/>
      <c r="ZG3" s="602"/>
      <c r="ZH3" s="602"/>
      <c r="ZI3" s="602"/>
      <c r="ZJ3" s="602"/>
      <c r="ZK3" s="624"/>
      <c r="ZL3" s="622"/>
      <c r="ZM3" s="618"/>
      <c r="ZN3" s="620"/>
      <c r="ZO3" s="623" t="s">
        <v>1</v>
      </c>
      <c r="ZP3" s="359"/>
      <c r="ZQ3" s="615" t="s">
        <v>26</v>
      </c>
      <c r="ZR3" s="365"/>
      <c r="ZS3" s="698" t="s">
        <v>1906</v>
      </c>
      <c r="ZT3" s="605" t="s">
        <v>1912</v>
      </c>
      <c r="ZU3" s="605"/>
      <c r="ZV3" s="605"/>
      <c r="ZW3" s="605"/>
      <c r="ZX3" s="615" t="s">
        <v>2072</v>
      </c>
      <c r="ZY3" s="616"/>
      <c r="ZZ3" s="616"/>
      <c r="AAA3" s="621"/>
      <c r="AAB3" s="615" t="s">
        <v>2073</v>
      </c>
      <c r="AAC3" s="616"/>
      <c r="AAD3" s="616"/>
      <c r="AAE3" s="621"/>
      <c r="AAF3" s="615" t="s">
        <v>2074</v>
      </c>
      <c r="AAG3" s="616"/>
      <c r="AAH3" s="616"/>
      <c r="AAI3" s="621"/>
      <c r="AAJ3" s="615" t="s">
        <v>2075</v>
      </c>
      <c r="AAK3" s="616"/>
      <c r="AAL3" s="616"/>
      <c r="AAM3" s="621"/>
      <c r="AAN3" s="615" t="s">
        <v>2077</v>
      </c>
      <c r="AAO3" s="616"/>
      <c r="AAP3" s="616"/>
      <c r="AAQ3" s="621"/>
      <c r="AAR3" s="978"/>
      <c r="AAS3" s="978"/>
      <c r="AAT3" s="978"/>
      <c r="AAU3" s="979"/>
      <c r="AAV3" s="1014"/>
      <c r="AAW3" s="655"/>
      <c r="AAX3" s="661"/>
      <c r="AAY3" s="602" t="s">
        <v>41</v>
      </c>
      <c r="AAZ3" s="587"/>
      <c r="ABA3" s="668" t="s">
        <v>44</v>
      </c>
      <c r="ABB3" s="668"/>
      <c r="ABC3" s="640" t="s">
        <v>2461</v>
      </c>
      <c r="ABD3" s="585" t="s">
        <v>41</v>
      </c>
      <c r="ABE3" s="585"/>
      <c r="ABF3" s="585" t="s">
        <v>44</v>
      </c>
      <c r="ABG3" s="591"/>
      <c r="ABH3" s="604" t="s">
        <v>64</v>
      </c>
      <c r="ABI3" s="585"/>
      <c r="ABJ3" s="585" t="s">
        <v>65</v>
      </c>
      <c r="ABK3" s="585"/>
      <c r="ABL3" s="585" t="s">
        <v>66</v>
      </c>
      <c r="ABM3" s="585"/>
      <c r="ABN3" s="585" t="s">
        <v>67</v>
      </c>
      <c r="ABO3" s="585"/>
      <c r="ABP3" s="585" t="s">
        <v>68</v>
      </c>
      <c r="ABQ3" s="585"/>
      <c r="ABR3" s="585" t="s">
        <v>69</v>
      </c>
      <c r="ABS3" s="591"/>
      <c r="ABT3" s="623" t="s">
        <v>1593</v>
      </c>
      <c r="ABU3" s="605" t="s">
        <v>1594</v>
      </c>
      <c r="ABV3" s="617" t="s">
        <v>2462</v>
      </c>
      <c r="ABW3" s="623" t="s">
        <v>19</v>
      </c>
      <c r="ABX3" s="359"/>
      <c r="ABY3" s="615" t="s">
        <v>20</v>
      </c>
      <c r="ABZ3" s="349"/>
      <c r="ACA3" s="616" t="s">
        <v>19</v>
      </c>
      <c r="ACB3" s="359"/>
      <c r="ACC3" s="615" t="s">
        <v>20</v>
      </c>
      <c r="ACD3" s="365"/>
      <c r="ACE3" s="615" t="s">
        <v>19</v>
      </c>
      <c r="ACF3" s="359"/>
      <c r="ACG3" s="615" t="s">
        <v>20</v>
      </c>
      <c r="ACH3" s="373"/>
      <c r="ACI3" s="891" t="s">
        <v>222</v>
      </c>
      <c r="ACJ3" s="453"/>
      <c r="ACK3" s="885" t="s">
        <v>3261</v>
      </c>
      <c r="ACL3" s="454"/>
      <c r="ACM3" s="887" t="s">
        <v>222</v>
      </c>
      <c r="ACN3" s="455"/>
      <c r="ACO3" s="885" t="s">
        <v>3261</v>
      </c>
      <c r="ACP3" s="456"/>
      <c r="ACQ3" s="887" t="s">
        <v>222</v>
      </c>
      <c r="ACR3" s="455"/>
      <c r="ACS3" s="885" t="s">
        <v>3261</v>
      </c>
      <c r="ACT3" s="456"/>
      <c r="ACU3" s="887" t="s">
        <v>222</v>
      </c>
      <c r="ACV3" s="455"/>
      <c r="ACW3" s="885" t="s">
        <v>3261</v>
      </c>
      <c r="ACX3" s="456"/>
      <c r="ACY3" s="887" t="s">
        <v>222</v>
      </c>
      <c r="ACZ3" s="455"/>
      <c r="ADA3" s="885" t="s">
        <v>3261</v>
      </c>
      <c r="ADB3" s="456"/>
      <c r="ADC3" s="887" t="s">
        <v>222</v>
      </c>
      <c r="ADD3" s="455"/>
      <c r="ADE3" s="885" t="s">
        <v>3261</v>
      </c>
      <c r="ADF3" s="456"/>
      <c r="ADG3" s="887" t="s">
        <v>222</v>
      </c>
      <c r="ADH3" s="455"/>
      <c r="ADI3" s="885" t="s">
        <v>3261</v>
      </c>
      <c r="ADJ3" s="457"/>
      <c r="ADK3" s="623" t="s">
        <v>2605</v>
      </c>
      <c r="ADL3" s="605" t="s">
        <v>2606</v>
      </c>
      <c r="ADM3" s="690" t="s">
        <v>2607</v>
      </c>
      <c r="ADN3" s="623" t="s">
        <v>2605</v>
      </c>
      <c r="ADO3" s="605" t="s">
        <v>2606</v>
      </c>
      <c r="ADP3" s="690" t="s">
        <v>2608</v>
      </c>
      <c r="ADQ3" s="623" t="s">
        <v>42</v>
      </c>
      <c r="ADR3" s="605" t="s">
        <v>109</v>
      </c>
      <c r="ADS3" s="616" t="s">
        <v>2462</v>
      </c>
      <c r="ADT3" s="623" t="s">
        <v>42</v>
      </c>
      <c r="ADU3" s="605" t="s">
        <v>109</v>
      </c>
      <c r="ADV3" s="617" t="s">
        <v>2709</v>
      </c>
      <c r="ADW3" s="623" t="s">
        <v>2914</v>
      </c>
      <c r="ADX3" s="616"/>
      <c r="ADY3" s="615" t="s">
        <v>2915</v>
      </c>
      <c r="ADZ3" s="616"/>
      <c r="AEA3" s="615" t="s">
        <v>2916</v>
      </c>
      <c r="AEB3" s="616"/>
      <c r="AEC3" s="615" t="s">
        <v>2917</v>
      </c>
      <c r="AED3" s="616"/>
      <c r="AEE3" s="615" t="s">
        <v>2918</v>
      </c>
      <c r="AEF3" s="617"/>
      <c r="AEG3" s="624"/>
      <c r="AEH3" s="619"/>
      <c r="AEI3" s="619"/>
      <c r="AEJ3" s="604"/>
      <c r="AEK3" s="585"/>
      <c r="AEL3" s="585"/>
      <c r="AEM3" s="586"/>
      <c r="AEN3" s="604"/>
      <c r="AEO3" s="591"/>
      <c r="AEP3" s="624"/>
      <c r="AEQ3" s="619"/>
      <c r="AER3" s="622"/>
      <c r="AES3" s="618"/>
      <c r="AET3" s="619"/>
      <c r="AEU3" s="622"/>
      <c r="AEV3" s="618"/>
      <c r="AEW3" s="619"/>
      <c r="AEX3" s="620"/>
      <c r="AEY3" s="604"/>
      <c r="AEZ3" s="585"/>
      <c r="AFA3" s="585"/>
      <c r="AFB3" s="591"/>
      <c r="AFC3" s="604" t="s">
        <v>3230</v>
      </c>
      <c r="AFD3" s="585"/>
      <c r="AFE3" s="585" t="s">
        <v>3231</v>
      </c>
      <c r="AFF3" s="585"/>
      <c r="AFG3" s="585" t="s">
        <v>3232</v>
      </c>
      <c r="AFH3" s="585"/>
      <c r="AFI3" s="585" t="s">
        <v>3233</v>
      </c>
      <c r="AFJ3" s="591"/>
      <c r="AFK3" s="587" t="s">
        <v>575</v>
      </c>
      <c r="AFL3" s="585" t="s">
        <v>576</v>
      </c>
      <c r="AFM3" s="585"/>
      <c r="AFN3" s="585" t="s">
        <v>575</v>
      </c>
      <c r="AFO3" s="585" t="s">
        <v>576</v>
      </c>
      <c r="AFP3" s="585"/>
      <c r="AFQ3" s="585" t="s">
        <v>575</v>
      </c>
      <c r="AFR3" s="585" t="s">
        <v>576</v>
      </c>
      <c r="AFS3" s="591"/>
      <c r="AFT3" s="662"/>
      <c r="AFU3" s="661"/>
      <c r="AFV3" s="640"/>
      <c r="AFW3" s="661"/>
      <c r="AFX3" s="742"/>
      <c r="AFY3" s="604" t="s">
        <v>600</v>
      </c>
      <c r="AFZ3" s="585"/>
      <c r="AGA3" s="585" t="s">
        <v>601</v>
      </c>
      <c r="AGB3" s="585"/>
      <c r="AGC3" s="585" t="s">
        <v>602</v>
      </c>
      <c r="AGD3" s="585"/>
      <c r="AGE3" s="586" t="s">
        <v>603</v>
      </c>
      <c r="AGF3" s="587"/>
      <c r="AGG3" s="586" t="s">
        <v>604</v>
      </c>
      <c r="AGH3" s="602"/>
      <c r="AGI3" s="586" t="s">
        <v>605</v>
      </c>
      <c r="AGJ3" s="587"/>
      <c r="AGK3" s="586" t="s">
        <v>606</v>
      </c>
      <c r="AGL3" s="603"/>
      <c r="AGM3" s="619"/>
      <c r="AGN3" s="640"/>
      <c r="AGO3" s="655"/>
      <c r="AGP3" s="640"/>
      <c r="AGQ3" s="661"/>
      <c r="AGR3" s="618"/>
      <c r="AGS3" s="698" t="s">
        <v>625</v>
      </c>
      <c r="AGT3" s="605" t="s">
        <v>626</v>
      </c>
      <c r="AGU3" s="605" t="s">
        <v>625</v>
      </c>
      <c r="AGV3" s="615" t="s">
        <v>627</v>
      </c>
      <c r="AGW3" s="422"/>
      <c r="AGX3" s="615" t="s">
        <v>628</v>
      </c>
      <c r="AGY3" s="422"/>
      <c r="AGZ3" s="585" t="s">
        <v>629</v>
      </c>
      <c r="AHA3" s="585"/>
      <c r="AHB3" s="585" t="s">
        <v>3019</v>
      </c>
      <c r="AHC3" s="585"/>
      <c r="AHD3" s="585" t="s">
        <v>630</v>
      </c>
      <c r="AHE3" s="585"/>
      <c r="AHF3" s="586" t="s">
        <v>631</v>
      </c>
      <c r="AHG3" s="384"/>
      <c r="AHH3" s="242"/>
      <c r="AHI3" s="586" t="s">
        <v>632</v>
      </c>
      <c r="AHJ3" s="585" t="s">
        <v>2754</v>
      </c>
      <c r="AHK3" s="585"/>
      <c r="AHL3" s="585"/>
      <c r="AHM3" s="586"/>
      <c r="AHN3" s="604" t="s">
        <v>600</v>
      </c>
      <c r="AHO3" s="585"/>
      <c r="AHP3" s="585" t="s">
        <v>661</v>
      </c>
      <c r="AHQ3" s="585"/>
      <c r="AHR3" s="585" t="s">
        <v>662</v>
      </c>
      <c r="AHS3" s="585"/>
      <c r="AHT3" s="585" t="s">
        <v>663</v>
      </c>
      <c r="AHU3" s="585"/>
      <c r="AHV3" s="585" t="s">
        <v>664</v>
      </c>
      <c r="AHW3" s="585"/>
      <c r="AHX3" s="585" t="s">
        <v>665</v>
      </c>
      <c r="AHY3" s="585"/>
      <c r="AHZ3" s="585" t="s">
        <v>666</v>
      </c>
      <c r="AIA3" s="585"/>
      <c r="AIB3" s="585" t="s">
        <v>667</v>
      </c>
      <c r="AIC3" s="585"/>
      <c r="AID3" s="585" t="s">
        <v>668</v>
      </c>
      <c r="AIE3" s="585"/>
      <c r="AIF3" s="585" t="s">
        <v>669</v>
      </c>
      <c r="AIG3" s="585"/>
      <c r="AIH3" s="585"/>
      <c r="AII3" s="586"/>
      <c r="AIJ3" s="604"/>
      <c r="AIK3" s="591"/>
      <c r="AIL3" s="587"/>
      <c r="AIM3" s="585"/>
      <c r="AIN3" s="585"/>
      <c r="AIO3" s="585"/>
      <c r="AIP3" s="585"/>
      <c r="AIQ3" s="585"/>
      <c r="AIR3" s="585"/>
      <c r="AIS3" s="585"/>
      <c r="AIT3" s="585"/>
      <c r="AIU3" s="585"/>
      <c r="AIV3" s="585"/>
      <c r="AIW3" s="591"/>
      <c r="AIX3" s="601" t="s">
        <v>1130</v>
      </c>
      <c r="AIY3" s="587"/>
      <c r="AIZ3" s="593" t="s">
        <v>2004</v>
      </c>
      <c r="AJA3" s="594"/>
      <c r="AJB3" s="783" t="s">
        <v>1957</v>
      </c>
      <c r="AJC3" s="784" t="s">
        <v>1958</v>
      </c>
      <c r="AJD3" s="426" t="s">
        <v>1959</v>
      </c>
      <c r="AJE3" s="426" t="s">
        <v>1960</v>
      </c>
      <c r="AJF3" s="426" t="s">
        <v>1961</v>
      </c>
      <c r="AJG3" s="426" t="s">
        <v>1962</v>
      </c>
      <c r="AJH3" s="740" t="s">
        <v>1963</v>
      </c>
      <c r="AJI3" s="741"/>
      <c r="AJJ3" s="740" t="s">
        <v>1970</v>
      </c>
      <c r="AJK3" s="741"/>
      <c r="AJL3" s="740" t="s">
        <v>1964</v>
      </c>
      <c r="AJM3" s="741"/>
      <c r="AJN3" s="740" t="s">
        <v>1965</v>
      </c>
      <c r="AJO3" s="741"/>
      <c r="AJP3" s="740" t="s">
        <v>1966</v>
      </c>
      <c r="AJQ3" s="741"/>
      <c r="AJR3" s="740" t="s">
        <v>1967</v>
      </c>
      <c r="AJS3" s="741"/>
      <c r="AJT3" s="740" t="s">
        <v>1971</v>
      </c>
      <c r="AJU3" s="741"/>
      <c r="AJV3" s="740" t="s">
        <v>1968</v>
      </c>
      <c r="AJW3" s="741"/>
      <c r="AJX3" s="740" t="s">
        <v>1969</v>
      </c>
      <c r="AJY3" s="741"/>
      <c r="AJZ3" s="740" t="s">
        <v>466</v>
      </c>
      <c r="AKA3" s="807"/>
      <c r="AKB3" s="662"/>
      <c r="AKC3" s="641"/>
      <c r="AKD3" s="776"/>
      <c r="AKE3" s="606"/>
      <c r="AKF3" s="606"/>
      <c r="AKG3" s="606"/>
      <c r="AKH3" s="742"/>
      <c r="AKI3" s="662"/>
      <c r="AKJ3" s="641"/>
      <c r="AKK3" s="604"/>
      <c r="AKL3" s="585"/>
      <c r="AKM3" s="585"/>
      <c r="AKN3" s="585"/>
      <c r="AKO3" s="587"/>
      <c r="AKP3" s="591"/>
      <c r="AKQ3" s="587"/>
      <c r="AKR3" s="585"/>
      <c r="AKS3" s="585"/>
      <c r="AKT3" s="586"/>
      <c r="AKU3" s="604"/>
      <c r="AKV3" s="585"/>
      <c r="AKW3" s="585"/>
      <c r="AKX3" s="586"/>
      <c r="AKY3" s="585"/>
      <c r="AKZ3" s="585"/>
      <c r="ALA3" s="585"/>
      <c r="ALB3" s="585"/>
      <c r="ALC3" s="587"/>
      <c r="ALD3" s="585"/>
      <c r="ALE3" s="585"/>
      <c r="ALF3" s="591"/>
      <c r="ALG3" s="650" t="s">
        <v>3201</v>
      </c>
      <c r="ALH3" s="607"/>
      <c r="ALI3" s="607" t="s">
        <v>3202</v>
      </c>
      <c r="ALJ3" s="607" t="s">
        <v>3202</v>
      </c>
      <c r="ALK3" s="607" t="s">
        <v>3203</v>
      </c>
      <c r="ALL3" s="607" t="s">
        <v>3203</v>
      </c>
      <c r="ALM3" s="607" t="s">
        <v>3204</v>
      </c>
      <c r="ALN3" s="607" t="s">
        <v>3204</v>
      </c>
      <c r="ALO3" s="607" t="s">
        <v>3205</v>
      </c>
      <c r="ALP3" s="607" t="s">
        <v>3205</v>
      </c>
      <c r="ALQ3" s="607" t="s">
        <v>3206</v>
      </c>
      <c r="ALR3" s="607" t="s">
        <v>3206</v>
      </c>
      <c r="ALS3" s="607" t="s">
        <v>3207</v>
      </c>
      <c r="ALT3" s="608" t="s">
        <v>3207</v>
      </c>
      <c r="ALU3" s="676" t="s">
        <v>521</v>
      </c>
      <c r="ALV3" s="612"/>
      <c r="ALW3" s="611" t="s">
        <v>522</v>
      </c>
      <c r="ALX3" s="612"/>
      <c r="ALY3" s="611" t="s">
        <v>523</v>
      </c>
      <c r="ALZ3" s="612"/>
      <c r="AMA3" s="611" t="s">
        <v>524</v>
      </c>
      <c r="AMB3" s="612"/>
      <c r="AMC3" s="611" t="s">
        <v>525</v>
      </c>
      <c r="AMD3" s="612"/>
      <c r="AME3" s="611" t="s">
        <v>526</v>
      </c>
      <c r="AMF3" s="612"/>
      <c r="AMG3" s="611" t="s">
        <v>527</v>
      </c>
      <c r="AMH3" s="612"/>
      <c r="AMI3" s="611" t="s">
        <v>528</v>
      </c>
      <c r="AMJ3" s="612"/>
      <c r="AMK3" s="675" t="s">
        <v>521</v>
      </c>
      <c r="AML3" s="612"/>
      <c r="AMM3" s="611" t="s">
        <v>522</v>
      </c>
      <c r="AMN3" s="612"/>
      <c r="AMO3" s="611" t="s">
        <v>523</v>
      </c>
      <c r="AMP3" s="612"/>
      <c r="AMQ3" s="611" t="s">
        <v>524</v>
      </c>
      <c r="AMR3" s="612"/>
      <c r="AMS3" s="611" t="s">
        <v>525</v>
      </c>
      <c r="AMT3" s="612"/>
      <c r="AMU3" s="611" t="s">
        <v>526</v>
      </c>
      <c r="AMV3" s="612"/>
      <c r="AMW3" s="611" t="s">
        <v>527</v>
      </c>
      <c r="AMX3" s="612"/>
      <c r="AMY3" s="611" t="s">
        <v>528</v>
      </c>
      <c r="AMZ3" s="612"/>
      <c r="ANA3" s="613"/>
      <c r="ANB3" s="614"/>
      <c r="ANC3" s="613"/>
      <c r="AND3" s="614"/>
      <c r="ANE3" s="662"/>
      <c r="ANF3" s="655"/>
      <c r="ANG3" s="655"/>
      <c r="ANH3" s="661"/>
      <c r="ANI3" s="640"/>
      <c r="ANJ3" s="655"/>
      <c r="ANK3" s="655"/>
      <c r="ANL3" s="655"/>
      <c r="ANM3" s="601" t="s">
        <v>2803</v>
      </c>
      <c r="ANN3" s="602"/>
      <c r="ANO3" s="602"/>
      <c r="ANP3" s="587"/>
      <c r="ANQ3" s="585" t="s">
        <v>2804</v>
      </c>
      <c r="ANR3" s="585"/>
      <c r="ANS3" s="585"/>
      <c r="ANT3" s="585"/>
      <c r="ANU3" s="618"/>
      <c r="ANV3" s="619"/>
      <c r="ANW3" s="619"/>
      <c r="ANX3" s="620"/>
      <c r="ANY3" s="624"/>
      <c r="ANZ3" s="619"/>
      <c r="AOA3" s="619"/>
      <c r="AOB3" s="622"/>
      <c r="AOC3" s="618"/>
      <c r="AOD3" s="619"/>
      <c r="AOE3" s="619"/>
      <c r="AOF3" s="619"/>
      <c r="AOG3" s="618"/>
      <c r="AOH3" s="619"/>
      <c r="AOI3" s="619"/>
      <c r="AOJ3" s="620"/>
      <c r="AOK3" s="624"/>
      <c r="AOL3" s="619"/>
      <c r="AOM3" s="618"/>
      <c r="AON3" s="622"/>
      <c r="AOO3" s="618"/>
      <c r="AOP3" s="619"/>
      <c r="AOQ3" s="618"/>
      <c r="AOR3" s="619"/>
      <c r="AOS3" s="619"/>
      <c r="AOT3" s="622"/>
      <c r="AOU3" s="618"/>
      <c r="AOV3" s="619"/>
      <c r="AOW3" s="619"/>
      <c r="AOX3" s="622"/>
      <c r="AOY3" s="618"/>
      <c r="AOZ3" s="622"/>
      <c r="APA3" s="618"/>
      <c r="APB3" s="618"/>
      <c r="APC3" s="622"/>
      <c r="APD3" s="618"/>
      <c r="APE3" s="618"/>
      <c r="APF3" s="742"/>
      <c r="APG3" s="624"/>
      <c r="APH3" s="619"/>
      <c r="API3" s="619"/>
      <c r="APJ3" s="622"/>
      <c r="APK3" s="618"/>
      <c r="APL3" s="619"/>
      <c r="APM3" s="619"/>
      <c r="APN3" s="619"/>
      <c r="APO3" s="618"/>
      <c r="APP3" s="619"/>
      <c r="APQ3" s="619"/>
      <c r="APR3" s="620"/>
      <c r="APS3" s="624"/>
      <c r="APT3" s="619"/>
      <c r="APU3" s="618"/>
      <c r="APV3" s="622"/>
      <c r="APW3" s="618"/>
      <c r="APX3" s="619"/>
      <c r="APY3" s="618"/>
      <c r="APZ3" s="619"/>
      <c r="AQA3" s="619"/>
      <c r="AQB3" s="622"/>
      <c r="AQC3" s="618"/>
      <c r="AQD3" s="619"/>
      <c r="AQE3" s="619"/>
      <c r="AQF3" s="622"/>
      <c r="AQG3" s="618"/>
      <c r="AQH3" s="622"/>
      <c r="AQI3" s="606"/>
      <c r="AQJ3" s="618"/>
      <c r="AQK3" s="622"/>
      <c r="AQL3" s="618"/>
      <c r="AQM3" s="624"/>
      <c r="AQN3" s="619"/>
      <c r="AQO3" s="619"/>
      <c r="AQP3" s="622"/>
      <c r="AQQ3" s="586" t="s">
        <v>3149</v>
      </c>
      <c r="AQR3" s="602"/>
      <c r="AQS3" s="602"/>
      <c r="AQT3" s="587"/>
      <c r="AQU3" s="586" t="s">
        <v>3150</v>
      </c>
      <c r="AQV3" s="602"/>
      <c r="AQW3" s="602"/>
      <c r="AQX3" s="587"/>
      <c r="AQY3" s="586" t="s">
        <v>3151</v>
      </c>
      <c r="AQZ3" s="602"/>
      <c r="ARA3" s="602"/>
      <c r="ARB3" s="587"/>
      <c r="ARC3" s="586" t="s">
        <v>3152</v>
      </c>
      <c r="ARD3" s="602"/>
      <c r="ARE3" s="602"/>
      <c r="ARF3" s="587"/>
      <c r="ARG3" s="586" t="s">
        <v>3153</v>
      </c>
      <c r="ARH3" s="602"/>
      <c r="ARI3" s="602"/>
      <c r="ARJ3" s="587"/>
      <c r="ARK3" s="586" t="s">
        <v>3154</v>
      </c>
      <c r="ARL3" s="602"/>
      <c r="ARM3" s="602"/>
      <c r="ARN3" s="587"/>
      <c r="ARO3" s="640"/>
      <c r="ARP3" s="655"/>
      <c r="ARQ3" s="655"/>
      <c r="ARR3" s="655"/>
      <c r="ARS3" s="618"/>
      <c r="ART3" s="622"/>
      <c r="ARU3" s="606"/>
      <c r="ARV3" s="618"/>
      <c r="ARW3" s="622"/>
      <c r="ARX3" s="618"/>
      <c r="ARY3" s="662"/>
      <c r="ARZ3" s="655"/>
      <c r="ASA3" s="655"/>
      <c r="ASB3" s="661"/>
      <c r="ASC3" s="640"/>
      <c r="ASD3" s="655"/>
      <c r="ASE3" s="655"/>
      <c r="ASF3" s="641"/>
      <c r="ASG3" s="662"/>
      <c r="ASH3" s="655"/>
      <c r="ASI3" s="655"/>
      <c r="ASJ3" s="661"/>
      <c r="ASK3" s="640"/>
      <c r="ASL3" s="655"/>
      <c r="ASM3" s="655"/>
      <c r="ASN3" s="641"/>
      <c r="ASO3" s="662"/>
      <c r="ASP3" s="655"/>
      <c r="ASQ3" s="655"/>
      <c r="ASR3" s="661"/>
      <c r="ASS3" s="640"/>
      <c r="AST3" s="655"/>
      <c r="ASU3" s="655"/>
      <c r="ASV3" s="661"/>
      <c r="ASW3" s="606"/>
      <c r="ASX3" s="606"/>
      <c r="ASY3" s="586"/>
      <c r="ASZ3" s="640"/>
      <c r="ATA3" s="655"/>
      <c r="ATB3" s="655"/>
      <c r="ATC3" s="655"/>
      <c r="ATD3" s="678"/>
      <c r="ATE3" s="679"/>
      <c r="ATF3" s="679"/>
      <c r="ATG3" s="680"/>
      <c r="ATH3" s="776"/>
      <c r="ATI3" s="606"/>
      <c r="ATJ3" s="618"/>
      <c r="ATK3" s="762"/>
      <c r="ATL3" s="720"/>
      <c r="ATM3" s="720"/>
      <c r="ATN3" s="720"/>
      <c r="ATO3" s="720"/>
      <c r="ATP3" s="720"/>
      <c r="ATQ3" s="720"/>
      <c r="ATR3" s="720"/>
      <c r="ATS3" s="720"/>
      <c r="ATT3" s="720"/>
      <c r="ATU3" s="720"/>
      <c r="ATV3" s="757"/>
      <c r="ATW3" s="898" t="s">
        <v>1</v>
      </c>
      <c r="ATX3" s="899"/>
      <c r="ATY3" s="902" t="s">
        <v>2</v>
      </c>
      <c r="ATZ3" s="899"/>
      <c r="AUA3" s="904" t="s">
        <v>1</v>
      </c>
      <c r="AUB3" s="905"/>
      <c r="AUC3" s="905"/>
      <c r="AUD3" s="905"/>
      <c r="AUE3" s="906"/>
      <c r="AUF3" s="904" t="s">
        <v>2</v>
      </c>
      <c r="AUG3" s="905"/>
      <c r="AUH3" s="905"/>
      <c r="AUI3" s="905"/>
      <c r="AUJ3" s="907"/>
      <c r="AUK3" s="606"/>
      <c r="AUL3" s="618"/>
      <c r="AUM3" s="601" t="s">
        <v>577</v>
      </c>
      <c r="AUN3" s="376"/>
      <c r="AUO3" s="586" t="s">
        <v>578</v>
      </c>
      <c r="AUP3" s="349"/>
      <c r="AUQ3" s="585" t="s">
        <v>577</v>
      </c>
      <c r="AUR3" s="585" t="s">
        <v>578</v>
      </c>
      <c r="AUS3" s="585" t="s">
        <v>577</v>
      </c>
      <c r="AUT3" s="585" t="s">
        <v>578</v>
      </c>
      <c r="AUU3" s="585" t="s">
        <v>577</v>
      </c>
      <c r="AUV3" s="585" t="s">
        <v>578</v>
      </c>
      <c r="AUW3" s="585" t="s">
        <v>577</v>
      </c>
      <c r="AUX3" s="585" t="s">
        <v>578</v>
      </c>
      <c r="AUY3" s="585" t="s">
        <v>577</v>
      </c>
      <c r="AUZ3" s="591" t="s">
        <v>578</v>
      </c>
      <c r="AVA3" s="602" t="s">
        <v>711</v>
      </c>
      <c r="AVB3" s="587"/>
      <c r="AVC3" s="586" t="s">
        <v>824</v>
      </c>
      <c r="AVD3" s="587"/>
      <c r="AVE3" s="586" t="s">
        <v>825</v>
      </c>
      <c r="AVF3" s="587"/>
      <c r="AVG3" s="586" t="s">
        <v>751</v>
      </c>
      <c r="AVH3" s="587"/>
      <c r="AVI3" s="586" t="s">
        <v>752</v>
      </c>
      <c r="AVJ3" s="587"/>
      <c r="AVK3" s="586" t="s">
        <v>826</v>
      </c>
      <c r="AVL3" s="587"/>
      <c r="AVM3" s="586" t="s">
        <v>827</v>
      </c>
      <c r="AVN3" s="587"/>
      <c r="AVO3" s="586" t="s">
        <v>828</v>
      </c>
      <c r="AVP3" s="587"/>
      <c r="AVQ3" s="586" t="s">
        <v>754</v>
      </c>
      <c r="AVR3" s="602"/>
      <c r="AVS3" s="601" t="s">
        <v>711</v>
      </c>
      <c r="AVT3" s="587"/>
      <c r="AVU3" s="586" t="s">
        <v>824</v>
      </c>
      <c r="AVV3" s="587"/>
      <c r="AVW3" s="586" t="s">
        <v>825</v>
      </c>
      <c r="AVX3" s="587"/>
      <c r="AVY3" s="586" t="s">
        <v>751</v>
      </c>
      <c r="AVZ3" s="587"/>
      <c r="AWA3" s="586" t="s">
        <v>752</v>
      </c>
      <c r="AWB3" s="587"/>
      <c r="AWC3" s="586" t="s">
        <v>826</v>
      </c>
      <c r="AWD3" s="587"/>
      <c r="AWE3" s="586" t="s">
        <v>827</v>
      </c>
      <c r="AWF3" s="587"/>
      <c r="AWG3" s="586" t="s">
        <v>828</v>
      </c>
      <c r="AWH3" s="587"/>
      <c r="AWI3" s="586" t="s">
        <v>754</v>
      </c>
      <c r="AWJ3" s="602"/>
      <c r="AWK3" s="604"/>
      <c r="AWL3" s="585"/>
      <c r="AWM3" s="585"/>
      <c r="AWN3" s="585"/>
      <c r="AWO3" s="585"/>
      <c r="AWP3" s="585"/>
      <c r="AWQ3" s="585"/>
      <c r="AWR3" s="585"/>
      <c r="AWS3" s="585"/>
      <c r="AWT3" s="585"/>
      <c r="AWU3" s="585"/>
      <c r="AWV3" s="585"/>
      <c r="AWW3" s="585"/>
      <c r="AWX3" s="585"/>
      <c r="AWY3" s="585"/>
      <c r="AWZ3" s="585"/>
      <c r="AXA3" s="585"/>
      <c r="AXB3" s="585"/>
      <c r="AXC3" s="585"/>
      <c r="AXD3" s="585"/>
      <c r="AXE3" s="585"/>
      <c r="AXF3" s="585"/>
      <c r="AXG3" s="585"/>
      <c r="AXH3" s="585"/>
      <c r="AXI3" s="585"/>
      <c r="AXJ3" s="585"/>
      <c r="AXK3" s="585"/>
      <c r="AXL3" s="586"/>
      <c r="AXM3" s="662"/>
      <c r="AXN3" s="655"/>
      <c r="AXO3" s="586" t="s">
        <v>912</v>
      </c>
      <c r="AXP3" s="587"/>
      <c r="AXQ3" s="640" t="s">
        <v>906</v>
      </c>
      <c r="AXR3" s="661"/>
      <c r="AXS3" s="640" t="s">
        <v>907</v>
      </c>
      <c r="AXT3" s="661"/>
      <c r="AXU3" s="640" t="s">
        <v>908</v>
      </c>
      <c r="AXV3" s="661"/>
      <c r="AXW3" s="640" t="s">
        <v>909</v>
      </c>
      <c r="AXX3" s="661"/>
      <c r="AXY3" s="640" t="s">
        <v>910</v>
      </c>
      <c r="AXZ3" s="661"/>
      <c r="AYA3" s="640" t="s">
        <v>669</v>
      </c>
      <c r="AYB3" s="655"/>
      <c r="AYC3" s="742"/>
      <c r="AYD3" s="587"/>
      <c r="AYE3" s="585"/>
      <c r="AYF3" s="585"/>
      <c r="AYG3" s="585"/>
      <c r="AYH3" s="585"/>
      <c r="AYI3" s="585"/>
      <c r="AYJ3" s="585"/>
      <c r="AYK3" s="585"/>
      <c r="AYL3" s="585"/>
      <c r="AYM3" s="585"/>
      <c r="AYN3" s="585"/>
      <c r="AYO3" s="585"/>
      <c r="AYP3" s="585"/>
      <c r="AYQ3" s="585"/>
      <c r="AYR3" s="585"/>
      <c r="AYS3" s="585"/>
      <c r="AYT3" s="585"/>
      <c r="AYU3" s="585"/>
      <c r="AYV3" s="586"/>
      <c r="AYW3" s="604"/>
      <c r="AYX3" s="585"/>
      <c r="AYY3" s="585"/>
      <c r="AYZ3" s="585"/>
      <c r="AZA3" s="585"/>
      <c r="AZB3" s="585"/>
      <c r="AZC3" s="585"/>
      <c r="AZD3" s="585"/>
      <c r="AZE3" s="585"/>
      <c r="AZF3" s="585"/>
      <c r="AZG3" s="585"/>
      <c r="AZH3" s="585"/>
      <c r="AZI3" s="585"/>
      <c r="AZJ3" s="585"/>
      <c r="AZK3" s="585"/>
      <c r="AZL3" s="585"/>
      <c r="AZM3" s="585"/>
      <c r="AZN3" s="585"/>
      <c r="AZO3" s="585"/>
      <c r="AZP3" s="585"/>
      <c r="AZQ3" s="585"/>
      <c r="AZR3" s="585"/>
      <c r="AZS3" s="585"/>
      <c r="AZT3" s="585"/>
      <c r="AZU3" s="585"/>
      <c r="AZV3" s="585"/>
      <c r="AZW3" s="585"/>
      <c r="AZX3" s="591"/>
      <c r="AZY3" s="655"/>
      <c r="AZZ3" s="661"/>
      <c r="BAA3" s="586" t="s">
        <v>912</v>
      </c>
      <c r="BAB3" s="587"/>
      <c r="BAC3" s="640"/>
      <c r="BAD3" s="661"/>
      <c r="BAE3" s="640" t="s">
        <v>906</v>
      </c>
      <c r="BAF3" s="661"/>
      <c r="BAG3" s="640" t="s">
        <v>907</v>
      </c>
      <c r="BAH3" s="661"/>
      <c r="BAI3" s="640" t="s">
        <v>908</v>
      </c>
      <c r="BAJ3" s="661"/>
      <c r="BAK3" s="640" t="s">
        <v>909</v>
      </c>
      <c r="BAL3" s="661"/>
      <c r="BAM3" s="640" t="s">
        <v>910</v>
      </c>
      <c r="BAN3" s="661"/>
      <c r="BAO3" s="640" t="s">
        <v>669</v>
      </c>
      <c r="BAP3" s="655"/>
      <c r="BAQ3" s="586"/>
      <c r="BAR3" s="623" t="s">
        <v>929</v>
      </c>
      <c r="BAS3" s="621"/>
      <c r="BAT3" s="615" t="s">
        <v>930</v>
      </c>
      <c r="BAU3" s="621"/>
      <c r="BAV3" s="615" t="s">
        <v>931</v>
      </c>
      <c r="BAW3" s="621"/>
      <c r="BAX3" s="615" t="s">
        <v>932</v>
      </c>
      <c r="BAY3" s="621"/>
      <c r="BAZ3" s="615" t="s">
        <v>933</v>
      </c>
      <c r="BBA3" s="621"/>
      <c r="BBB3" s="615" t="s">
        <v>934</v>
      </c>
      <c r="BBC3" s="621"/>
      <c r="BBD3" s="615" t="s">
        <v>935</v>
      </c>
      <c r="BBE3" s="621"/>
      <c r="BBF3" s="615" t="s">
        <v>936</v>
      </c>
      <c r="BBG3" s="621"/>
      <c r="BBH3" s="243" t="s">
        <v>937</v>
      </c>
      <c r="BBI3" s="243" t="s">
        <v>938</v>
      </c>
      <c r="BBJ3" s="244" t="s">
        <v>939</v>
      </c>
      <c r="BBK3" s="604"/>
      <c r="BBL3" s="585"/>
      <c r="BBM3" s="585"/>
      <c r="BBN3" s="585"/>
      <c r="BBO3" s="585"/>
      <c r="BBP3" s="585"/>
      <c r="BBQ3" s="585"/>
      <c r="BBR3" s="585"/>
      <c r="BBS3" s="585"/>
      <c r="BBT3" s="585"/>
      <c r="BBU3" s="585"/>
      <c r="BBV3" s="585"/>
      <c r="BBW3" s="585"/>
      <c r="BBX3" s="585"/>
      <c r="BBY3" s="585"/>
      <c r="BBZ3" s="585"/>
      <c r="BCA3" s="585"/>
      <c r="BCB3" s="585"/>
      <c r="BCC3" s="585"/>
      <c r="BCD3" s="585"/>
      <c r="BCE3" s="585"/>
      <c r="BCF3" s="585"/>
      <c r="BCG3" s="585"/>
      <c r="BCH3" s="585"/>
      <c r="BCI3" s="585"/>
      <c r="BCJ3" s="591"/>
      <c r="BCK3" s="604"/>
      <c r="BCL3" s="585"/>
      <c r="BCM3" s="585"/>
      <c r="BCN3" s="585"/>
      <c r="BCO3" s="585"/>
      <c r="BCP3" s="585"/>
      <c r="BCQ3" s="585"/>
      <c r="BCR3" s="585"/>
      <c r="BCS3" s="585"/>
      <c r="BCT3" s="585"/>
      <c r="BCU3" s="585"/>
      <c r="BCV3" s="585"/>
      <c r="BCW3" s="585"/>
      <c r="BCX3" s="585"/>
      <c r="BCY3" s="585"/>
      <c r="BCZ3" s="585"/>
      <c r="BDA3" s="585"/>
      <c r="BDB3" s="585"/>
      <c r="BDC3" s="620"/>
      <c r="BDD3" s="587"/>
      <c r="BDE3" s="585"/>
      <c r="BDF3" s="585"/>
      <c r="BDG3" s="585"/>
      <c r="BDH3" s="585"/>
      <c r="BDI3" s="585"/>
      <c r="BDJ3" s="585"/>
      <c r="BDK3" s="585"/>
      <c r="BDL3" s="585"/>
      <c r="BDM3" s="585"/>
      <c r="BDN3" s="585"/>
      <c r="BDO3" s="591"/>
      <c r="BDP3" s="604"/>
      <c r="BDQ3" s="585"/>
      <c r="BDR3" s="585"/>
      <c r="BDS3" s="585"/>
      <c r="BDT3" s="585"/>
      <c r="BDU3" s="585"/>
      <c r="BDV3" s="585"/>
      <c r="BDW3" s="585"/>
      <c r="BDX3" s="585"/>
      <c r="BDY3" s="585"/>
      <c r="BDZ3" s="585"/>
      <c r="BEA3" s="586"/>
      <c r="BEB3" s="604"/>
      <c r="BEC3" s="585"/>
      <c r="BED3" s="585"/>
      <c r="BEE3" s="585"/>
      <c r="BEF3" s="585"/>
      <c r="BEG3" s="585"/>
      <c r="BEH3" s="585"/>
      <c r="BEI3" s="585"/>
      <c r="BEJ3" s="585"/>
      <c r="BEK3" s="585"/>
      <c r="BEL3" s="585"/>
      <c r="BEM3" s="591"/>
      <c r="BEN3" s="655" t="s">
        <v>1139</v>
      </c>
      <c r="BEO3" s="661"/>
      <c r="BEP3" s="640" t="s">
        <v>1140</v>
      </c>
      <c r="BEQ3" s="661"/>
      <c r="BER3" s="640" t="s">
        <v>1139</v>
      </c>
      <c r="BES3" s="661"/>
      <c r="BET3" s="640" t="s">
        <v>1140</v>
      </c>
      <c r="BEU3" s="661"/>
      <c r="BEV3" s="640" t="s">
        <v>1141</v>
      </c>
      <c r="BEW3" s="661"/>
      <c r="BEX3" s="640" t="s">
        <v>1142</v>
      </c>
      <c r="BEY3" s="661"/>
      <c r="BEZ3" s="640" t="s">
        <v>1143</v>
      </c>
      <c r="BFA3" s="661"/>
      <c r="BFB3" s="640" t="s">
        <v>1144</v>
      </c>
      <c r="BFC3" s="655"/>
      <c r="BFD3" s="624"/>
      <c r="BFE3" s="619"/>
      <c r="BFF3" s="618"/>
      <c r="BFG3" s="619"/>
      <c r="BFH3" s="662"/>
      <c r="BFI3" s="641"/>
      <c r="BFJ3" s="662"/>
      <c r="BFK3" s="641"/>
      <c r="BFL3" s="662"/>
      <c r="BFM3" s="641"/>
      <c r="BFN3" s="662"/>
      <c r="BFO3" s="641"/>
      <c r="BFP3" s="624"/>
      <c r="BFQ3" s="604"/>
      <c r="BFR3" s="585"/>
      <c r="BFS3" s="585"/>
      <c r="BFT3" s="585"/>
      <c r="BFU3" s="585"/>
      <c r="BFV3" s="585"/>
      <c r="BFW3" s="585"/>
      <c r="BFX3" s="591"/>
      <c r="BFY3" s="1032" t="s">
        <v>2989</v>
      </c>
      <c r="BFZ3" s="1032"/>
      <c r="BGA3" s="1032"/>
      <c r="BGB3" s="1032"/>
      <c r="BGC3" s="1032"/>
      <c r="BGD3" s="1034" t="s">
        <v>2990</v>
      </c>
      <c r="BGE3" s="1034"/>
      <c r="BGF3" s="1034"/>
      <c r="BGG3" s="1034"/>
      <c r="BGH3" s="1034"/>
      <c r="BGI3" s="1034" t="s">
        <v>2991</v>
      </c>
      <c r="BGJ3" s="1034"/>
      <c r="BGK3" s="1034"/>
      <c r="BGL3" s="1034"/>
      <c r="BGM3" s="1033"/>
      <c r="BGN3" s="602" t="s">
        <v>550</v>
      </c>
      <c r="BGO3" s="602"/>
      <c r="BGP3" s="602"/>
      <c r="BGQ3" s="602"/>
      <c r="BGR3" s="602"/>
      <c r="BGS3" s="587"/>
      <c r="BGT3" s="586" t="s">
        <v>551</v>
      </c>
      <c r="BGU3" s="602"/>
      <c r="BGV3" s="602"/>
      <c r="BGW3" s="602"/>
      <c r="BGX3" s="587"/>
      <c r="BGY3" s="615" t="s">
        <v>555</v>
      </c>
      <c r="BGZ3" s="621"/>
      <c r="BHA3" s="615" t="s">
        <v>556</v>
      </c>
      <c r="BHB3" s="617"/>
      <c r="BHC3" s="662"/>
      <c r="BHD3" s="655"/>
      <c r="BHE3" s="655"/>
      <c r="BHF3" s="655"/>
      <c r="BHG3" s="661"/>
      <c r="BHH3" s="585" t="s">
        <v>2749</v>
      </c>
      <c r="BHI3" s="585"/>
      <c r="BHJ3" s="585" t="s">
        <v>2750</v>
      </c>
      <c r="BHK3" s="585"/>
      <c r="BHL3" s="586" t="s">
        <v>2751</v>
      </c>
      <c r="BHM3" s="587"/>
      <c r="BHN3" s="585"/>
      <c r="BHO3" s="585"/>
      <c r="BHP3" s="619"/>
      <c r="BHQ3" s="622"/>
      <c r="BHR3" s="615" t="s">
        <v>698</v>
      </c>
      <c r="BHS3" s="621"/>
      <c r="BHT3" s="615" t="s">
        <v>699</v>
      </c>
      <c r="BHU3" s="621"/>
      <c r="BHV3" s="615" t="s">
        <v>700</v>
      </c>
      <c r="BHW3" s="621"/>
      <c r="BHX3" s="615" t="s">
        <v>701</v>
      </c>
      <c r="BHY3" s="621"/>
      <c r="BHZ3" s="615" t="s">
        <v>714</v>
      </c>
      <c r="BIA3" s="621"/>
      <c r="BIB3" s="615" t="s">
        <v>715</v>
      </c>
      <c r="BIC3" s="621"/>
      <c r="BID3" s="615" t="s">
        <v>716</v>
      </c>
      <c r="BIE3" s="621"/>
      <c r="BIF3" s="615" t="s">
        <v>717</v>
      </c>
      <c r="BIG3" s="621"/>
      <c r="BIH3" s="615" t="s">
        <v>718</v>
      </c>
      <c r="BII3" s="621"/>
      <c r="BIJ3" s="615" t="s">
        <v>719</v>
      </c>
      <c r="BIK3" s="621"/>
      <c r="BIL3" s="615" t="s">
        <v>669</v>
      </c>
      <c r="BIM3" s="621"/>
      <c r="BIN3" s="616" t="s">
        <v>2494</v>
      </c>
      <c r="BIO3" s="617"/>
      <c r="BIP3" s="662"/>
      <c r="BIQ3" s="661"/>
      <c r="BIR3" s="585"/>
      <c r="BIS3" s="585"/>
      <c r="BIT3" s="585"/>
      <c r="BIU3" s="591"/>
      <c r="BIV3" s="614"/>
      <c r="BIW3" s="585"/>
      <c r="BIX3" s="585"/>
      <c r="BIY3" s="585"/>
      <c r="BIZ3" s="585"/>
      <c r="BJA3" s="585"/>
      <c r="BJB3" s="585"/>
      <c r="BJC3" s="585"/>
      <c r="BJD3" s="585"/>
      <c r="BJE3" s="585"/>
      <c r="BJF3" s="585"/>
      <c r="BJG3" s="585"/>
      <c r="BJH3" s="585"/>
      <c r="BJI3" s="585"/>
      <c r="BJJ3" s="585"/>
      <c r="BJK3" s="585"/>
      <c r="BJL3" s="585"/>
      <c r="BJM3" s="585"/>
      <c r="BJN3" s="585"/>
      <c r="BJO3" s="585"/>
      <c r="BJP3" s="585"/>
      <c r="BJQ3" s="585"/>
      <c r="BJR3" s="591"/>
      <c r="BJS3" s="662"/>
      <c r="BJT3" s="641"/>
      <c r="BJU3" s="662"/>
      <c r="BJV3" s="655"/>
      <c r="BJW3" s="655"/>
      <c r="BJX3" s="661"/>
      <c r="BJY3" s="640"/>
      <c r="BJZ3" s="655"/>
      <c r="BKA3" s="655"/>
      <c r="BKB3" s="661"/>
      <c r="BKC3" s="640"/>
      <c r="BKD3" s="655"/>
      <c r="BKE3" s="655"/>
      <c r="BKF3" s="661"/>
      <c r="BKG3" s="640"/>
      <c r="BKH3" s="655"/>
      <c r="BKI3" s="655"/>
      <c r="BKJ3" s="641"/>
      <c r="BKK3" s="624"/>
      <c r="BKL3" s="622"/>
      <c r="BKM3" s="615" t="s">
        <v>130</v>
      </c>
      <c r="BKN3" s="621"/>
      <c r="BKO3" s="615" t="s">
        <v>131</v>
      </c>
      <c r="BKP3" s="621"/>
      <c r="BKQ3" s="615" t="s">
        <v>147</v>
      </c>
      <c r="BKR3" s="621"/>
      <c r="BKS3" s="615" t="s">
        <v>146</v>
      </c>
      <c r="BKT3" s="621"/>
      <c r="BKU3" s="615" t="s">
        <v>134</v>
      </c>
      <c r="BKV3" s="621"/>
      <c r="BKW3" s="615" t="s">
        <v>145</v>
      </c>
      <c r="BKX3" s="621"/>
      <c r="BKY3" s="615" t="s">
        <v>136</v>
      </c>
      <c r="BKZ3" s="621"/>
      <c r="BLA3" s="615" t="s">
        <v>137</v>
      </c>
      <c r="BLB3" s="621"/>
      <c r="BLC3" s="865"/>
      <c r="BLD3" s="866"/>
      <c r="BLE3" s="865"/>
      <c r="BLF3" s="866"/>
      <c r="BLG3" s="865"/>
      <c r="BLH3" s="866"/>
      <c r="BLI3" s="865"/>
      <c r="BLJ3" s="866"/>
      <c r="BLK3" s="865"/>
      <c r="BLL3" s="870"/>
      <c r="BLM3" s="623" t="s">
        <v>138</v>
      </c>
      <c r="BLN3" s="621"/>
      <c r="BLO3" s="615" t="s">
        <v>173</v>
      </c>
      <c r="BLP3" s="621"/>
      <c r="BLQ3" s="615" t="s">
        <v>174</v>
      </c>
      <c r="BLR3" s="621"/>
      <c r="BLS3" s="615" t="s">
        <v>2048</v>
      </c>
      <c r="BLT3" s="621"/>
      <c r="BLU3" s="615" t="s">
        <v>175</v>
      </c>
      <c r="BLV3" s="621"/>
      <c r="BLW3" s="615" t="s">
        <v>2049</v>
      </c>
      <c r="BLX3" s="621"/>
      <c r="BLY3" s="615" t="s">
        <v>2050</v>
      </c>
      <c r="BLZ3" s="621"/>
      <c r="BMA3" s="615" t="s">
        <v>2051</v>
      </c>
      <c r="BMB3" s="621"/>
      <c r="BMC3" s="615" t="s">
        <v>176</v>
      </c>
      <c r="BMD3" s="621"/>
      <c r="BME3" s="615" t="s">
        <v>177</v>
      </c>
      <c r="BMF3" s="617"/>
      <c r="BMG3" s="623" t="s">
        <v>130</v>
      </c>
      <c r="BMH3" s="621"/>
      <c r="BMI3" s="615" t="s">
        <v>148</v>
      </c>
      <c r="BMJ3" s="621"/>
      <c r="BMK3" s="615" t="s">
        <v>149</v>
      </c>
      <c r="BML3" s="621"/>
      <c r="BMM3" s="615" t="s">
        <v>179</v>
      </c>
      <c r="BMN3" s="621"/>
      <c r="BMO3" s="615" t="s">
        <v>150</v>
      </c>
      <c r="BMP3" s="621"/>
      <c r="BMQ3" s="615" t="s">
        <v>180</v>
      </c>
      <c r="BMR3" s="621"/>
      <c r="BMS3" s="615" t="s">
        <v>2050</v>
      </c>
      <c r="BMT3" s="621"/>
      <c r="BMU3" s="615" t="s">
        <v>181</v>
      </c>
      <c r="BMV3" s="621"/>
      <c r="BMW3" s="615" t="s">
        <v>151</v>
      </c>
      <c r="BMX3" s="621"/>
      <c r="BMY3" s="615" t="s">
        <v>152</v>
      </c>
      <c r="BMZ3" s="617"/>
      <c r="BNA3" s="662"/>
      <c r="BNB3" s="661"/>
      <c r="BNC3" s="640"/>
      <c r="BND3" s="641"/>
      <c r="BNE3" s="662"/>
      <c r="BNF3" s="655"/>
      <c r="BNG3" s="655"/>
      <c r="BNH3" s="655"/>
      <c r="BNI3" s="655"/>
      <c r="BNJ3" s="661"/>
      <c r="BNK3" s="640"/>
      <c r="BNL3" s="661"/>
      <c r="BNM3" s="640"/>
      <c r="BNN3" s="655"/>
      <c r="BNO3" s="655"/>
      <c r="BNP3" s="655"/>
      <c r="BNQ3" s="655"/>
      <c r="BNR3" s="641"/>
      <c r="BNS3" s="624"/>
      <c r="BNT3" s="666" t="s">
        <v>220</v>
      </c>
      <c r="BNU3" s="858"/>
      <c r="BNV3" s="666" t="s">
        <v>221</v>
      </c>
      <c r="BNW3" s="858"/>
      <c r="BNX3" s="862"/>
      <c r="BNY3" s="858"/>
      <c r="BNZ3" s="862"/>
      <c r="BOA3" s="858"/>
      <c r="BOB3" s="620"/>
      <c r="BOC3" s="624"/>
      <c r="BOD3" s="619"/>
      <c r="BOE3" s="859" t="s">
        <v>235</v>
      </c>
      <c r="BOF3" s="768"/>
      <c r="BOG3" s="664" t="s">
        <v>236</v>
      </c>
      <c r="BOH3" s="768"/>
      <c r="BOI3" s="664" t="s">
        <v>237</v>
      </c>
      <c r="BOJ3" s="768"/>
      <c r="BOK3" s="664" t="s">
        <v>238</v>
      </c>
      <c r="BOL3" s="770"/>
      <c r="BOM3" s="624"/>
      <c r="BON3" s="619"/>
      <c r="BOO3" s="859" t="s">
        <v>250</v>
      </c>
      <c r="BOP3" s="768"/>
      <c r="BOQ3" s="859" t="s">
        <v>251</v>
      </c>
      <c r="BOR3" s="768"/>
      <c r="BOS3" s="859" t="s">
        <v>252</v>
      </c>
      <c r="BOT3" s="768"/>
      <c r="BOU3" s="859" t="s">
        <v>253</v>
      </c>
      <c r="BOV3" s="768"/>
      <c r="BOW3" s="859" t="s">
        <v>254</v>
      </c>
      <c r="BOX3" s="768"/>
      <c r="BOY3" s="830" t="s">
        <v>255</v>
      </c>
      <c r="BOZ3" s="770"/>
      <c r="BPA3" s="623" t="s">
        <v>130</v>
      </c>
      <c r="BPB3" s="621"/>
      <c r="BPC3" s="615" t="s">
        <v>106</v>
      </c>
      <c r="BPD3" s="621"/>
      <c r="BPE3" s="615" t="s">
        <v>107</v>
      </c>
      <c r="BPF3" s="621"/>
      <c r="BPG3" s="618"/>
      <c r="BPH3" s="622"/>
      <c r="BPI3" s="618"/>
      <c r="BPJ3" s="622"/>
      <c r="BPK3" s="618"/>
      <c r="BPL3" s="622"/>
      <c r="BPM3" s="618"/>
      <c r="BPN3" s="619"/>
      <c r="BPO3" s="618"/>
      <c r="BPP3" s="620"/>
      <c r="BPQ3" s="623" t="s">
        <v>130</v>
      </c>
      <c r="BPR3" s="621"/>
      <c r="BPS3" s="615" t="s">
        <v>131</v>
      </c>
      <c r="BPT3" s="621"/>
      <c r="BPU3" s="615" t="s">
        <v>1457</v>
      </c>
      <c r="BPV3" s="621"/>
      <c r="BPW3" s="615" t="s">
        <v>1455</v>
      </c>
      <c r="BPX3" s="621"/>
      <c r="BPY3" s="615" t="s">
        <v>134</v>
      </c>
      <c r="BPZ3" s="621"/>
      <c r="BQA3" s="615" t="s">
        <v>1456</v>
      </c>
      <c r="BQB3" s="621"/>
      <c r="BQC3" s="615" t="s">
        <v>136</v>
      </c>
      <c r="BQD3" s="621"/>
      <c r="BQE3" s="615" t="s">
        <v>137</v>
      </c>
      <c r="BQF3" s="621"/>
      <c r="BQG3" s="618"/>
      <c r="BQH3" s="622"/>
      <c r="BQI3" s="618"/>
      <c r="BQJ3" s="622"/>
      <c r="BQK3" s="618"/>
      <c r="BQL3" s="620"/>
      <c r="BQM3" s="623" t="s">
        <v>130</v>
      </c>
      <c r="BQN3" s="621"/>
      <c r="BQO3" s="615" t="s">
        <v>131</v>
      </c>
      <c r="BQP3" s="621"/>
      <c r="BQQ3" s="615" t="s">
        <v>132</v>
      </c>
      <c r="BQR3" s="621"/>
      <c r="BQS3" s="615" t="s">
        <v>133</v>
      </c>
      <c r="BQT3" s="621"/>
      <c r="BQU3" s="615" t="s">
        <v>134</v>
      </c>
      <c r="BQV3" s="621"/>
      <c r="BQW3" s="615" t="s">
        <v>135</v>
      </c>
      <c r="BQX3" s="621"/>
      <c r="BQY3" s="615" t="s">
        <v>136</v>
      </c>
      <c r="BQZ3" s="621"/>
      <c r="BRA3" s="615" t="s">
        <v>137</v>
      </c>
      <c r="BRB3" s="621"/>
      <c r="BRC3" s="618"/>
      <c r="BRD3" s="622"/>
      <c r="BRE3" s="618"/>
      <c r="BRF3" s="622"/>
      <c r="BRG3" s="618"/>
      <c r="BRH3" s="620"/>
      <c r="BRI3" s="662"/>
      <c r="BRJ3" s="661"/>
      <c r="BRK3" s="640"/>
      <c r="BRL3" s="661"/>
      <c r="BRM3" s="640"/>
      <c r="BRN3" s="641"/>
      <c r="BRO3" s="624"/>
      <c r="BRP3" s="619"/>
      <c r="BRQ3" s="615" t="s">
        <v>284</v>
      </c>
      <c r="BRR3" s="621"/>
      <c r="BRS3" s="615" t="s">
        <v>285</v>
      </c>
      <c r="BRT3" s="621"/>
      <c r="BRU3" s="618"/>
      <c r="BRV3" s="619"/>
      <c r="BRW3" s="615" t="s">
        <v>284</v>
      </c>
      <c r="BRX3" s="621"/>
      <c r="BRY3" s="615" t="s">
        <v>285</v>
      </c>
      <c r="BRZ3" s="621"/>
      <c r="BSA3" s="618"/>
      <c r="BSB3" s="622"/>
      <c r="BSC3" s="618"/>
      <c r="BSD3" s="619"/>
      <c r="BSE3" s="620"/>
      <c r="BSF3" s="662"/>
      <c r="BSG3" s="661"/>
      <c r="BSH3" s="640"/>
      <c r="BSI3" s="661"/>
      <c r="BSJ3" s="640"/>
      <c r="BSK3" s="641"/>
      <c r="BSL3" s="604" t="s">
        <v>3069</v>
      </c>
      <c r="BSM3" s="585"/>
      <c r="BSN3" s="585" t="s">
        <v>3070</v>
      </c>
      <c r="BSO3" s="585"/>
      <c r="BSP3" s="585" t="s">
        <v>3071</v>
      </c>
      <c r="BSQ3" s="585"/>
      <c r="BSR3" s="585" t="s">
        <v>3072</v>
      </c>
      <c r="BSS3" s="585"/>
      <c r="BST3" s="585" t="s">
        <v>3073</v>
      </c>
      <c r="BSU3" s="585"/>
      <c r="BSV3" s="585" t="s">
        <v>3074</v>
      </c>
      <c r="BSW3" s="591"/>
      <c r="BSX3" s="662"/>
      <c r="BSY3" s="641"/>
      <c r="BSZ3" s="587" t="s">
        <v>600</v>
      </c>
      <c r="BTA3" s="585"/>
      <c r="BTB3" s="585" t="s">
        <v>778</v>
      </c>
      <c r="BTC3" s="585"/>
      <c r="BTD3" s="585" t="s">
        <v>716</v>
      </c>
      <c r="BTE3" s="585"/>
      <c r="BTF3" s="585" t="s">
        <v>665</v>
      </c>
      <c r="BTG3" s="585"/>
      <c r="BTH3" s="585" t="s">
        <v>779</v>
      </c>
      <c r="BTI3" s="585"/>
      <c r="BTJ3" s="585" t="s">
        <v>780</v>
      </c>
      <c r="BTK3" s="585"/>
      <c r="BTL3" s="585" t="s">
        <v>669</v>
      </c>
      <c r="BTM3" s="586"/>
      <c r="BTN3" s="662"/>
      <c r="BTO3" s="661"/>
      <c r="BTP3" s="625"/>
      <c r="BTQ3" s="682"/>
      <c r="BTR3" s="625"/>
      <c r="BTS3" s="626"/>
      <c r="BTT3" s="856"/>
      <c r="BTU3" s="856"/>
      <c r="BTV3" s="856"/>
      <c r="BTW3" s="856"/>
      <c r="BTX3" s="720"/>
      <c r="BTY3" s="720"/>
      <c r="BTZ3" s="682"/>
      <c r="BUA3" s="626"/>
      <c r="BUB3" s="625"/>
      <c r="BUC3" s="626"/>
      <c r="BUD3" s="682"/>
      <c r="BUE3" s="626"/>
      <c r="BUF3" s="720"/>
      <c r="BUG3" s="720"/>
      <c r="BUH3" s="720"/>
      <c r="BUI3" s="720"/>
      <c r="BUJ3" s="720"/>
      <c r="BUK3" s="720"/>
      <c r="BUL3" s="720"/>
      <c r="BUM3" s="593"/>
      <c r="BUN3" s="845"/>
      <c r="BUO3" s="846"/>
      <c r="BUP3" s="846"/>
      <c r="BUQ3" s="847"/>
      <c r="BUR3" s="850"/>
      <c r="BUS3" s="846"/>
      <c r="BUT3" s="846"/>
      <c r="BUU3" s="851"/>
      <c r="BUV3" s="602" t="s">
        <v>1233</v>
      </c>
      <c r="BUW3" s="602"/>
      <c r="BUX3" s="640" t="s">
        <v>1234</v>
      </c>
      <c r="BUY3" s="661"/>
      <c r="BUZ3" s="640" t="s">
        <v>1235</v>
      </c>
      <c r="BVA3" s="661"/>
      <c r="BVB3" s="615" t="s">
        <v>2429</v>
      </c>
      <c r="BVC3" s="621"/>
      <c r="BVD3" s="615" t="s">
        <v>2432</v>
      </c>
      <c r="BVE3" s="621"/>
      <c r="BVF3" s="602" t="s">
        <v>28</v>
      </c>
      <c r="BVG3" s="602"/>
      <c r="BVH3" s="640" t="s">
        <v>1234</v>
      </c>
      <c r="BVI3" s="661"/>
      <c r="BVJ3" s="640" t="s">
        <v>1235</v>
      </c>
      <c r="BVK3" s="661"/>
      <c r="BVL3" s="615" t="s">
        <v>1515</v>
      </c>
      <c r="BVM3" s="621"/>
      <c r="BVN3" s="615" t="s">
        <v>2432</v>
      </c>
      <c r="BVO3" s="616"/>
      <c r="BVP3" s="623" t="s">
        <v>2438</v>
      </c>
      <c r="BVQ3" s="621"/>
      <c r="BVR3" s="615" t="s">
        <v>2439</v>
      </c>
      <c r="BVS3" s="621"/>
      <c r="BVT3" s="615" t="s">
        <v>2440</v>
      </c>
      <c r="BVU3" s="621"/>
      <c r="BVV3" s="615" t="s">
        <v>2438</v>
      </c>
      <c r="BVW3" s="621"/>
      <c r="BVX3" s="615" t="s">
        <v>2439</v>
      </c>
      <c r="BVY3" s="621"/>
      <c r="BVZ3" s="615" t="s">
        <v>2440</v>
      </c>
      <c r="BWA3" s="617"/>
      <c r="BWB3" s="616" t="s">
        <v>2444</v>
      </c>
      <c r="BWC3" s="621"/>
      <c r="BWD3" s="615" t="s">
        <v>2445</v>
      </c>
      <c r="BWE3" s="621" t="s">
        <v>2446</v>
      </c>
      <c r="BWF3" s="615" t="s">
        <v>2447</v>
      </c>
      <c r="BWG3" s="621" t="s">
        <v>2448</v>
      </c>
      <c r="BWH3" s="615" t="s">
        <v>2449</v>
      </c>
      <c r="BWI3" s="621"/>
      <c r="BWJ3" s="615" t="s">
        <v>2450</v>
      </c>
      <c r="BWK3" s="621" t="s">
        <v>2451</v>
      </c>
      <c r="BWL3" s="615" t="s">
        <v>2452</v>
      </c>
      <c r="BWM3" s="616" t="s">
        <v>2453</v>
      </c>
      <c r="BWN3" s="623" t="s">
        <v>1545</v>
      </c>
      <c r="BWO3" s="621"/>
      <c r="BWP3" s="615" t="s">
        <v>1546</v>
      </c>
      <c r="BWQ3" s="621"/>
      <c r="BWR3" s="615" t="s">
        <v>1243</v>
      </c>
      <c r="BWS3" s="621"/>
      <c r="BWT3" s="615" t="s">
        <v>1244</v>
      </c>
      <c r="BWU3" s="621"/>
      <c r="BWV3" s="615" t="s">
        <v>1245</v>
      </c>
      <c r="BWW3" s="621"/>
      <c r="BWX3" s="615" t="s">
        <v>1246</v>
      </c>
      <c r="BWY3" s="621"/>
      <c r="BWZ3" s="618"/>
      <c r="BXA3" s="622"/>
      <c r="BXB3" s="618"/>
      <c r="BXC3" s="622"/>
      <c r="BXD3" s="618"/>
      <c r="BXE3" s="620"/>
      <c r="BXF3" s="623" t="s">
        <v>1231</v>
      </c>
      <c r="BXG3" s="631"/>
      <c r="BXH3" s="615" t="s">
        <v>1253</v>
      </c>
      <c r="BXI3" s="631"/>
      <c r="BXJ3" s="615" t="s">
        <v>1254</v>
      </c>
      <c r="BXK3" s="658"/>
      <c r="BXL3" s="618"/>
      <c r="BXM3" s="619"/>
      <c r="BXN3" s="618"/>
      <c r="BXO3" s="622"/>
      <c r="BXP3" s="721"/>
      <c r="BXQ3" s="722"/>
      <c r="BXR3" s="618"/>
      <c r="BXS3" s="742"/>
      <c r="BXT3" s="662"/>
      <c r="BXU3" s="661"/>
      <c r="BXV3" s="640"/>
      <c r="BXW3" s="641"/>
      <c r="BXX3" s="662"/>
      <c r="BXY3" s="661"/>
      <c r="BXZ3" s="668"/>
      <c r="BYA3" s="618"/>
      <c r="BYB3" s="604"/>
      <c r="BYC3" s="591"/>
      <c r="BYD3" s="604"/>
      <c r="BYE3" s="585"/>
      <c r="BYF3" s="585"/>
      <c r="BYG3" s="591"/>
      <c r="BYH3" s="655"/>
      <c r="BYI3" s="641"/>
      <c r="BYJ3" s="662"/>
      <c r="BYK3" s="641"/>
      <c r="BYL3" s="624"/>
      <c r="BYM3" s="619"/>
      <c r="BYN3" s="619"/>
      <c r="BYO3" s="619"/>
      <c r="BYP3" s="619"/>
      <c r="BYQ3" s="640"/>
      <c r="BYR3" s="655"/>
      <c r="BYS3" s="655"/>
      <c r="BYT3" s="655"/>
      <c r="BYU3" s="655"/>
      <c r="BYV3" s="661"/>
      <c r="BYW3" s="655"/>
      <c r="BYX3" s="655"/>
      <c r="BYY3" s="641"/>
      <c r="BYZ3" s="601" t="s">
        <v>3105</v>
      </c>
      <c r="BZA3" s="602"/>
      <c r="BZB3" s="587"/>
      <c r="BZC3" s="586" t="s">
        <v>3106</v>
      </c>
      <c r="BZD3" s="602"/>
      <c r="BZE3" s="587"/>
      <c r="BZF3" s="586" t="s">
        <v>3105</v>
      </c>
      <c r="BZG3" s="602"/>
      <c r="BZH3" s="586" t="s">
        <v>3106</v>
      </c>
      <c r="BZI3" s="603"/>
    </row>
    <row r="4" spans="1:2037" s="240" customFormat="1" ht="21" customHeight="1">
      <c r="A4" s="919"/>
      <c r="B4" s="920"/>
      <c r="C4" s="655"/>
      <c r="D4" s="661"/>
      <c r="E4" s="606"/>
      <c r="F4" s="640"/>
      <c r="G4" s="661"/>
      <c r="H4" s="606"/>
      <c r="I4" s="640"/>
      <c r="J4" s="661"/>
      <c r="K4" s="618"/>
      <c r="L4" s="604"/>
      <c r="M4" s="585"/>
      <c r="N4" s="585"/>
      <c r="O4" s="585"/>
      <c r="P4" s="585"/>
      <c r="Q4" s="585"/>
      <c r="R4" s="585"/>
      <c r="S4" s="585"/>
      <c r="T4" s="585"/>
      <c r="U4" s="585"/>
      <c r="V4" s="585"/>
      <c r="W4" s="585"/>
      <c r="X4" s="606"/>
      <c r="Y4" s="742"/>
      <c r="Z4" s="698" t="s">
        <v>1690</v>
      </c>
      <c r="AA4" s="605" t="s">
        <v>1691</v>
      </c>
      <c r="AB4" s="585" t="s">
        <v>1690</v>
      </c>
      <c r="AC4" s="585"/>
      <c r="AD4" s="585" t="s">
        <v>2772</v>
      </c>
      <c r="AE4" s="585"/>
      <c r="AF4" s="606"/>
      <c r="AG4" s="585" t="s">
        <v>42</v>
      </c>
      <c r="AH4" s="585"/>
      <c r="AI4" s="585" t="s">
        <v>2772</v>
      </c>
      <c r="AJ4" s="585"/>
      <c r="AK4" s="605" t="s">
        <v>1690</v>
      </c>
      <c r="AL4" s="605" t="s">
        <v>1691</v>
      </c>
      <c r="AM4" s="606"/>
      <c r="AN4" s="605" t="s">
        <v>1690</v>
      </c>
      <c r="AO4" s="605" t="s">
        <v>1691</v>
      </c>
      <c r="AP4" s="742"/>
      <c r="AQ4" s="662"/>
      <c r="AR4" s="655"/>
      <c r="AS4" s="585"/>
      <c r="AT4" s="585"/>
      <c r="AU4" s="655"/>
      <c r="AV4" s="661"/>
      <c r="AW4" s="742"/>
      <c r="AX4" s="662"/>
      <c r="AY4" s="655"/>
      <c r="AZ4" s="585"/>
      <c r="BA4" s="585"/>
      <c r="BB4" s="655"/>
      <c r="BC4" s="655"/>
      <c r="BD4" s="585"/>
      <c r="BE4" s="585"/>
      <c r="BF4" s="655"/>
      <c r="BG4" s="641"/>
      <c r="BH4" s="662"/>
      <c r="BI4" s="661"/>
      <c r="BJ4" s="640"/>
      <c r="BK4" s="661"/>
      <c r="BL4" s="640"/>
      <c r="BM4" s="661"/>
      <c r="BN4" s="640"/>
      <c r="BO4" s="661"/>
      <c r="BP4" s="640"/>
      <c r="BQ4" s="661"/>
      <c r="BR4" s="640"/>
      <c r="BS4" s="641"/>
      <c r="BT4" s="655"/>
      <c r="BU4" s="661"/>
      <c r="BV4" s="640"/>
      <c r="BW4" s="661"/>
      <c r="BX4" s="640"/>
      <c r="BY4" s="661"/>
      <c r="BZ4" s="640"/>
      <c r="CA4" s="661"/>
      <c r="CB4" s="640"/>
      <c r="CC4" s="661"/>
      <c r="CD4" s="640"/>
      <c r="CE4" s="641"/>
      <c r="CF4" s="655"/>
      <c r="CG4" s="661"/>
      <c r="CH4" s="640"/>
      <c r="CI4" s="661"/>
      <c r="CJ4" s="640"/>
      <c r="CK4" s="661"/>
      <c r="CL4" s="640"/>
      <c r="CM4" s="661"/>
      <c r="CN4" s="640"/>
      <c r="CO4" s="661"/>
      <c r="CP4" s="640"/>
      <c r="CQ4" s="655"/>
      <c r="CR4" s="662"/>
      <c r="CS4" s="661"/>
      <c r="CT4" s="640"/>
      <c r="CU4" s="661"/>
      <c r="CV4" s="640"/>
      <c r="CW4" s="661"/>
      <c r="CX4" s="640"/>
      <c r="CY4" s="661"/>
      <c r="CZ4" s="640"/>
      <c r="DA4" s="661"/>
      <c r="DB4" s="640"/>
      <c r="DC4" s="655"/>
      <c r="DD4" s="662"/>
      <c r="DE4" s="661"/>
      <c r="DF4" s="640"/>
      <c r="DG4" s="661"/>
      <c r="DH4" s="640"/>
      <c r="DI4" s="661"/>
      <c r="DJ4" s="640"/>
      <c r="DK4" s="661"/>
      <c r="DL4" s="640"/>
      <c r="DM4" s="661"/>
      <c r="DN4" s="640"/>
      <c r="DO4" s="641"/>
      <c r="DP4" s="662"/>
      <c r="DQ4" s="661"/>
      <c r="DR4" s="640"/>
      <c r="DS4" s="661"/>
      <c r="DT4" s="640"/>
      <c r="DU4" s="661"/>
      <c r="DV4" s="640"/>
      <c r="DW4" s="661"/>
      <c r="DX4" s="640"/>
      <c r="DY4" s="661"/>
      <c r="DZ4" s="640"/>
      <c r="EA4" s="641"/>
      <c r="EB4" s="662"/>
      <c r="EC4" s="661"/>
      <c r="ED4" s="640"/>
      <c r="EE4" s="661"/>
      <c r="EF4" s="640"/>
      <c r="EG4" s="661"/>
      <c r="EH4" s="640"/>
      <c r="EI4" s="661"/>
      <c r="EJ4" s="640"/>
      <c r="EK4" s="661"/>
      <c r="EL4" s="640"/>
      <c r="EM4" s="641"/>
      <c r="EN4" s="662"/>
      <c r="EO4" s="661"/>
      <c r="EP4" s="640"/>
      <c r="EQ4" s="661"/>
      <c r="ER4" s="640"/>
      <c r="ES4" s="661"/>
      <c r="ET4" s="640"/>
      <c r="EU4" s="661"/>
      <c r="EV4" s="640"/>
      <c r="EW4" s="661"/>
      <c r="EX4" s="640"/>
      <c r="EY4" s="641"/>
      <c r="EZ4" s="655"/>
      <c r="FA4" s="661"/>
      <c r="FB4" s="640"/>
      <c r="FC4" s="661"/>
      <c r="FD4" s="640"/>
      <c r="FE4" s="661"/>
      <c r="FF4" s="640"/>
      <c r="FG4" s="661"/>
      <c r="FH4" s="640"/>
      <c r="FI4" s="655"/>
      <c r="FJ4" s="640"/>
      <c r="FK4" s="661"/>
      <c r="FL4" s="640"/>
      <c r="FM4" s="655"/>
      <c r="FN4" s="623" t="s">
        <v>108</v>
      </c>
      <c r="FO4" s="621"/>
      <c r="FP4" s="615" t="s">
        <v>109</v>
      </c>
      <c r="FQ4" s="621"/>
      <c r="FR4" s="586" t="s">
        <v>379</v>
      </c>
      <c r="FS4" s="587"/>
      <c r="FT4" s="586" t="s">
        <v>355</v>
      </c>
      <c r="FU4" s="587"/>
      <c r="FV4" s="586" t="s">
        <v>356</v>
      </c>
      <c r="FW4" s="587"/>
      <c r="FX4" s="586" t="s">
        <v>357</v>
      </c>
      <c r="FY4" s="587"/>
      <c r="FZ4" s="586" t="s">
        <v>358</v>
      </c>
      <c r="GA4" s="587"/>
      <c r="GB4" s="586" t="s">
        <v>359</v>
      </c>
      <c r="GC4" s="587"/>
      <c r="GD4" s="586" t="s">
        <v>380</v>
      </c>
      <c r="GE4" s="587"/>
      <c r="GF4" s="586" t="s">
        <v>381</v>
      </c>
      <c r="GG4" s="603"/>
      <c r="GH4" s="602" t="s">
        <v>379</v>
      </c>
      <c r="GI4" s="587"/>
      <c r="GJ4" s="586" t="s">
        <v>355</v>
      </c>
      <c r="GK4" s="587"/>
      <c r="GL4" s="586" t="s">
        <v>356</v>
      </c>
      <c r="GM4" s="587"/>
      <c r="GN4" s="586" t="s">
        <v>357</v>
      </c>
      <c r="GO4" s="587"/>
      <c r="GP4" s="586" t="s">
        <v>358</v>
      </c>
      <c r="GQ4" s="587"/>
      <c r="GR4" s="586" t="s">
        <v>359</v>
      </c>
      <c r="GS4" s="587"/>
      <c r="GT4" s="586" t="s">
        <v>380</v>
      </c>
      <c r="GU4" s="587"/>
      <c r="GV4" s="586" t="s">
        <v>381</v>
      </c>
      <c r="GW4" s="603"/>
      <c r="GX4" s="662"/>
      <c r="GY4" s="661"/>
      <c r="GZ4" s="640"/>
      <c r="HA4" s="661"/>
      <c r="HB4" s="640"/>
      <c r="HC4" s="661"/>
      <c r="HD4" s="632"/>
      <c r="HE4" s="838"/>
      <c r="HF4" s="838"/>
      <c r="HG4" s="633"/>
      <c r="HH4" s="640"/>
      <c r="HI4" s="655"/>
      <c r="HJ4" s="655"/>
      <c r="HK4" s="641"/>
      <c r="HL4" s="662"/>
      <c r="HM4" s="661"/>
      <c r="HN4" s="640"/>
      <c r="HO4" s="661"/>
      <c r="HP4" s="586"/>
      <c r="HQ4" s="591"/>
      <c r="HR4" s="621" t="s">
        <v>391</v>
      </c>
      <c r="HS4" s="605" t="s">
        <v>392</v>
      </c>
      <c r="HT4" s="605" t="s">
        <v>391</v>
      </c>
      <c r="HU4" s="605" t="s">
        <v>392</v>
      </c>
      <c r="HV4" s="605" t="s">
        <v>391</v>
      </c>
      <c r="HW4" s="605" t="s">
        <v>392</v>
      </c>
      <c r="HX4" s="605" t="s">
        <v>391</v>
      </c>
      <c r="HY4" s="605" t="s">
        <v>392</v>
      </c>
      <c r="HZ4" s="605" t="s">
        <v>391</v>
      </c>
      <c r="IA4" s="605" t="s">
        <v>392</v>
      </c>
      <c r="IB4" s="605" t="s">
        <v>391</v>
      </c>
      <c r="IC4" s="605" t="s">
        <v>392</v>
      </c>
      <c r="ID4" s="605" t="s">
        <v>391</v>
      </c>
      <c r="IE4" s="605" t="s">
        <v>392</v>
      </c>
      <c r="IF4" s="605" t="s">
        <v>391</v>
      </c>
      <c r="IG4" s="615" t="s">
        <v>392</v>
      </c>
      <c r="IH4" s="601" t="s">
        <v>436</v>
      </c>
      <c r="II4" s="587"/>
      <c r="IJ4" s="586" t="s">
        <v>437</v>
      </c>
      <c r="IK4" s="587"/>
      <c r="IL4" s="586" t="s">
        <v>438</v>
      </c>
      <c r="IM4" s="587"/>
      <c r="IN4" s="586" t="s">
        <v>439</v>
      </c>
      <c r="IO4" s="587"/>
      <c r="IP4" s="586" t="s">
        <v>440</v>
      </c>
      <c r="IQ4" s="587"/>
      <c r="IR4" s="586" t="s">
        <v>441</v>
      </c>
      <c r="IS4" s="603"/>
      <c r="IT4" s="601" t="s">
        <v>436</v>
      </c>
      <c r="IU4" s="587"/>
      <c r="IV4" s="586" t="s">
        <v>437</v>
      </c>
      <c r="IW4" s="587"/>
      <c r="IX4" s="586" t="s">
        <v>438</v>
      </c>
      <c r="IY4" s="587"/>
      <c r="IZ4" s="586" t="s">
        <v>439</v>
      </c>
      <c r="JA4" s="587"/>
      <c r="JB4" s="586" t="s">
        <v>440</v>
      </c>
      <c r="JC4" s="587"/>
      <c r="JD4" s="586" t="s">
        <v>441</v>
      </c>
      <c r="JE4" s="603"/>
      <c r="JF4" s="624"/>
      <c r="JG4" s="655"/>
      <c r="JH4" s="655"/>
      <c r="JI4" s="655"/>
      <c r="JJ4" s="655"/>
      <c r="JK4" s="655"/>
      <c r="JL4" s="655"/>
      <c r="JM4" s="655"/>
      <c r="JN4" s="606"/>
      <c r="JO4" s="606"/>
      <c r="JP4" s="742"/>
      <c r="JQ4" s="619"/>
      <c r="JR4" s="655"/>
      <c r="JS4" s="655"/>
      <c r="JT4" s="655"/>
      <c r="JU4" s="655"/>
      <c r="JV4" s="655"/>
      <c r="JW4" s="655"/>
      <c r="JX4" s="655"/>
      <c r="JY4" s="606"/>
      <c r="JZ4" s="606"/>
      <c r="KA4" s="618"/>
      <c r="KB4" s="601" t="s">
        <v>28</v>
      </c>
      <c r="KC4" s="585" t="s">
        <v>1</v>
      </c>
      <c r="KD4" s="585" t="s">
        <v>2</v>
      </c>
      <c r="KE4" s="585" t="s">
        <v>32</v>
      </c>
      <c r="KF4" s="618"/>
      <c r="KG4" s="605" t="s">
        <v>85</v>
      </c>
      <c r="KH4" s="618"/>
      <c r="KI4" s="605" t="s">
        <v>85</v>
      </c>
      <c r="KJ4" s="618"/>
      <c r="KK4" s="605" t="s">
        <v>85</v>
      </c>
      <c r="KL4" s="618"/>
      <c r="KM4" s="605" t="s">
        <v>85</v>
      </c>
      <c r="KN4" s="618"/>
      <c r="KO4" s="605" t="s">
        <v>85</v>
      </c>
      <c r="KP4" s="618"/>
      <c r="KQ4" s="605" t="s">
        <v>85</v>
      </c>
      <c r="KR4" s="618"/>
      <c r="KS4" s="605" t="s">
        <v>85</v>
      </c>
      <c r="KT4" s="618"/>
      <c r="KU4" s="690" t="s">
        <v>85</v>
      </c>
      <c r="KV4" s="662"/>
      <c r="KW4" s="655"/>
      <c r="KX4" s="640"/>
      <c r="KY4" s="661"/>
      <c r="KZ4" s="640"/>
      <c r="LA4" s="661"/>
      <c r="LB4" s="640"/>
      <c r="LC4" s="641"/>
      <c r="LD4" s="604"/>
      <c r="LE4" s="585"/>
      <c r="LF4" s="585"/>
      <c r="LG4" s="585"/>
      <c r="LH4" s="585"/>
      <c r="LI4" s="585"/>
      <c r="LJ4" s="585"/>
      <c r="LK4" s="585"/>
      <c r="LL4" s="585"/>
      <c r="LM4" s="585"/>
      <c r="LN4" s="585"/>
      <c r="LO4" s="585"/>
      <c r="LP4" s="585"/>
      <c r="LQ4" s="585"/>
      <c r="LR4" s="585"/>
      <c r="LS4" s="585"/>
      <c r="LT4" s="585"/>
      <c r="LU4" s="585"/>
      <c r="LV4" s="585"/>
      <c r="LW4" s="585"/>
      <c r="LX4" s="585"/>
      <c r="LY4" s="585"/>
      <c r="LZ4" s="585"/>
      <c r="MA4" s="591"/>
      <c r="MB4" s="604"/>
      <c r="MC4" s="585"/>
      <c r="MD4" s="585"/>
      <c r="ME4" s="585"/>
      <c r="MF4" s="585"/>
      <c r="MG4" s="585"/>
      <c r="MH4" s="585"/>
      <c r="MI4" s="585"/>
      <c r="MJ4" s="585"/>
      <c r="MK4" s="585"/>
      <c r="ML4" s="585"/>
      <c r="MM4" s="585"/>
      <c r="MN4" s="585"/>
      <c r="MO4" s="585"/>
      <c r="MP4" s="585"/>
      <c r="MQ4" s="585"/>
      <c r="MR4" s="585"/>
      <c r="MS4" s="585"/>
      <c r="MT4" s="585"/>
      <c r="MU4" s="585"/>
      <c r="MV4" s="585"/>
      <c r="MW4" s="585"/>
      <c r="MX4" s="585"/>
      <c r="MY4" s="585"/>
      <c r="MZ4" s="585"/>
      <c r="NA4" s="585"/>
      <c r="NB4" s="585"/>
      <c r="NC4" s="585"/>
      <c r="ND4" s="585"/>
      <c r="NE4" s="585"/>
      <c r="NF4" s="585"/>
      <c r="NG4" s="585"/>
      <c r="NH4" s="585"/>
      <c r="NI4" s="591"/>
      <c r="NJ4" s="762"/>
      <c r="NK4" s="720"/>
      <c r="NL4" s="625"/>
      <c r="NM4" s="626"/>
      <c r="NN4" s="625"/>
      <c r="NO4" s="626"/>
      <c r="NP4" s="941"/>
      <c r="NQ4" s="942"/>
      <c r="NR4" s="941"/>
      <c r="NS4" s="942"/>
      <c r="NT4" s="960"/>
      <c r="NU4" s="622"/>
      <c r="NV4" s="606"/>
      <c r="NW4" s="640"/>
      <c r="NX4" s="661"/>
      <c r="NY4" s="640"/>
      <c r="NZ4" s="661"/>
      <c r="OA4" s="640"/>
      <c r="OB4" s="661"/>
      <c r="OC4" s="640"/>
      <c r="OD4" s="661"/>
      <c r="OE4" s="640"/>
      <c r="OF4" s="661"/>
      <c r="OG4" s="640"/>
      <c r="OH4" s="661"/>
      <c r="OI4" s="640"/>
      <c r="OJ4" s="641"/>
      <c r="OK4" s="662"/>
      <c r="OL4" s="661"/>
      <c r="OM4" s="640"/>
      <c r="ON4" s="661"/>
      <c r="OO4" s="640"/>
      <c r="OP4" s="661"/>
      <c r="OQ4" s="640"/>
      <c r="OR4" s="661"/>
      <c r="OS4" s="640"/>
      <c r="OT4" s="661"/>
      <c r="OU4" s="640"/>
      <c r="OV4" s="661"/>
      <c r="OW4" s="640"/>
      <c r="OX4" s="641"/>
      <c r="OY4" s="655"/>
      <c r="OZ4" s="661"/>
      <c r="PA4" s="640"/>
      <c r="PB4" s="661"/>
      <c r="PC4" s="640"/>
      <c r="PD4" s="661"/>
      <c r="PE4" s="640"/>
      <c r="PF4" s="661"/>
      <c r="PG4" s="640"/>
      <c r="PH4" s="661"/>
      <c r="PI4" s="640"/>
      <c r="PJ4" s="661"/>
      <c r="PK4" s="640"/>
      <c r="PL4" s="661"/>
      <c r="PM4" s="640"/>
      <c r="PN4" s="661"/>
      <c r="PO4" s="640"/>
      <c r="PP4" s="641"/>
      <c r="PQ4" s="661"/>
      <c r="PR4" s="668"/>
      <c r="PS4" s="668"/>
      <c r="PT4" s="668"/>
      <c r="PU4" s="668"/>
      <c r="PV4" s="668"/>
      <c r="PW4" s="668"/>
      <c r="PX4" s="668"/>
      <c r="PY4" s="668"/>
      <c r="PZ4" s="668"/>
      <c r="QA4" s="668"/>
      <c r="QB4" s="668"/>
      <c r="QC4" s="668"/>
      <c r="QD4" s="691"/>
      <c r="QE4" s="698" t="s">
        <v>19</v>
      </c>
      <c r="QF4" s="605" t="s">
        <v>20</v>
      </c>
      <c r="QG4" s="605" t="s">
        <v>19</v>
      </c>
      <c r="QH4" s="605" t="s">
        <v>20</v>
      </c>
      <c r="QI4" s="605" t="s">
        <v>19</v>
      </c>
      <c r="QJ4" s="605" t="s">
        <v>20</v>
      </c>
      <c r="QK4" s="605" t="s">
        <v>19</v>
      </c>
      <c r="QL4" s="605" t="s">
        <v>20</v>
      </c>
      <c r="QM4" s="605" t="s">
        <v>19</v>
      </c>
      <c r="QN4" s="605" t="s">
        <v>20</v>
      </c>
      <c r="QO4" s="605" t="s">
        <v>19</v>
      </c>
      <c r="QP4" s="690" t="s">
        <v>20</v>
      </c>
      <c r="QQ4" s="662"/>
      <c r="QR4" s="661"/>
      <c r="QS4" s="640"/>
      <c r="QT4" s="661"/>
      <c r="QU4" s="640"/>
      <c r="QV4" s="661"/>
      <c r="QW4" s="640"/>
      <c r="QX4" s="661"/>
      <c r="QY4" s="640"/>
      <c r="QZ4" s="661"/>
      <c r="RA4" s="640"/>
      <c r="RB4" s="661"/>
      <c r="RC4" s="640"/>
      <c r="RD4" s="661"/>
      <c r="RE4" s="640"/>
      <c r="RF4" s="655"/>
      <c r="RG4" s="699"/>
      <c r="RH4" s="668"/>
      <c r="RI4" s="668"/>
      <c r="RJ4" s="668"/>
      <c r="RK4" s="668"/>
      <c r="RL4" s="668"/>
      <c r="RM4" s="668"/>
      <c r="RN4" s="668"/>
      <c r="RO4" s="668"/>
      <c r="RP4" s="668"/>
      <c r="RQ4" s="668"/>
      <c r="RR4" s="668"/>
      <c r="RS4" s="668"/>
      <c r="RT4" s="668"/>
      <c r="RU4" s="668"/>
      <c r="RV4" s="668"/>
      <c r="RW4" s="668"/>
      <c r="RX4" s="668"/>
      <c r="RY4" s="668"/>
      <c r="RZ4" s="640"/>
      <c r="SA4" s="601" t="s">
        <v>508</v>
      </c>
      <c r="SB4" s="587"/>
      <c r="SC4" s="586" t="s">
        <v>509</v>
      </c>
      <c r="SD4" s="602"/>
      <c r="SE4" s="587"/>
      <c r="SF4" s="586" t="s">
        <v>510</v>
      </c>
      <c r="SG4" s="587"/>
      <c r="SH4" s="586" t="s">
        <v>511</v>
      </c>
      <c r="SI4" s="602"/>
      <c r="SJ4" s="587"/>
      <c r="SK4" s="640"/>
      <c r="SL4" s="655"/>
      <c r="SM4" s="655"/>
      <c r="SN4" s="661"/>
      <c r="SO4" s="655"/>
      <c r="SP4" s="655"/>
      <c r="SQ4" s="655"/>
      <c r="SR4" s="641"/>
      <c r="SS4" s="601" t="s">
        <v>3282</v>
      </c>
      <c r="ST4" s="587"/>
      <c r="SU4" s="585" t="s">
        <v>251</v>
      </c>
      <c r="SV4" s="585"/>
      <c r="SW4" s="585" t="s">
        <v>3283</v>
      </c>
      <c r="SX4" s="585"/>
      <c r="SY4" s="585" t="s">
        <v>3284</v>
      </c>
      <c r="SZ4" s="585"/>
      <c r="TA4" s="585" t="s">
        <v>3285</v>
      </c>
      <c r="TB4" s="585"/>
      <c r="TC4" s="585" t="s">
        <v>3286</v>
      </c>
      <c r="TD4" s="585"/>
      <c r="TE4" s="585" t="s">
        <v>3287</v>
      </c>
      <c r="TF4" s="585"/>
      <c r="TG4" s="585" t="s">
        <v>3288</v>
      </c>
      <c r="TH4" s="585"/>
      <c r="TI4" s="585" t="s">
        <v>3289</v>
      </c>
      <c r="TJ4" s="586"/>
      <c r="TK4" s="348" t="s">
        <v>3282</v>
      </c>
      <c r="TL4" s="348" t="s">
        <v>251</v>
      </c>
      <c r="TM4" s="348" t="s">
        <v>3283</v>
      </c>
      <c r="TN4" s="348" t="s">
        <v>3284</v>
      </c>
      <c r="TO4" s="348" t="s">
        <v>3285</v>
      </c>
      <c r="TP4" s="348" t="s">
        <v>3286</v>
      </c>
      <c r="TQ4" s="348" t="s">
        <v>3287</v>
      </c>
      <c r="TR4" s="348" t="s">
        <v>3288</v>
      </c>
      <c r="TS4" s="352" t="s">
        <v>3290</v>
      </c>
      <c r="TT4" s="348" t="s">
        <v>3289</v>
      </c>
      <c r="TU4" s="586" t="s">
        <v>3282</v>
      </c>
      <c r="TV4" s="587"/>
      <c r="TW4" s="585" t="s">
        <v>251</v>
      </c>
      <c r="TX4" s="585"/>
      <c r="TY4" s="585" t="s">
        <v>3283</v>
      </c>
      <c r="TZ4" s="585"/>
      <c r="UA4" s="585" t="s">
        <v>3284</v>
      </c>
      <c r="UB4" s="585"/>
      <c r="UC4" s="585" t="s">
        <v>3285</v>
      </c>
      <c r="UD4" s="585"/>
      <c r="UE4" s="585" t="s">
        <v>3286</v>
      </c>
      <c r="UF4" s="585"/>
      <c r="UG4" s="585" t="s">
        <v>3287</v>
      </c>
      <c r="UH4" s="585"/>
      <c r="UI4" s="585" t="s">
        <v>3288</v>
      </c>
      <c r="UJ4" s="585"/>
      <c r="UK4" s="585" t="s">
        <v>3289</v>
      </c>
      <c r="UL4" s="585"/>
      <c r="UM4" s="348" t="s">
        <v>3282</v>
      </c>
      <c r="UN4" s="348" t="s">
        <v>251</v>
      </c>
      <c r="UO4" s="348" t="s">
        <v>3283</v>
      </c>
      <c r="UP4" s="348" t="s">
        <v>3284</v>
      </c>
      <c r="UQ4" s="348" t="s">
        <v>3285</v>
      </c>
      <c r="UR4" s="348" t="s">
        <v>3286</v>
      </c>
      <c r="US4" s="348" t="s">
        <v>3287</v>
      </c>
      <c r="UT4" s="348" t="s">
        <v>3288</v>
      </c>
      <c r="UU4" s="348" t="s">
        <v>3290</v>
      </c>
      <c r="UV4" s="348" t="s">
        <v>3289</v>
      </c>
      <c r="UW4" s="601" t="s">
        <v>3291</v>
      </c>
      <c r="UX4" s="587"/>
      <c r="UY4" s="585" t="s">
        <v>3292</v>
      </c>
      <c r="UZ4" s="585"/>
      <c r="VA4" s="585" t="s">
        <v>3293</v>
      </c>
      <c r="VB4" s="585"/>
      <c r="VC4" s="585" t="s">
        <v>3294</v>
      </c>
      <c r="VD4" s="585"/>
      <c r="VE4" s="585" t="s">
        <v>3295</v>
      </c>
      <c r="VF4" s="585"/>
      <c r="VG4" s="585" t="s">
        <v>3296</v>
      </c>
      <c r="VH4" s="585"/>
      <c r="VI4" s="585" t="s">
        <v>3297</v>
      </c>
      <c r="VJ4" s="585"/>
      <c r="VK4" s="586" t="s">
        <v>3298</v>
      </c>
      <c r="VL4" s="587"/>
      <c r="VM4" s="585" t="s">
        <v>3299</v>
      </c>
      <c r="VN4" s="585"/>
      <c r="VO4" s="585" t="s">
        <v>3300</v>
      </c>
      <c r="VP4" s="585"/>
      <c r="VQ4" s="585" t="s">
        <v>3301</v>
      </c>
      <c r="VR4" s="585"/>
      <c r="VS4" s="585" t="s">
        <v>3302</v>
      </c>
      <c r="VT4" s="585"/>
      <c r="VU4" s="586" t="s">
        <v>3303</v>
      </c>
      <c r="VV4" s="587"/>
      <c r="VW4" s="586" t="s">
        <v>3304</v>
      </c>
      <c r="VX4" s="602"/>
      <c r="VY4" s="587"/>
      <c r="VZ4" s="586" t="s">
        <v>3291</v>
      </c>
      <c r="WA4" s="587"/>
      <c r="WB4" s="585" t="s">
        <v>3292</v>
      </c>
      <c r="WC4" s="585"/>
      <c r="WD4" s="585" t="s">
        <v>3293</v>
      </c>
      <c r="WE4" s="585"/>
      <c r="WF4" s="585" t="s">
        <v>3294</v>
      </c>
      <c r="WG4" s="585"/>
      <c r="WH4" s="585" t="s">
        <v>3295</v>
      </c>
      <c r="WI4" s="585"/>
      <c r="WJ4" s="585" t="s">
        <v>3296</v>
      </c>
      <c r="WK4" s="585"/>
      <c r="WL4" s="585" t="s">
        <v>3297</v>
      </c>
      <c r="WM4" s="585"/>
      <c r="WN4" s="586" t="s">
        <v>3298</v>
      </c>
      <c r="WO4" s="587"/>
      <c r="WP4" s="585" t="s">
        <v>3299</v>
      </c>
      <c r="WQ4" s="585"/>
      <c r="WR4" s="585" t="s">
        <v>3300</v>
      </c>
      <c r="WS4" s="585"/>
      <c r="WT4" s="585" t="s">
        <v>3301</v>
      </c>
      <c r="WU4" s="585"/>
      <c r="WV4" s="585" t="s">
        <v>3302</v>
      </c>
      <c r="WW4" s="585"/>
      <c r="WX4" s="585" t="s">
        <v>3305</v>
      </c>
      <c r="WY4" s="585"/>
      <c r="WZ4" s="586" t="s">
        <v>3306</v>
      </c>
      <c r="XA4" s="602"/>
      <c r="XB4" s="603"/>
      <c r="XC4" s="888" t="s">
        <v>3307</v>
      </c>
      <c r="XD4" s="604"/>
      <c r="XE4" s="591" t="s">
        <v>3308</v>
      </c>
      <c r="XF4" s="604"/>
      <c r="XG4" s="591" t="s">
        <v>3309</v>
      </c>
      <c r="XH4" s="604"/>
      <c r="XI4" s="591" t="s">
        <v>3310</v>
      </c>
      <c r="XJ4" s="604"/>
      <c r="XK4" s="603" t="s">
        <v>3311</v>
      </c>
      <c r="XL4" s="601"/>
      <c r="XM4" s="585" t="s">
        <v>3312</v>
      </c>
      <c r="XN4" s="585"/>
      <c r="XO4" s="585" t="s">
        <v>3313</v>
      </c>
      <c r="XP4" s="585"/>
      <c r="XQ4" s="585" t="s">
        <v>3314</v>
      </c>
      <c r="XR4" s="585"/>
      <c r="XS4" s="585" t="s">
        <v>3315</v>
      </c>
      <c r="XT4" s="585"/>
      <c r="XU4" s="585" t="s">
        <v>3316</v>
      </c>
      <c r="XV4" s="585"/>
      <c r="XW4" s="348" t="s">
        <v>3307</v>
      </c>
      <c r="XX4" s="348" t="s">
        <v>3308</v>
      </c>
      <c r="XY4" s="348" t="s">
        <v>3309</v>
      </c>
      <c r="XZ4" s="348" t="s">
        <v>3310</v>
      </c>
      <c r="YA4" s="348" t="s">
        <v>3311</v>
      </c>
      <c r="YB4" s="348" t="s">
        <v>3312</v>
      </c>
      <c r="YC4" s="348" t="s">
        <v>3313</v>
      </c>
      <c r="YD4" s="348" t="s">
        <v>3314</v>
      </c>
      <c r="YE4" s="257" t="s">
        <v>3315</v>
      </c>
      <c r="YF4" s="257" t="s">
        <v>3316</v>
      </c>
      <c r="YG4" s="586" t="s">
        <v>3307</v>
      </c>
      <c r="YH4" s="587"/>
      <c r="YI4" s="585" t="s">
        <v>3308</v>
      </c>
      <c r="YJ4" s="585"/>
      <c r="YK4" s="585" t="s">
        <v>3309</v>
      </c>
      <c r="YL4" s="585"/>
      <c r="YM4" s="585" t="s">
        <v>3310</v>
      </c>
      <c r="YN4" s="585"/>
      <c r="YO4" s="585" t="s">
        <v>3311</v>
      </c>
      <c r="YP4" s="585"/>
      <c r="YQ4" s="585" t="s">
        <v>3312</v>
      </c>
      <c r="YR4" s="585"/>
      <c r="YS4" s="585" t="s">
        <v>3313</v>
      </c>
      <c r="YT4" s="585"/>
      <c r="YU4" s="586" t="s">
        <v>3314</v>
      </c>
      <c r="YV4" s="587"/>
      <c r="YW4" s="585" t="s">
        <v>3315</v>
      </c>
      <c r="YX4" s="585"/>
      <c r="YY4" s="585" t="s">
        <v>3316</v>
      </c>
      <c r="YZ4" s="585"/>
      <c r="ZA4" s="348" t="s">
        <v>3307</v>
      </c>
      <c r="ZB4" s="348" t="s">
        <v>3308</v>
      </c>
      <c r="ZC4" s="348" t="s">
        <v>3309</v>
      </c>
      <c r="ZD4" s="348" t="s">
        <v>3310</v>
      </c>
      <c r="ZE4" s="348" t="s">
        <v>3311</v>
      </c>
      <c r="ZF4" s="348" t="s">
        <v>3312</v>
      </c>
      <c r="ZG4" s="348" t="s">
        <v>3313</v>
      </c>
      <c r="ZH4" s="348" t="s">
        <v>3314</v>
      </c>
      <c r="ZI4" s="348" t="s">
        <v>3315</v>
      </c>
      <c r="ZJ4" s="348" t="s">
        <v>3316</v>
      </c>
      <c r="ZK4" s="662"/>
      <c r="ZL4" s="661"/>
      <c r="ZM4" s="640"/>
      <c r="ZN4" s="641"/>
      <c r="ZO4" s="624"/>
      <c r="ZP4" s="605" t="s">
        <v>27</v>
      </c>
      <c r="ZQ4" s="618"/>
      <c r="ZR4" s="615" t="s">
        <v>27</v>
      </c>
      <c r="ZS4" s="776"/>
      <c r="ZT4" s="606"/>
      <c r="ZU4" s="606"/>
      <c r="ZV4" s="606"/>
      <c r="ZW4" s="606"/>
      <c r="ZX4" s="640"/>
      <c r="ZY4" s="655"/>
      <c r="ZZ4" s="655"/>
      <c r="AAA4" s="661"/>
      <c r="AAB4" s="640"/>
      <c r="AAC4" s="655"/>
      <c r="AAD4" s="655"/>
      <c r="AAE4" s="661"/>
      <c r="AAF4" s="640"/>
      <c r="AAG4" s="655"/>
      <c r="AAH4" s="655"/>
      <c r="AAI4" s="661"/>
      <c r="AAJ4" s="640"/>
      <c r="AAK4" s="655"/>
      <c r="AAL4" s="655"/>
      <c r="AAM4" s="661"/>
      <c r="AAN4" s="640"/>
      <c r="AAO4" s="655"/>
      <c r="AAP4" s="655"/>
      <c r="AAQ4" s="661"/>
      <c r="AAR4" s="978"/>
      <c r="AAS4" s="978"/>
      <c r="AAT4" s="978"/>
      <c r="AAU4" s="979"/>
      <c r="AAV4" s="1014"/>
      <c r="AAW4" s="619" t="s">
        <v>42</v>
      </c>
      <c r="AAX4" s="585" t="s">
        <v>43</v>
      </c>
      <c r="AAY4" s="619" t="s">
        <v>1</v>
      </c>
      <c r="AAZ4" s="585" t="s">
        <v>2</v>
      </c>
      <c r="ABA4" s="585" t="s">
        <v>42</v>
      </c>
      <c r="ABB4" s="585" t="s">
        <v>43</v>
      </c>
      <c r="ABC4" s="586"/>
      <c r="ABD4" s="585" t="s">
        <v>42</v>
      </c>
      <c r="ABE4" s="585" t="s">
        <v>43</v>
      </c>
      <c r="ABF4" s="585" t="s">
        <v>42</v>
      </c>
      <c r="ABG4" s="591" t="s">
        <v>43</v>
      </c>
      <c r="ABH4" s="776" t="s">
        <v>19</v>
      </c>
      <c r="ABI4" s="606" t="s">
        <v>20</v>
      </c>
      <c r="ABJ4" s="606" t="s">
        <v>19</v>
      </c>
      <c r="ABK4" s="606" t="s">
        <v>20</v>
      </c>
      <c r="ABL4" s="606" t="s">
        <v>19</v>
      </c>
      <c r="ABM4" s="606" t="s">
        <v>20</v>
      </c>
      <c r="ABN4" s="606" t="s">
        <v>19</v>
      </c>
      <c r="ABO4" s="606" t="s">
        <v>20</v>
      </c>
      <c r="ABP4" s="606" t="s">
        <v>19</v>
      </c>
      <c r="ABQ4" s="606" t="s">
        <v>20</v>
      </c>
      <c r="ABR4" s="606" t="s">
        <v>19</v>
      </c>
      <c r="ABS4" s="690" t="s">
        <v>20</v>
      </c>
      <c r="ABT4" s="624"/>
      <c r="ABU4" s="606"/>
      <c r="ABV4" s="620"/>
      <c r="ABW4" s="624"/>
      <c r="ABX4" s="605" t="s">
        <v>1268</v>
      </c>
      <c r="ABY4" s="618"/>
      <c r="ABZ4" s="605" t="s">
        <v>1268</v>
      </c>
      <c r="ACA4" s="619"/>
      <c r="ACB4" s="605" t="s">
        <v>1268</v>
      </c>
      <c r="ACC4" s="618"/>
      <c r="ACD4" s="615" t="s">
        <v>1268</v>
      </c>
      <c r="ACE4" s="618"/>
      <c r="ACF4" s="605" t="s">
        <v>2585</v>
      </c>
      <c r="ACG4" s="618"/>
      <c r="ACH4" s="690" t="s">
        <v>2585</v>
      </c>
      <c r="ACI4" s="891"/>
      <c r="ACJ4" s="585" t="s">
        <v>3262</v>
      </c>
      <c r="ACK4" s="886"/>
      <c r="ACL4" s="585" t="s">
        <v>3262</v>
      </c>
      <c r="ACM4" s="887"/>
      <c r="ACN4" s="585" t="s">
        <v>3262</v>
      </c>
      <c r="ACO4" s="886"/>
      <c r="ACP4" s="585" t="s">
        <v>3262</v>
      </c>
      <c r="ACQ4" s="887"/>
      <c r="ACR4" s="585" t="s">
        <v>3262</v>
      </c>
      <c r="ACS4" s="886"/>
      <c r="ACT4" s="585" t="s">
        <v>3262</v>
      </c>
      <c r="ACU4" s="887"/>
      <c r="ACV4" s="585" t="s">
        <v>3262</v>
      </c>
      <c r="ACW4" s="886"/>
      <c r="ACX4" s="585" t="s">
        <v>3262</v>
      </c>
      <c r="ACY4" s="887"/>
      <c r="ACZ4" s="585" t="s">
        <v>3262</v>
      </c>
      <c r="ADA4" s="886"/>
      <c r="ADB4" s="585" t="s">
        <v>3262</v>
      </c>
      <c r="ADC4" s="887"/>
      <c r="ADD4" s="585" t="s">
        <v>3262</v>
      </c>
      <c r="ADE4" s="886"/>
      <c r="ADF4" s="585" t="s">
        <v>3262</v>
      </c>
      <c r="ADG4" s="887"/>
      <c r="ADH4" s="585" t="s">
        <v>3262</v>
      </c>
      <c r="ADI4" s="886"/>
      <c r="ADJ4" s="591" t="s">
        <v>3262</v>
      </c>
      <c r="ADK4" s="624"/>
      <c r="ADL4" s="606"/>
      <c r="ADM4" s="742"/>
      <c r="ADN4" s="624"/>
      <c r="ADO4" s="606"/>
      <c r="ADP4" s="742"/>
      <c r="ADQ4" s="624"/>
      <c r="ADR4" s="606"/>
      <c r="ADS4" s="619"/>
      <c r="ADT4" s="624"/>
      <c r="ADU4" s="606"/>
      <c r="ADV4" s="620"/>
      <c r="ADW4" s="662"/>
      <c r="ADX4" s="655"/>
      <c r="ADY4" s="640"/>
      <c r="ADZ4" s="655"/>
      <c r="AEA4" s="640"/>
      <c r="AEB4" s="655"/>
      <c r="AEC4" s="640"/>
      <c r="AED4" s="655"/>
      <c r="AEE4" s="640"/>
      <c r="AEF4" s="641"/>
      <c r="AEG4" s="662"/>
      <c r="AEH4" s="655"/>
      <c r="AEI4" s="655"/>
      <c r="AEJ4" s="604"/>
      <c r="AEK4" s="585"/>
      <c r="AEL4" s="585"/>
      <c r="AEM4" s="586"/>
      <c r="AEN4" s="604"/>
      <c r="AEO4" s="591"/>
      <c r="AEP4" s="662"/>
      <c r="AEQ4" s="655"/>
      <c r="AER4" s="661"/>
      <c r="AES4" s="640"/>
      <c r="AET4" s="655"/>
      <c r="AEU4" s="661"/>
      <c r="AEV4" s="640"/>
      <c r="AEW4" s="655"/>
      <c r="AEX4" s="641"/>
      <c r="AEY4" s="604" t="s">
        <v>3093</v>
      </c>
      <c r="AEZ4" s="585" t="s">
        <v>3094</v>
      </c>
      <c r="AFA4" s="585" t="s">
        <v>3093</v>
      </c>
      <c r="AFB4" s="591" t="s">
        <v>3094</v>
      </c>
      <c r="AFC4" s="604" t="s">
        <v>3234</v>
      </c>
      <c r="AFD4" s="585" t="s">
        <v>3235</v>
      </c>
      <c r="AFE4" s="585" t="s">
        <v>3234</v>
      </c>
      <c r="AFF4" s="585" t="s">
        <v>3235</v>
      </c>
      <c r="AFG4" s="585" t="s">
        <v>3234</v>
      </c>
      <c r="AFH4" s="585" t="s">
        <v>3235</v>
      </c>
      <c r="AFI4" s="585" t="s">
        <v>3234</v>
      </c>
      <c r="AFJ4" s="591" t="s">
        <v>3235</v>
      </c>
      <c r="AFK4" s="587"/>
      <c r="AFL4" s="585" t="s">
        <v>577</v>
      </c>
      <c r="AFM4" s="585" t="s">
        <v>578</v>
      </c>
      <c r="AFN4" s="585"/>
      <c r="AFO4" s="585" t="s">
        <v>577</v>
      </c>
      <c r="AFP4" s="585" t="s">
        <v>578</v>
      </c>
      <c r="AFQ4" s="585"/>
      <c r="AFR4" s="585" t="s">
        <v>577</v>
      </c>
      <c r="AFS4" s="591" t="s">
        <v>578</v>
      </c>
      <c r="AFT4" s="621" t="s">
        <v>577</v>
      </c>
      <c r="AFU4" s="605" t="s">
        <v>578</v>
      </c>
      <c r="AFV4" s="605" t="s">
        <v>577</v>
      </c>
      <c r="AFW4" s="605" t="s">
        <v>578</v>
      </c>
      <c r="AFX4" s="742"/>
      <c r="AFY4" s="698" t="s">
        <v>577</v>
      </c>
      <c r="AFZ4" s="605" t="s">
        <v>578</v>
      </c>
      <c r="AGA4" s="605" t="s">
        <v>577</v>
      </c>
      <c r="AGB4" s="605" t="s">
        <v>578</v>
      </c>
      <c r="AGC4" s="605" t="s">
        <v>577</v>
      </c>
      <c r="AGD4" s="605" t="s">
        <v>578</v>
      </c>
      <c r="AGE4" s="605" t="s">
        <v>577</v>
      </c>
      <c r="AGF4" s="605" t="s">
        <v>578</v>
      </c>
      <c r="AGG4" s="605" t="s">
        <v>577</v>
      </c>
      <c r="AGH4" s="615" t="s">
        <v>578</v>
      </c>
      <c r="AGI4" s="605" t="s">
        <v>577</v>
      </c>
      <c r="AGJ4" s="605" t="s">
        <v>578</v>
      </c>
      <c r="AGK4" s="605" t="s">
        <v>577</v>
      </c>
      <c r="AGL4" s="690" t="s">
        <v>578</v>
      </c>
      <c r="AGM4" s="619"/>
      <c r="AGN4" s="605" t="s">
        <v>2463</v>
      </c>
      <c r="AGO4" s="615" t="s">
        <v>2464</v>
      </c>
      <c r="AGP4" s="605" t="s">
        <v>2009</v>
      </c>
      <c r="AGQ4" s="786" t="s">
        <v>2137</v>
      </c>
      <c r="AGR4" s="618"/>
      <c r="AGS4" s="776"/>
      <c r="AGT4" s="606"/>
      <c r="AGU4" s="606"/>
      <c r="AGV4" s="618"/>
      <c r="AGW4" s="605" t="s">
        <v>633</v>
      </c>
      <c r="AGX4" s="618"/>
      <c r="AGY4" s="605" t="s">
        <v>633</v>
      </c>
      <c r="AGZ4" s="585"/>
      <c r="AHA4" s="585"/>
      <c r="AHB4" s="585"/>
      <c r="AHC4" s="585"/>
      <c r="AHD4" s="585"/>
      <c r="AHE4" s="585"/>
      <c r="AHF4" s="585"/>
      <c r="AHG4" s="586" t="s">
        <v>634</v>
      </c>
      <c r="AHH4" s="242"/>
      <c r="AHI4" s="586"/>
      <c r="AHJ4" s="585" t="s">
        <v>2879</v>
      </c>
      <c r="AHK4" s="585"/>
      <c r="AHL4" s="585" t="s">
        <v>2880</v>
      </c>
      <c r="AHM4" s="586"/>
      <c r="AHN4" s="604" t="s">
        <v>577</v>
      </c>
      <c r="AHO4" s="585" t="s">
        <v>578</v>
      </c>
      <c r="AHP4" s="585" t="s">
        <v>577</v>
      </c>
      <c r="AHQ4" s="585" t="s">
        <v>578</v>
      </c>
      <c r="AHR4" s="585" t="s">
        <v>577</v>
      </c>
      <c r="AHS4" s="585" t="s">
        <v>578</v>
      </c>
      <c r="AHT4" s="585" t="s">
        <v>577</v>
      </c>
      <c r="AHU4" s="585" t="s">
        <v>578</v>
      </c>
      <c r="AHV4" s="585" t="s">
        <v>577</v>
      </c>
      <c r="AHW4" s="585" t="s">
        <v>578</v>
      </c>
      <c r="AHX4" s="585" t="s">
        <v>577</v>
      </c>
      <c r="AHY4" s="585" t="s">
        <v>578</v>
      </c>
      <c r="AHZ4" s="585" t="s">
        <v>577</v>
      </c>
      <c r="AIA4" s="585" t="s">
        <v>578</v>
      </c>
      <c r="AIB4" s="585" t="s">
        <v>577</v>
      </c>
      <c r="AIC4" s="585" t="s">
        <v>578</v>
      </c>
      <c r="AID4" s="585" t="s">
        <v>577</v>
      </c>
      <c r="AIE4" s="585" t="s">
        <v>578</v>
      </c>
      <c r="AIF4" s="585" t="s">
        <v>577</v>
      </c>
      <c r="AIG4" s="585" t="s">
        <v>578</v>
      </c>
      <c r="AIH4" s="585" t="s">
        <v>577</v>
      </c>
      <c r="AII4" s="586" t="s">
        <v>578</v>
      </c>
      <c r="AIJ4" s="604" t="s">
        <v>577</v>
      </c>
      <c r="AIK4" s="591" t="s">
        <v>578</v>
      </c>
      <c r="AIL4" s="587" t="s">
        <v>317</v>
      </c>
      <c r="AIM4" s="585"/>
      <c r="AIN4" s="585" t="s">
        <v>318</v>
      </c>
      <c r="AIO4" s="585"/>
      <c r="AIP4" s="585" t="s">
        <v>314</v>
      </c>
      <c r="AIQ4" s="585"/>
      <c r="AIR4" s="585" t="s">
        <v>320</v>
      </c>
      <c r="AIS4" s="585"/>
      <c r="AIT4" s="585" t="s">
        <v>314</v>
      </c>
      <c r="AIU4" s="585"/>
      <c r="AIV4" s="585" t="s">
        <v>315</v>
      </c>
      <c r="AIW4" s="591"/>
      <c r="AIX4" s="698" t="s">
        <v>1122</v>
      </c>
      <c r="AIY4" s="605" t="s">
        <v>1123</v>
      </c>
      <c r="AIZ4" s="605" t="s">
        <v>1122</v>
      </c>
      <c r="AJA4" s="605" t="s">
        <v>1123</v>
      </c>
      <c r="AJB4" s="621" t="s">
        <v>1972</v>
      </c>
      <c r="AJC4" s="615" t="s">
        <v>1973</v>
      </c>
      <c r="AJD4" s="605" t="s">
        <v>1972</v>
      </c>
      <c r="AJE4" s="615" t="s">
        <v>1973</v>
      </c>
      <c r="AJF4" s="605" t="s">
        <v>1972</v>
      </c>
      <c r="AJG4" s="615" t="s">
        <v>1973</v>
      </c>
      <c r="AJH4" s="605" t="s">
        <v>1972</v>
      </c>
      <c r="AJI4" s="615" t="s">
        <v>1973</v>
      </c>
      <c r="AJJ4" s="605" t="s">
        <v>1972</v>
      </c>
      <c r="AJK4" s="615" t="s">
        <v>1973</v>
      </c>
      <c r="AJL4" s="605" t="s">
        <v>1972</v>
      </c>
      <c r="AJM4" s="615" t="s">
        <v>1973</v>
      </c>
      <c r="AJN4" s="605" t="s">
        <v>1972</v>
      </c>
      <c r="AJO4" s="615" t="s">
        <v>1973</v>
      </c>
      <c r="AJP4" s="605" t="s">
        <v>1972</v>
      </c>
      <c r="AJQ4" s="615" t="s">
        <v>1973</v>
      </c>
      <c r="AJR4" s="605" t="s">
        <v>1972</v>
      </c>
      <c r="AJS4" s="615" t="s">
        <v>1973</v>
      </c>
      <c r="AJT4" s="605" t="s">
        <v>1972</v>
      </c>
      <c r="AJU4" s="615" t="s">
        <v>1973</v>
      </c>
      <c r="AJV4" s="605" t="s">
        <v>1972</v>
      </c>
      <c r="AJW4" s="615" t="s">
        <v>1973</v>
      </c>
      <c r="AJX4" s="605" t="s">
        <v>1972</v>
      </c>
      <c r="AJY4" s="615" t="s">
        <v>1973</v>
      </c>
      <c r="AJZ4" s="605" t="s">
        <v>1972</v>
      </c>
      <c r="AKA4" s="615" t="s">
        <v>1973</v>
      </c>
      <c r="AKB4" s="698" t="s">
        <v>1122</v>
      </c>
      <c r="AKC4" s="690" t="s">
        <v>1123</v>
      </c>
      <c r="AKD4" s="776"/>
      <c r="AKE4" s="606"/>
      <c r="AKF4" s="606"/>
      <c r="AKG4" s="606"/>
      <c r="AKH4" s="742"/>
      <c r="AKI4" s="698" t="s">
        <v>1122</v>
      </c>
      <c r="AKJ4" s="690" t="s">
        <v>1123</v>
      </c>
      <c r="AKK4" s="604" t="s">
        <v>2959</v>
      </c>
      <c r="AKL4" s="585" t="s">
        <v>2960</v>
      </c>
      <c r="AKM4" s="585" t="s">
        <v>2959</v>
      </c>
      <c r="AKN4" s="585" t="s">
        <v>2960</v>
      </c>
      <c r="AKO4" s="587" t="s">
        <v>2959</v>
      </c>
      <c r="AKP4" s="591" t="s">
        <v>2960</v>
      </c>
      <c r="AKQ4" s="621" t="s">
        <v>1122</v>
      </c>
      <c r="AKR4" s="585" t="s">
        <v>1123</v>
      </c>
      <c r="AKS4" s="585"/>
      <c r="AKT4" s="586" t="s">
        <v>1123</v>
      </c>
      <c r="AKU4" s="604" t="s">
        <v>2974</v>
      </c>
      <c r="AKV4" s="585" t="s">
        <v>2975</v>
      </c>
      <c r="AKW4" s="585" t="s">
        <v>2974</v>
      </c>
      <c r="AKX4" s="586" t="s">
        <v>2975</v>
      </c>
      <c r="AKY4" s="585" t="s">
        <v>3189</v>
      </c>
      <c r="AKZ4" s="585" t="s">
        <v>3190</v>
      </c>
      <c r="ALA4" s="585" t="s">
        <v>3189</v>
      </c>
      <c r="ALB4" s="585" t="s">
        <v>3190</v>
      </c>
      <c r="ALC4" s="587" t="s">
        <v>2974</v>
      </c>
      <c r="ALD4" s="585" t="s">
        <v>2975</v>
      </c>
      <c r="ALE4" s="585" t="s">
        <v>2974</v>
      </c>
      <c r="ALF4" s="591" t="s">
        <v>2975</v>
      </c>
      <c r="ALG4" s="604" t="s">
        <v>3208</v>
      </c>
      <c r="ALH4" s="585" t="s">
        <v>3209</v>
      </c>
      <c r="ALI4" s="585" t="s">
        <v>3208</v>
      </c>
      <c r="ALJ4" s="585" t="s">
        <v>3209</v>
      </c>
      <c r="ALK4" s="585" t="s">
        <v>3208</v>
      </c>
      <c r="ALL4" s="585" t="s">
        <v>3209</v>
      </c>
      <c r="ALM4" s="585" t="s">
        <v>3208</v>
      </c>
      <c r="ALN4" s="585" t="s">
        <v>3209</v>
      </c>
      <c r="ALO4" s="585" t="s">
        <v>3208</v>
      </c>
      <c r="ALP4" s="585" t="s">
        <v>3209</v>
      </c>
      <c r="ALQ4" s="585" t="s">
        <v>3208</v>
      </c>
      <c r="ALR4" s="585" t="s">
        <v>3209</v>
      </c>
      <c r="ALS4" s="585" t="s">
        <v>3208</v>
      </c>
      <c r="ALT4" s="591" t="s">
        <v>3209</v>
      </c>
      <c r="ALU4" s="682"/>
      <c r="ALV4" s="626"/>
      <c r="ALW4" s="625"/>
      <c r="ALX4" s="626"/>
      <c r="ALY4" s="625"/>
      <c r="ALZ4" s="626"/>
      <c r="AMA4" s="625"/>
      <c r="AMB4" s="626"/>
      <c r="AMC4" s="625"/>
      <c r="AMD4" s="626"/>
      <c r="AME4" s="625"/>
      <c r="AMF4" s="626"/>
      <c r="AMG4" s="625"/>
      <c r="AMH4" s="626"/>
      <c r="AMI4" s="625"/>
      <c r="AMJ4" s="626"/>
      <c r="AMK4" s="681"/>
      <c r="AML4" s="626"/>
      <c r="AMM4" s="625"/>
      <c r="AMN4" s="626"/>
      <c r="AMO4" s="625"/>
      <c r="AMP4" s="626"/>
      <c r="AMQ4" s="625"/>
      <c r="AMR4" s="626"/>
      <c r="AMS4" s="625"/>
      <c r="AMT4" s="626"/>
      <c r="AMU4" s="625"/>
      <c r="AMV4" s="626"/>
      <c r="AMW4" s="625"/>
      <c r="AMX4" s="626"/>
      <c r="AMY4" s="625"/>
      <c r="AMZ4" s="626"/>
      <c r="ANA4" s="613"/>
      <c r="ANB4" s="614"/>
      <c r="ANC4" s="613"/>
      <c r="AND4" s="614"/>
      <c r="ANE4" s="370" t="s">
        <v>1149</v>
      </c>
      <c r="ANF4" s="245"/>
      <c r="ANG4" s="358" t="s">
        <v>1150</v>
      </c>
      <c r="ANH4" s="349"/>
      <c r="ANI4" s="358" t="s">
        <v>1149</v>
      </c>
      <c r="ANJ4" s="349"/>
      <c r="ANK4" s="358" t="s">
        <v>1150</v>
      </c>
      <c r="ANL4" s="376"/>
      <c r="ANM4" s="370" t="s">
        <v>1149</v>
      </c>
      <c r="ANN4" s="349"/>
      <c r="ANO4" s="358" t="s">
        <v>1150</v>
      </c>
      <c r="ANP4" s="349"/>
      <c r="ANQ4" s="358" t="s">
        <v>1</v>
      </c>
      <c r="ANR4" s="349"/>
      <c r="ANS4" s="358" t="s">
        <v>2</v>
      </c>
      <c r="ANT4" s="349"/>
      <c r="ANU4" s="358" t="s">
        <v>1149</v>
      </c>
      <c r="ANV4" s="359"/>
      <c r="ANW4" s="358" t="s">
        <v>1150</v>
      </c>
      <c r="ANX4" s="373"/>
      <c r="ANY4" s="370" t="s">
        <v>1149</v>
      </c>
      <c r="ANZ4" s="349"/>
      <c r="AOA4" s="358" t="s">
        <v>1150</v>
      </c>
      <c r="AOB4" s="349"/>
      <c r="AOC4" s="358" t="s">
        <v>1149</v>
      </c>
      <c r="AOD4" s="349"/>
      <c r="AOE4" s="358" t="s">
        <v>1150</v>
      </c>
      <c r="AOF4" s="376"/>
      <c r="AOG4" s="358" t="s">
        <v>1149</v>
      </c>
      <c r="AOH4" s="349"/>
      <c r="AOI4" s="358" t="s">
        <v>1150</v>
      </c>
      <c r="AOJ4" s="377"/>
      <c r="AOK4" s="624"/>
      <c r="AOL4" s="619"/>
      <c r="AOM4" s="618"/>
      <c r="AON4" s="622"/>
      <c r="AOO4" s="618"/>
      <c r="AOP4" s="619"/>
      <c r="AOQ4" s="358" t="s">
        <v>1149</v>
      </c>
      <c r="AOR4" s="349"/>
      <c r="AOS4" s="358" t="s">
        <v>1150</v>
      </c>
      <c r="AOT4" s="376"/>
      <c r="AOU4" s="358" t="s">
        <v>1149</v>
      </c>
      <c r="AOV4" s="349"/>
      <c r="AOW4" s="358" t="s">
        <v>1150</v>
      </c>
      <c r="AOX4" s="376"/>
      <c r="AOY4" s="605" t="s">
        <v>1149</v>
      </c>
      <c r="AOZ4" s="605" t="s">
        <v>1150</v>
      </c>
      <c r="APA4" s="618"/>
      <c r="APB4" s="605" t="s">
        <v>1149</v>
      </c>
      <c r="APC4" s="605" t="s">
        <v>1150</v>
      </c>
      <c r="APD4" s="618"/>
      <c r="APE4" s="618"/>
      <c r="APF4" s="742"/>
      <c r="APG4" s="370" t="s">
        <v>1149</v>
      </c>
      <c r="APH4" s="349"/>
      <c r="API4" s="358" t="s">
        <v>1150</v>
      </c>
      <c r="APJ4" s="349"/>
      <c r="APK4" s="358" t="s">
        <v>1149</v>
      </c>
      <c r="APL4" s="349"/>
      <c r="APM4" s="358" t="s">
        <v>1150</v>
      </c>
      <c r="APN4" s="376"/>
      <c r="APO4" s="358" t="s">
        <v>1149</v>
      </c>
      <c r="APP4" s="349"/>
      <c r="APQ4" s="358" t="s">
        <v>1150</v>
      </c>
      <c r="APR4" s="377"/>
      <c r="APS4" s="624"/>
      <c r="APT4" s="619"/>
      <c r="APU4" s="618"/>
      <c r="APV4" s="622"/>
      <c r="APW4" s="618"/>
      <c r="APX4" s="619"/>
      <c r="APY4" s="358" t="s">
        <v>1149</v>
      </c>
      <c r="APZ4" s="349"/>
      <c r="AQA4" s="358" t="s">
        <v>1150</v>
      </c>
      <c r="AQB4" s="376"/>
      <c r="AQC4" s="358" t="s">
        <v>1149</v>
      </c>
      <c r="AQD4" s="349"/>
      <c r="AQE4" s="358" t="s">
        <v>1150</v>
      </c>
      <c r="AQF4" s="376"/>
      <c r="AQG4" s="605" t="s">
        <v>1149</v>
      </c>
      <c r="AQH4" s="605" t="s">
        <v>1150</v>
      </c>
      <c r="AQI4" s="606"/>
      <c r="AQJ4" s="605" t="s">
        <v>1149</v>
      </c>
      <c r="AQK4" s="605" t="s">
        <v>1150</v>
      </c>
      <c r="AQL4" s="618"/>
      <c r="AQM4" s="370" t="s">
        <v>3155</v>
      </c>
      <c r="AQN4" s="349"/>
      <c r="AQO4" s="358" t="s">
        <v>3156</v>
      </c>
      <c r="AQP4" s="349"/>
      <c r="AQQ4" s="358" t="s">
        <v>3155</v>
      </c>
      <c r="AQR4" s="349"/>
      <c r="AQS4" s="358" t="s">
        <v>3156</v>
      </c>
      <c r="AQT4" s="376"/>
      <c r="AQU4" s="358" t="s">
        <v>3155</v>
      </c>
      <c r="AQV4" s="349"/>
      <c r="AQW4" s="358" t="s">
        <v>3156</v>
      </c>
      <c r="AQX4" s="376"/>
      <c r="AQY4" s="358" t="s">
        <v>3155</v>
      </c>
      <c r="AQZ4" s="349"/>
      <c r="ARA4" s="358" t="s">
        <v>3156</v>
      </c>
      <c r="ARB4" s="376"/>
      <c r="ARC4" s="358" t="s">
        <v>3155</v>
      </c>
      <c r="ARD4" s="349"/>
      <c r="ARE4" s="358" t="s">
        <v>3156</v>
      </c>
      <c r="ARF4" s="376"/>
      <c r="ARG4" s="358" t="s">
        <v>3155</v>
      </c>
      <c r="ARH4" s="349"/>
      <c r="ARI4" s="358" t="s">
        <v>3156</v>
      </c>
      <c r="ARJ4" s="376"/>
      <c r="ARK4" s="358" t="s">
        <v>3155</v>
      </c>
      <c r="ARL4" s="349"/>
      <c r="ARM4" s="358" t="s">
        <v>3156</v>
      </c>
      <c r="ARN4" s="376"/>
      <c r="ARO4" s="358" t="s">
        <v>3155</v>
      </c>
      <c r="ARP4" s="349"/>
      <c r="ARQ4" s="358" t="s">
        <v>3156</v>
      </c>
      <c r="ARR4" s="376"/>
      <c r="ARS4" s="605" t="s">
        <v>3155</v>
      </c>
      <c r="ART4" s="605" t="s">
        <v>3156</v>
      </c>
      <c r="ARU4" s="606"/>
      <c r="ARV4" s="605" t="s">
        <v>3155</v>
      </c>
      <c r="ARW4" s="605" t="s">
        <v>3156</v>
      </c>
      <c r="ARX4" s="618"/>
      <c r="ARY4" s="370" t="s">
        <v>1149</v>
      </c>
      <c r="ARZ4" s="359"/>
      <c r="ASA4" s="358" t="s">
        <v>1150</v>
      </c>
      <c r="ASB4" s="359"/>
      <c r="ASC4" s="358" t="s">
        <v>1149</v>
      </c>
      <c r="ASD4" s="359"/>
      <c r="ASE4" s="358" t="s">
        <v>1150</v>
      </c>
      <c r="ASF4" s="373"/>
      <c r="ASG4" s="370" t="s">
        <v>1149</v>
      </c>
      <c r="ASH4" s="359"/>
      <c r="ASI4" s="358" t="s">
        <v>1150</v>
      </c>
      <c r="ASJ4" s="359"/>
      <c r="ASK4" s="358" t="s">
        <v>1149</v>
      </c>
      <c r="ASL4" s="359"/>
      <c r="ASM4" s="358" t="s">
        <v>1150</v>
      </c>
      <c r="ASN4" s="373"/>
      <c r="ASO4" s="370" t="s">
        <v>1149</v>
      </c>
      <c r="ASP4" s="359"/>
      <c r="ASQ4" s="358" t="s">
        <v>1150</v>
      </c>
      <c r="ASR4" s="359"/>
      <c r="ASS4" s="358" t="s">
        <v>1149</v>
      </c>
      <c r="AST4" s="359"/>
      <c r="ASU4" s="358" t="s">
        <v>1150</v>
      </c>
      <c r="ASV4" s="365"/>
      <c r="ASW4" s="606"/>
      <c r="ASX4" s="606"/>
      <c r="ASY4" s="586"/>
      <c r="ASZ4" s="358" t="s">
        <v>108</v>
      </c>
      <c r="ATA4" s="359"/>
      <c r="ATB4" s="358" t="s">
        <v>1150</v>
      </c>
      <c r="ATC4" s="365"/>
      <c r="ATD4" s="681"/>
      <c r="ATE4" s="682"/>
      <c r="ATF4" s="682"/>
      <c r="ATG4" s="683"/>
      <c r="ATH4" s="776"/>
      <c r="ATI4" s="606"/>
      <c r="ATJ4" s="618"/>
      <c r="ATK4" s="762"/>
      <c r="ATL4" s="720"/>
      <c r="ATM4" s="720"/>
      <c r="ATN4" s="720"/>
      <c r="ATO4" s="720"/>
      <c r="ATP4" s="720"/>
      <c r="ATQ4" s="720"/>
      <c r="ATR4" s="720"/>
      <c r="ATS4" s="720"/>
      <c r="ATT4" s="720"/>
      <c r="ATU4" s="720"/>
      <c r="ATV4" s="757"/>
      <c r="ATW4" s="900"/>
      <c r="ATX4" s="901"/>
      <c r="ATY4" s="903"/>
      <c r="ATZ4" s="901"/>
      <c r="AUA4" s="908"/>
      <c r="AUB4" s="759" t="s">
        <v>547</v>
      </c>
      <c r="AUC4" s="759" t="s">
        <v>2151</v>
      </c>
      <c r="AUD4" s="759" t="s">
        <v>546</v>
      </c>
      <c r="AUE4" s="759" t="s">
        <v>1116</v>
      </c>
      <c r="AUF4" s="908"/>
      <c r="AUG4" s="759" t="s">
        <v>547</v>
      </c>
      <c r="AUH4" s="759" t="s">
        <v>2151</v>
      </c>
      <c r="AUI4" s="759" t="s">
        <v>546</v>
      </c>
      <c r="AUJ4" s="909" t="s">
        <v>1116</v>
      </c>
      <c r="AUK4" s="606"/>
      <c r="AUL4" s="618"/>
      <c r="AUM4" s="601"/>
      <c r="AUN4" s="585" t="s">
        <v>807</v>
      </c>
      <c r="AUO4" s="586"/>
      <c r="AUP4" s="585" t="s">
        <v>807</v>
      </c>
      <c r="AUQ4" s="585"/>
      <c r="AUR4" s="585"/>
      <c r="AUS4" s="585"/>
      <c r="AUT4" s="585"/>
      <c r="AUU4" s="585"/>
      <c r="AUV4" s="585"/>
      <c r="AUW4" s="585"/>
      <c r="AUX4" s="585"/>
      <c r="AUY4" s="585"/>
      <c r="AUZ4" s="591"/>
      <c r="AVA4" s="621" t="s">
        <v>577</v>
      </c>
      <c r="AVB4" s="605" t="s">
        <v>578</v>
      </c>
      <c r="AVC4" s="605" t="s">
        <v>577</v>
      </c>
      <c r="AVD4" s="605" t="s">
        <v>578</v>
      </c>
      <c r="AVE4" s="605" t="s">
        <v>577</v>
      </c>
      <c r="AVF4" s="605" t="s">
        <v>578</v>
      </c>
      <c r="AVG4" s="605" t="s">
        <v>577</v>
      </c>
      <c r="AVH4" s="605" t="s">
        <v>578</v>
      </c>
      <c r="AVI4" s="605" t="s">
        <v>577</v>
      </c>
      <c r="AVJ4" s="605" t="s">
        <v>578</v>
      </c>
      <c r="AVK4" s="605" t="s">
        <v>577</v>
      </c>
      <c r="AVL4" s="605" t="s">
        <v>578</v>
      </c>
      <c r="AVM4" s="605" t="s">
        <v>577</v>
      </c>
      <c r="AVN4" s="605" t="s">
        <v>578</v>
      </c>
      <c r="AVO4" s="605" t="s">
        <v>577</v>
      </c>
      <c r="AVP4" s="605" t="s">
        <v>578</v>
      </c>
      <c r="AVQ4" s="605" t="s">
        <v>577</v>
      </c>
      <c r="AVR4" s="615" t="s">
        <v>578</v>
      </c>
      <c r="AVS4" s="604" t="s">
        <v>577</v>
      </c>
      <c r="AVT4" s="585" t="s">
        <v>578</v>
      </c>
      <c r="AVU4" s="585" t="s">
        <v>577</v>
      </c>
      <c r="AVV4" s="585" t="s">
        <v>578</v>
      </c>
      <c r="AVW4" s="585" t="s">
        <v>577</v>
      </c>
      <c r="AVX4" s="585" t="s">
        <v>578</v>
      </c>
      <c r="AVY4" s="585" t="s">
        <v>577</v>
      </c>
      <c r="AVZ4" s="585" t="s">
        <v>578</v>
      </c>
      <c r="AWA4" s="585" t="s">
        <v>577</v>
      </c>
      <c r="AWB4" s="585" t="s">
        <v>578</v>
      </c>
      <c r="AWC4" s="585" t="s">
        <v>577</v>
      </c>
      <c r="AWD4" s="585" t="s">
        <v>578</v>
      </c>
      <c r="AWE4" s="585" t="s">
        <v>577</v>
      </c>
      <c r="AWF4" s="585" t="s">
        <v>578</v>
      </c>
      <c r="AWG4" s="585" t="s">
        <v>577</v>
      </c>
      <c r="AWH4" s="585" t="s">
        <v>578</v>
      </c>
      <c r="AWI4" s="585" t="s">
        <v>577</v>
      </c>
      <c r="AWJ4" s="586" t="s">
        <v>578</v>
      </c>
      <c r="AWK4" s="604" t="s">
        <v>19</v>
      </c>
      <c r="AWL4" s="585" t="s">
        <v>578</v>
      </c>
      <c r="AWM4" s="585" t="s">
        <v>19</v>
      </c>
      <c r="AWN4" s="585" t="s">
        <v>578</v>
      </c>
      <c r="AWO4" s="585" t="s">
        <v>19</v>
      </c>
      <c r="AWP4" s="585" t="s">
        <v>578</v>
      </c>
      <c r="AWQ4" s="585" t="s">
        <v>19</v>
      </c>
      <c r="AWR4" s="585" t="s">
        <v>578</v>
      </c>
      <c r="AWS4" s="585" t="s">
        <v>19</v>
      </c>
      <c r="AWT4" s="585" t="s">
        <v>578</v>
      </c>
      <c r="AWU4" s="585" t="s">
        <v>19</v>
      </c>
      <c r="AWV4" s="585" t="s">
        <v>578</v>
      </c>
      <c r="AWW4" s="585" t="s">
        <v>19</v>
      </c>
      <c r="AWX4" s="585" t="s">
        <v>578</v>
      </c>
      <c r="AWY4" s="585" t="s">
        <v>19</v>
      </c>
      <c r="AWZ4" s="585" t="s">
        <v>578</v>
      </c>
      <c r="AXA4" s="585" t="s">
        <v>19</v>
      </c>
      <c r="AXB4" s="586" t="s">
        <v>578</v>
      </c>
      <c r="AXC4" s="585" t="s">
        <v>19</v>
      </c>
      <c r="AXD4" s="585" t="s">
        <v>578</v>
      </c>
      <c r="AXE4" s="585" t="s">
        <v>19</v>
      </c>
      <c r="AXF4" s="585" t="s">
        <v>578</v>
      </c>
      <c r="AXG4" s="585" t="s">
        <v>19</v>
      </c>
      <c r="AXH4" s="586" t="s">
        <v>578</v>
      </c>
      <c r="AXI4" s="585" t="s">
        <v>19</v>
      </c>
      <c r="AXJ4" s="585" t="s">
        <v>578</v>
      </c>
      <c r="AXK4" s="585" t="s">
        <v>19</v>
      </c>
      <c r="AXL4" s="586" t="s">
        <v>578</v>
      </c>
      <c r="AXM4" s="604" t="s">
        <v>19</v>
      </c>
      <c r="AXN4" s="585" t="s">
        <v>578</v>
      </c>
      <c r="AXO4" s="585" t="s">
        <v>19</v>
      </c>
      <c r="AXP4" s="585" t="s">
        <v>578</v>
      </c>
      <c r="AXQ4" s="585" t="s">
        <v>19</v>
      </c>
      <c r="AXR4" s="585" t="s">
        <v>578</v>
      </c>
      <c r="AXS4" s="585" t="s">
        <v>19</v>
      </c>
      <c r="AXT4" s="585" t="s">
        <v>578</v>
      </c>
      <c r="AXU4" s="585" t="s">
        <v>19</v>
      </c>
      <c r="AXV4" s="585" t="s">
        <v>578</v>
      </c>
      <c r="AXW4" s="585" t="s">
        <v>19</v>
      </c>
      <c r="AXX4" s="585" t="s">
        <v>578</v>
      </c>
      <c r="AXY4" s="585" t="s">
        <v>19</v>
      </c>
      <c r="AXZ4" s="585" t="s">
        <v>578</v>
      </c>
      <c r="AYA4" s="585" t="s">
        <v>19</v>
      </c>
      <c r="AYB4" s="586" t="s">
        <v>578</v>
      </c>
      <c r="AYC4" s="742"/>
      <c r="AYD4" s="587" t="s">
        <v>577</v>
      </c>
      <c r="AYE4" s="585" t="s">
        <v>578</v>
      </c>
      <c r="AYF4" s="585" t="s">
        <v>577</v>
      </c>
      <c r="AYG4" s="585" t="s">
        <v>578</v>
      </c>
      <c r="AYH4" s="585" t="s">
        <v>577</v>
      </c>
      <c r="AYI4" s="585" t="s">
        <v>578</v>
      </c>
      <c r="AYJ4" s="585" t="s">
        <v>577</v>
      </c>
      <c r="AYK4" s="585" t="s">
        <v>578</v>
      </c>
      <c r="AYL4" s="585" t="s">
        <v>577</v>
      </c>
      <c r="AYM4" s="585" t="s">
        <v>578</v>
      </c>
      <c r="AYN4" s="585" t="s">
        <v>577</v>
      </c>
      <c r="AYO4" s="585" t="s">
        <v>578</v>
      </c>
      <c r="AYP4" s="585" t="s">
        <v>577</v>
      </c>
      <c r="AYQ4" s="585" t="s">
        <v>578</v>
      </c>
      <c r="AYR4" s="585" t="s">
        <v>577</v>
      </c>
      <c r="AYS4" s="585" t="s">
        <v>578</v>
      </c>
      <c r="AYT4" s="585" t="s">
        <v>577</v>
      </c>
      <c r="AYU4" s="585" t="s">
        <v>578</v>
      </c>
      <c r="AYV4" s="586" t="s">
        <v>578</v>
      </c>
      <c r="AYW4" s="604" t="s">
        <v>19</v>
      </c>
      <c r="AYX4" s="585" t="s">
        <v>578</v>
      </c>
      <c r="AYY4" s="585" t="s">
        <v>19</v>
      </c>
      <c r="AYZ4" s="585" t="s">
        <v>578</v>
      </c>
      <c r="AZA4" s="585" t="s">
        <v>19</v>
      </c>
      <c r="AZB4" s="585" t="s">
        <v>578</v>
      </c>
      <c r="AZC4" s="585" t="s">
        <v>19</v>
      </c>
      <c r="AZD4" s="585" t="s">
        <v>578</v>
      </c>
      <c r="AZE4" s="585" t="s">
        <v>19</v>
      </c>
      <c r="AZF4" s="585" t="s">
        <v>578</v>
      </c>
      <c r="AZG4" s="585" t="s">
        <v>19</v>
      </c>
      <c r="AZH4" s="585" t="s">
        <v>578</v>
      </c>
      <c r="AZI4" s="585" t="s">
        <v>19</v>
      </c>
      <c r="AZJ4" s="585" t="s">
        <v>578</v>
      </c>
      <c r="AZK4" s="585" t="s">
        <v>19</v>
      </c>
      <c r="AZL4" s="585" t="s">
        <v>578</v>
      </c>
      <c r="AZM4" s="585" t="s">
        <v>19</v>
      </c>
      <c r="AZN4" s="586" t="s">
        <v>578</v>
      </c>
      <c r="AZO4" s="585" t="s">
        <v>19</v>
      </c>
      <c r="AZP4" s="586" t="s">
        <v>578</v>
      </c>
      <c r="AZQ4" s="585" t="s">
        <v>19</v>
      </c>
      <c r="AZR4" s="586" t="s">
        <v>578</v>
      </c>
      <c r="AZS4" s="585" t="s">
        <v>19</v>
      </c>
      <c r="AZT4" s="586" t="s">
        <v>578</v>
      </c>
      <c r="AZU4" s="585" t="s">
        <v>19</v>
      </c>
      <c r="AZV4" s="586" t="s">
        <v>578</v>
      </c>
      <c r="AZW4" s="585" t="s">
        <v>19</v>
      </c>
      <c r="AZX4" s="591" t="s">
        <v>578</v>
      </c>
      <c r="AZY4" s="587" t="s">
        <v>19</v>
      </c>
      <c r="AZZ4" s="585" t="s">
        <v>578</v>
      </c>
      <c r="BAA4" s="585" t="s">
        <v>19</v>
      </c>
      <c r="BAB4" s="585" t="s">
        <v>578</v>
      </c>
      <c r="BAC4" s="585" t="s">
        <v>19</v>
      </c>
      <c r="BAD4" s="585" t="s">
        <v>578</v>
      </c>
      <c r="BAE4" s="585" t="s">
        <v>19</v>
      </c>
      <c r="BAF4" s="585" t="s">
        <v>578</v>
      </c>
      <c r="BAG4" s="585" t="s">
        <v>19</v>
      </c>
      <c r="BAH4" s="585" t="s">
        <v>578</v>
      </c>
      <c r="BAI4" s="585" t="s">
        <v>19</v>
      </c>
      <c r="BAJ4" s="585" t="s">
        <v>578</v>
      </c>
      <c r="BAK4" s="585" t="s">
        <v>19</v>
      </c>
      <c r="BAL4" s="585" t="s">
        <v>578</v>
      </c>
      <c r="BAM4" s="585" t="s">
        <v>19</v>
      </c>
      <c r="BAN4" s="585" t="s">
        <v>578</v>
      </c>
      <c r="BAO4" s="585" t="s">
        <v>19</v>
      </c>
      <c r="BAP4" s="586" t="s">
        <v>578</v>
      </c>
      <c r="BAQ4" s="586"/>
      <c r="BAR4" s="604" t="s">
        <v>577</v>
      </c>
      <c r="BAS4" s="585" t="s">
        <v>578</v>
      </c>
      <c r="BAT4" s="585" t="s">
        <v>577</v>
      </c>
      <c r="BAU4" s="585" t="s">
        <v>578</v>
      </c>
      <c r="BAV4" s="585" t="s">
        <v>577</v>
      </c>
      <c r="BAW4" s="585" t="s">
        <v>578</v>
      </c>
      <c r="BAX4" s="585" t="s">
        <v>577</v>
      </c>
      <c r="BAY4" s="585" t="s">
        <v>578</v>
      </c>
      <c r="BAZ4" s="585" t="s">
        <v>577</v>
      </c>
      <c r="BBA4" s="585" t="s">
        <v>578</v>
      </c>
      <c r="BBB4" s="585" t="s">
        <v>577</v>
      </c>
      <c r="BBC4" s="585" t="s">
        <v>578</v>
      </c>
      <c r="BBD4" s="585" t="s">
        <v>577</v>
      </c>
      <c r="BBE4" s="585" t="s">
        <v>578</v>
      </c>
      <c r="BBF4" s="585" t="s">
        <v>577</v>
      </c>
      <c r="BBG4" s="585" t="s">
        <v>578</v>
      </c>
      <c r="BBH4" s="585" t="s">
        <v>577</v>
      </c>
      <c r="BBI4" s="585" t="s">
        <v>578</v>
      </c>
      <c r="BBJ4" s="586" t="s">
        <v>578</v>
      </c>
      <c r="BBK4" s="604" t="s">
        <v>19</v>
      </c>
      <c r="BBL4" s="585" t="s">
        <v>578</v>
      </c>
      <c r="BBM4" s="585" t="s">
        <v>19</v>
      </c>
      <c r="BBN4" s="585" t="s">
        <v>578</v>
      </c>
      <c r="BBO4" s="585" t="s">
        <v>19</v>
      </c>
      <c r="BBP4" s="585" t="s">
        <v>578</v>
      </c>
      <c r="BBQ4" s="585" t="s">
        <v>19</v>
      </c>
      <c r="BBR4" s="585" t="s">
        <v>578</v>
      </c>
      <c r="BBS4" s="585" t="s">
        <v>19</v>
      </c>
      <c r="BBT4" s="585" t="s">
        <v>578</v>
      </c>
      <c r="BBU4" s="585" t="s">
        <v>19</v>
      </c>
      <c r="BBV4" s="585" t="s">
        <v>578</v>
      </c>
      <c r="BBW4" s="585" t="s">
        <v>19</v>
      </c>
      <c r="BBX4" s="585" t="s">
        <v>578</v>
      </c>
      <c r="BBY4" s="585" t="s">
        <v>19</v>
      </c>
      <c r="BBZ4" s="585" t="s">
        <v>578</v>
      </c>
      <c r="BCA4" s="585" t="s">
        <v>19</v>
      </c>
      <c r="BCB4" s="585" t="s">
        <v>578</v>
      </c>
      <c r="BCC4" s="585" t="s">
        <v>19</v>
      </c>
      <c r="BCD4" s="585" t="s">
        <v>578</v>
      </c>
      <c r="BCE4" s="585" t="s">
        <v>19</v>
      </c>
      <c r="BCF4" s="585" t="s">
        <v>578</v>
      </c>
      <c r="BCG4" s="585" t="s">
        <v>19</v>
      </c>
      <c r="BCH4" s="585" t="s">
        <v>578</v>
      </c>
      <c r="BCI4" s="585" t="s">
        <v>19</v>
      </c>
      <c r="BCJ4" s="591" t="s">
        <v>578</v>
      </c>
      <c r="BCK4" s="604" t="s">
        <v>577</v>
      </c>
      <c r="BCL4" s="585" t="s">
        <v>578</v>
      </c>
      <c r="BCM4" s="585" t="s">
        <v>577</v>
      </c>
      <c r="BCN4" s="585" t="s">
        <v>578</v>
      </c>
      <c r="BCO4" s="585" t="s">
        <v>577</v>
      </c>
      <c r="BCP4" s="585" t="s">
        <v>578</v>
      </c>
      <c r="BCQ4" s="585" t="s">
        <v>577</v>
      </c>
      <c r="BCR4" s="585" t="s">
        <v>578</v>
      </c>
      <c r="BCS4" s="585" t="s">
        <v>577</v>
      </c>
      <c r="BCT4" s="585" t="s">
        <v>578</v>
      </c>
      <c r="BCU4" s="585" t="s">
        <v>577</v>
      </c>
      <c r="BCV4" s="585" t="s">
        <v>578</v>
      </c>
      <c r="BCW4" s="585" t="s">
        <v>577</v>
      </c>
      <c r="BCX4" s="585" t="s">
        <v>578</v>
      </c>
      <c r="BCY4" s="585" t="s">
        <v>577</v>
      </c>
      <c r="BCZ4" s="585" t="s">
        <v>578</v>
      </c>
      <c r="BDA4" s="585"/>
      <c r="BDB4" s="585"/>
      <c r="BDC4" s="620"/>
      <c r="BDD4" s="621" t="s">
        <v>577</v>
      </c>
      <c r="BDE4" s="605" t="s">
        <v>578</v>
      </c>
      <c r="BDF4" s="605" t="s">
        <v>577</v>
      </c>
      <c r="BDG4" s="605" t="s">
        <v>578</v>
      </c>
      <c r="BDH4" s="605" t="s">
        <v>577</v>
      </c>
      <c r="BDI4" s="605" t="s">
        <v>578</v>
      </c>
      <c r="BDJ4" s="605" t="s">
        <v>577</v>
      </c>
      <c r="BDK4" s="605" t="s">
        <v>578</v>
      </c>
      <c r="BDL4" s="605" t="s">
        <v>577</v>
      </c>
      <c r="BDM4" s="605" t="s">
        <v>578</v>
      </c>
      <c r="BDN4" s="605" t="s">
        <v>577</v>
      </c>
      <c r="BDO4" s="690" t="s">
        <v>578</v>
      </c>
      <c r="BDP4" s="698" t="s">
        <v>577</v>
      </c>
      <c r="BDQ4" s="605" t="s">
        <v>578</v>
      </c>
      <c r="BDR4" s="605" t="s">
        <v>577</v>
      </c>
      <c r="BDS4" s="605" t="s">
        <v>578</v>
      </c>
      <c r="BDT4" s="605" t="s">
        <v>577</v>
      </c>
      <c r="BDU4" s="605" t="s">
        <v>578</v>
      </c>
      <c r="BDV4" s="605" t="s">
        <v>577</v>
      </c>
      <c r="BDW4" s="605" t="s">
        <v>578</v>
      </c>
      <c r="BDX4" s="605" t="s">
        <v>577</v>
      </c>
      <c r="BDY4" s="605" t="s">
        <v>578</v>
      </c>
      <c r="BDZ4" s="605" t="s">
        <v>577</v>
      </c>
      <c r="BEA4" s="615" t="s">
        <v>578</v>
      </c>
      <c r="BEB4" s="698" t="s">
        <v>577</v>
      </c>
      <c r="BEC4" s="605" t="s">
        <v>578</v>
      </c>
      <c r="BED4" s="605" t="s">
        <v>577</v>
      </c>
      <c r="BEE4" s="605" t="s">
        <v>578</v>
      </c>
      <c r="BEF4" s="605" t="s">
        <v>577</v>
      </c>
      <c r="BEG4" s="605" t="s">
        <v>578</v>
      </c>
      <c r="BEH4" s="605" t="s">
        <v>577</v>
      </c>
      <c r="BEI4" s="605" t="s">
        <v>578</v>
      </c>
      <c r="BEJ4" s="605" t="s">
        <v>577</v>
      </c>
      <c r="BEK4" s="605" t="s">
        <v>578</v>
      </c>
      <c r="BEL4" s="605" t="s">
        <v>577</v>
      </c>
      <c r="BEM4" s="690" t="s">
        <v>578</v>
      </c>
      <c r="BEN4" s="587" t="s">
        <v>19</v>
      </c>
      <c r="BEO4" s="585" t="s">
        <v>1145</v>
      </c>
      <c r="BEP4" s="585" t="s">
        <v>19</v>
      </c>
      <c r="BEQ4" s="585" t="s">
        <v>1145</v>
      </c>
      <c r="BER4" s="585" t="s">
        <v>19</v>
      </c>
      <c r="BES4" s="585" t="s">
        <v>1145</v>
      </c>
      <c r="BET4" s="585" t="s">
        <v>19</v>
      </c>
      <c r="BEU4" s="585" t="s">
        <v>1145</v>
      </c>
      <c r="BEV4" s="585" t="s">
        <v>19</v>
      </c>
      <c r="BEW4" s="585" t="s">
        <v>1145</v>
      </c>
      <c r="BEX4" s="585" t="s">
        <v>19</v>
      </c>
      <c r="BEY4" s="585" t="s">
        <v>1145</v>
      </c>
      <c r="BEZ4" s="585" t="s">
        <v>19</v>
      </c>
      <c r="BFA4" s="585" t="s">
        <v>1145</v>
      </c>
      <c r="BFB4" s="585" t="s">
        <v>19</v>
      </c>
      <c r="BFC4" s="586" t="s">
        <v>1145</v>
      </c>
      <c r="BFD4" s="604" t="s">
        <v>19</v>
      </c>
      <c r="BFE4" s="586" t="s">
        <v>109</v>
      </c>
      <c r="BFF4" s="585" t="s">
        <v>19</v>
      </c>
      <c r="BFG4" s="586" t="s">
        <v>578</v>
      </c>
      <c r="BFH4" s="604" t="s">
        <v>19</v>
      </c>
      <c r="BFI4" s="591" t="s">
        <v>109</v>
      </c>
      <c r="BFJ4" s="604" t="s">
        <v>19</v>
      </c>
      <c r="BFK4" s="591" t="s">
        <v>109</v>
      </c>
      <c r="BFL4" s="604" t="s">
        <v>19</v>
      </c>
      <c r="BFM4" s="591" t="s">
        <v>109</v>
      </c>
      <c r="BFN4" s="604" t="s">
        <v>19</v>
      </c>
      <c r="BFO4" s="591" t="s">
        <v>109</v>
      </c>
      <c r="BFP4" s="624"/>
      <c r="BFQ4" s="604" t="s">
        <v>2845</v>
      </c>
      <c r="BFR4" s="585"/>
      <c r="BFS4" s="585" t="s">
        <v>2846</v>
      </c>
      <c r="BFT4" s="585"/>
      <c r="BFU4" s="585" t="s">
        <v>2845</v>
      </c>
      <c r="BFV4" s="585"/>
      <c r="BFW4" s="585" t="s">
        <v>2846</v>
      </c>
      <c r="BFX4" s="591"/>
      <c r="BFY4" s="1032"/>
      <c r="BFZ4" s="1032"/>
      <c r="BGA4" s="1032"/>
      <c r="BGB4" s="1032"/>
      <c r="BGC4" s="1032"/>
      <c r="BGD4" s="1034"/>
      <c r="BGE4" s="1034"/>
      <c r="BGF4" s="1034"/>
      <c r="BGG4" s="1034"/>
      <c r="BGH4" s="1034"/>
      <c r="BGI4" s="1034"/>
      <c r="BGJ4" s="1034"/>
      <c r="BGK4" s="1034"/>
      <c r="BGL4" s="1034"/>
      <c r="BGM4" s="1033"/>
      <c r="BGN4" s="612" t="s">
        <v>690</v>
      </c>
      <c r="BGO4" s="855" t="s">
        <v>691</v>
      </c>
      <c r="BGP4" s="586" t="s">
        <v>552</v>
      </c>
      <c r="BGQ4" s="587"/>
      <c r="BGR4" s="586" t="s">
        <v>553</v>
      </c>
      <c r="BGS4" s="587"/>
      <c r="BGT4" s="605" t="s">
        <v>690</v>
      </c>
      <c r="BGU4" s="586" t="s">
        <v>554</v>
      </c>
      <c r="BGV4" s="587"/>
      <c r="BGW4" s="586" t="s">
        <v>553</v>
      </c>
      <c r="BGX4" s="587"/>
      <c r="BGY4" s="640"/>
      <c r="BGZ4" s="661"/>
      <c r="BHA4" s="640"/>
      <c r="BHB4" s="641"/>
      <c r="BHC4" s="698" t="s">
        <v>600</v>
      </c>
      <c r="BHD4" s="605" t="s">
        <v>698</v>
      </c>
      <c r="BHE4" s="605" t="s">
        <v>699</v>
      </c>
      <c r="BHF4" s="605" t="s">
        <v>700</v>
      </c>
      <c r="BHG4" s="605" t="s">
        <v>701</v>
      </c>
      <c r="BHH4" s="585" t="s">
        <v>3328</v>
      </c>
      <c r="BHI4" s="585" t="s">
        <v>3329</v>
      </c>
      <c r="BHJ4" s="585" t="s">
        <v>3328</v>
      </c>
      <c r="BHK4" s="585" t="s">
        <v>3329</v>
      </c>
      <c r="BHL4" s="585" t="s">
        <v>3328</v>
      </c>
      <c r="BHM4" s="585" t="s">
        <v>3329</v>
      </c>
      <c r="BHN4" s="585" t="s">
        <v>577</v>
      </c>
      <c r="BHO4" s="585" t="s">
        <v>578</v>
      </c>
      <c r="BHP4" s="655"/>
      <c r="BHQ4" s="661"/>
      <c r="BHR4" s="640"/>
      <c r="BHS4" s="661"/>
      <c r="BHT4" s="640"/>
      <c r="BHU4" s="661"/>
      <c r="BHV4" s="640"/>
      <c r="BHW4" s="661"/>
      <c r="BHX4" s="640"/>
      <c r="BHY4" s="661"/>
      <c r="BHZ4" s="640"/>
      <c r="BIA4" s="661"/>
      <c r="BIB4" s="640"/>
      <c r="BIC4" s="661"/>
      <c r="BID4" s="640"/>
      <c r="BIE4" s="661"/>
      <c r="BIF4" s="640"/>
      <c r="BIG4" s="661"/>
      <c r="BIH4" s="640"/>
      <c r="BII4" s="661"/>
      <c r="BIJ4" s="640"/>
      <c r="BIK4" s="661"/>
      <c r="BIL4" s="640"/>
      <c r="BIM4" s="661"/>
      <c r="BIN4" s="655"/>
      <c r="BIO4" s="641"/>
      <c r="BIP4" s="604" t="s">
        <v>577</v>
      </c>
      <c r="BIQ4" s="585" t="s">
        <v>578</v>
      </c>
      <c r="BIR4" s="585" t="s">
        <v>577</v>
      </c>
      <c r="BIS4" s="585" t="s">
        <v>578</v>
      </c>
      <c r="BIT4" s="585" t="s">
        <v>577</v>
      </c>
      <c r="BIU4" s="591" t="s">
        <v>578</v>
      </c>
      <c r="BIV4" s="614"/>
      <c r="BIW4" s="605" t="s">
        <v>577</v>
      </c>
      <c r="BIX4" s="605" t="s">
        <v>578</v>
      </c>
      <c r="BIY4" s="605" t="s">
        <v>577</v>
      </c>
      <c r="BIZ4" s="605" t="s">
        <v>578</v>
      </c>
      <c r="BJA4" s="605" t="s">
        <v>577</v>
      </c>
      <c r="BJB4" s="605" t="s">
        <v>578</v>
      </c>
      <c r="BJC4" s="605" t="s">
        <v>577</v>
      </c>
      <c r="BJD4" s="605" t="s">
        <v>578</v>
      </c>
      <c r="BJE4" s="605" t="s">
        <v>577</v>
      </c>
      <c r="BJF4" s="605" t="s">
        <v>578</v>
      </c>
      <c r="BJG4" s="605" t="s">
        <v>577</v>
      </c>
      <c r="BJH4" s="605" t="s">
        <v>578</v>
      </c>
      <c r="BJI4" s="605" t="s">
        <v>577</v>
      </c>
      <c r="BJJ4" s="605" t="s">
        <v>578</v>
      </c>
      <c r="BJK4" s="605" t="s">
        <v>577</v>
      </c>
      <c r="BJL4" s="605" t="s">
        <v>578</v>
      </c>
      <c r="BJM4" s="605" t="s">
        <v>577</v>
      </c>
      <c r="BJN4" s="605" t="s">
        <v>578</v>
      </c>
      <c r="BJO4" s="605" t="s">
        <v>577</v>
      </c>
      <c r="BJP4" s="605" t="s">
        <v>578</v>
      </c>
      <c r="BJQ4" s="605" t="s">
        <v>577</v>
      </c>
      <c r="BJR4" s="690" t="s">
        <v>578</v>
      </c>
      <c r="BJS4" s="698" t="s">
        <v>577</v>
      </c>
      <c r="BJT4" s="690" t="s">
        <v>578</v>
      </c>
      <c r="BJU4" s="698" t="s">
        <v>108</v>
      </c>
      <c r="BJV4" s="605" t="s">
        <v>108</v>
      </c>
      <c r="BJW4" s="605" t="s">
        <v>109</v>
      </c>
      <c r="BJX4" s="605" t="s">
        <v>109</v>
      </c>
      <c r="BJY4" s="605" t="s">
        <v>108</v>
      </c>
      <c r="BJZ4" s="605" t="s">
        <v>108</v>
      </c>
      <c r="BKA4" s="605" t="s">
        <v>109</v>
      </c>
      <c r="BKB4" s="605" t="s">
        <v>109</v>
      </c>
      <c r="BKC4" s="605" t="s">
        <v>108</v>
      </c>
      <c r="BKD4" s="605" t="s">
        <v>108</v>
      </c>
      <c r="BKE4" s="605" t="s">
        <v>109</v>
      </c>
      <c r="BKF4" s="605" t="s">
        <v>109</v>
      </c>
      <c r="BKG4" s="605" t="s">
        <v>108</v>
      </c>
      <c r="BKH4" s="605" t="s">
        <v>108</v>
      </c>
      <c r="BKI4" s="605" t="s">
        <v>109</v>
      </c>
      <c r="BKJ4" s="690" t="s">
        <v>109</v>
      </c>
      <c r="BKK4" s="371"/>
      <c r="BKL4" s="366"/>
      <c r="BKM4" s="640"/>
      <c r="BKN4" s="661"/>
      <c r="BKO4" s="640"/>
      <c r="BKP4" s="661"/>
      <c r="BKQ4" s="640"/>
      <c r="BKR4" s="661"/>
      <c r="BKS4" s="640"/>
      <c r="BKT4" s="661"/>
      <c r="BKU4" s="640"/>
      <c r="BKV4" s="661"/>
      <c r="BKW4" s="640"/>
      <c r="BKX4" s="661"/>
      <c r="BKY4" s="640"/>
      <c r="BKZ4" s="661"/>
      <c r="BLA4" s="640"/>
      <c r="BLB4" s="661"/>
      <c r="BLC4" s="867"/>
      <c r="BLD4" s="868"/>
      <c r="BLE4" s="867"/>
      <c r="BLF4" s="868"/>
      <c r="BLG4" s="867"/>
      <c r="BLH4" s="868"/>
      <c r="BLI4" s="867"/>
      <c r="BLJ4" s="868"/>
      <c r="BLK4" s="867"/>
      <c r="BLL4" s="871"/>
      <c r="BLM4" s="662"/>
      <c r="BLN4" s="661"/>
      <c r="BLO4" s="640"/>
      <c r="BLP4" s="661"/>
      <c r="BLQ4" s="640"/>
      <c r="BLR4" s="661"/>
      <c r="BLS4" s="640"/>
      <c r="BLT4" s="661"/>
      <c r="BLU4" s="640"/>
      <c r="BLV4" s="661"/>
      <c r="BLW4" s="640"/>
      <c r="BLX4" s="661"/>
      <c r="BLY4" s="640"/>
      <c r="BLZ4" s="661"/>
      <c r="BMA4" s="640"/>
      <c r="BMB4" s="661"/>
      <c r="BMC4" s="640"/>
      <c r="BMD4" s="661"/>
      <c r="BME4" s="640"/>
      <c r="BMF4" s="641"/>
      <c r="BMG4" s="662"/>
      <c r="BMH4" s="661"/>
      <c r="BMI4" s="640"/>
      <c r="BMJ4" s="661"/>
      <c r="BMK4" s="640"/>
      <c r="BML4" s="661"/>
      <c r="BMM4" s="640"/>
      <c r="BMN4" s="661"/>
      <c r="BMO4" s="640"/>
      <c r="BMP4" s="661"/>
      <c r="BMQ4" s="640"/>
      <c r="BMR4" s="661"/>
      <c r="BMS4" s="640"/>
      <c r="BMT4" s="661"/>
      <c r="BMU4" s="640"/>
      <c r="BMV4" s="661"/>
      <c r="BMW4" s="640"/>
      <c r="BMX4" s="661"/>
      <c r="BMY4" s="640"/>
      <c r="BMZ4" s="641"/>
      <c r="BNA4" s="698" t="s">
        <v>108</v>
      </c>
      <c r="BNB4" s="605" t="s">
        <v>109</v>
      </c>
      <c r="BNC4" s="605" t="s">
        <v>108</v>
      </c>
      <c r="BND4" s="690" t="s">
        <v>109</v>
      </c>
      <c r="BNE4" s="623" t="s">
        <v>141</v>
      </c>
      <c r="BNF4" s="246"/>
      <c r="BNG4" s="246"/>
      <c r="BNH4" s="615" t="s">
        <v>142</v>
      </c>
      <c r="BNI4" s="246"/>
      <c r="BNJ4" s="246"/>
      <c r="BNK4" s="585" t="s">
        <v>141</v>
      </c>
      <c r="BNL4" s="585" t="s">
        <v>142</v>
      </c>
      <c r="BNM4" s="615" t="s">
        <v>141</v>
      </c>
      <c r="BNN4" s="246"/>
      <c r="BNO4" s="247"/>
      <c r="BNP4" s="615" t="s">
        <v>142</v>
      </c>
      <c r="BNQ4" s="246"/>
      <c r="BNR4" s="248"/>
      <c r="BNS4" s="624"/>
      <c r="BNT4" s="667"/>
      <c r="BNU4" s="858"/>
      <c r="BNV4" s="667"/>
      <c r="BNW4" s="831"/>
      <c r="BNX4" s="769"/>
      <c r="BNY4" s="831"/>
      <c r="BNZ4" s="769"/>
      <c r="BOA4" s="831"/>
      <c r="BOB4" s="641"/>
      <c r="BOC4" s="662"/>
      <c r="BOD4" s="655"/>
      <c r="BOE4" s="640"/>
      <c r="BOF4" s="769"/>
      <c r="BOG4" s="655"/>
      <c r="BOH4" s="769"/>
      <c r="BOI4" s="655"/>
      <c r="BOJ4" s="769"/>
      <c r="BOK4" s="655"/>
      <c r="BOL4" s="641"/>
      <c r="BOM4" s="662"/>
      <c r="BON4" s="655"/>
      <c r="BOO4" s="640"/>
      <c r="BOP4" s="769"/>
      <c r="BOQ4" s="640"/>
      <c r="BOR4" s="769"/>
      <c r="BOS4" s="640"/>
      <c r="BOT4" s="769"/>
      <c r="BOU4" s="640"/>
      <c r="BOV4" s="769"/>
      <c r="BOW4" s="640"/>
      <c r="BOX4" s="769"/>
      <c r="BOY4" s="831"/>
      <c r="BOZ4" s="641"/>
      <c r="BPA4" s="662"/>
      <c r="BPB4" s="661"/>
      <c r="BPC4" s="640"/>
      <c r="BPD4" s="661"/>
      <c r="BPE4" s="640"/>
      <c r="BPF4" s="661"/>
      <c r="BPG4" s="640"/>
      <c r="BPH4" s="661"/>
      <c r="BPI4" s="640"/>
      <c r="BPJ4" s="661"/>
      <c r="BPK4" s="640"/>
      <c r="BPL4" s="661"/>
      <c r="BPM4" s="640"/>
      <c r="BPN4" s="655"/>
      <c r="BPO4" s="640"/>
      <c r="BPP4" s="641"/>
      <c r="BPQ4" s="662"/>
      <c r="BPR4" s="661"/>
      <c r="BPS4" s="640"/>
      <c r="BPT4" s="661"/>
      <c r="BPU4" s="640"/>
      <c r="BPV4" s="661"/>
      <c r="BPW4" s="640"/>
      <c r="BPX4" s="661"/>
      <c r="BPY4" s="640"/>
      <c r="BPZ4" s="661"/>
      <c r="BQA4" s="640"/>
      <c r="BQB4" s="661"/>
      <c r="BQC4" s="640"/>
      <c r="BQD4" s="661"/>
      <c r="BQE4" s="640"/>
      <c r="BQF4" s="661"/>
      <c r="BQG4" s="640"/>
      <c r="BQH4" s="661"/>
      <c r="BQI4" s="640"/>
      <c r="BQJ4" s="661"/>
      <c r="BQK4" s="640"/>
      <c r="BQL4" s="641"/>
      <c r="BQM4" s="662"/>
      <c r="BQN4" s="661"/>
      <c r="BQO4" s="640"/>
      <c r="BQP4" s="661"/>
      <c r="BQQ4" s="640"/>
      <c r="BQR4" s="661"/>
      <c r="BQS4" s="640"/>
      <c r="BQT4" s="661"/>
      <c r="BQU4" s="640"/>
      <c r="BQV4" s="661"/>
      <c r="BQW4" s="640"/>
      <c r="BQX4" s="661"/>
      <c r="BQY4" s="640"/>
      <c r="BQZ4" s="661"/>
      <c r="BRA4" s="640"/>
      <c r="BRB4" s="661"/>
      <c r="BRC4" s="640"/>
      <c r="BRD4" s="661"/>
      <c r="BRE4" s="640"/>
      <c r="BRF4" s="661"/>
      <c r="BRG4" s="640"/>
      <c r="BRH4" s="641"/>
      <c r="BRI4" s="698" t="s">
        <v>108</v>
      </c>
      <c r="BRJ4" s="605" t="s">
        <v>109</v>
      </c>
      <c r="BRK4" s="605" t="s">
        <v>108</v>
      </c>
      <c r="BRL4" s="605" t="s">
        <v>109</v>
      </c>
      <c r="BRM4" s="605" t="s">
        <v>108</v>
      </c>
      <c r="BRN4" s="690" t="s">
        <v>109</v>
      </c>
      <c r="BRO4" s="662"/>
      <c r="BRP4" s="655"/>
      <c r="BRQ4" s="640"/>
      <c r="BRR4" s="661"/>
      <c r="BRS4" s="640"/>
      <c r="BRT4" s="661"/>
      <c r="BRU4" s="640"/>
      <c r="BRV4" s="655"/>
      <c r="BRW4" s="640"/>
      <c r="BRX4" s="661"/>
      <c r="BRY4" s="640"/>
      <c r="BRZ4" s="661"/>
      <c r="BSA4" s="640"/>
      <c r="BSB4" s="661"/>
      <c r="BSC4" s="640"/>
      <c r="BSD4" s="655"/>
      <c r="BSE4" s="641"/>
      <c r="BSF4" s="698" t="s">
        <v>1149</v>
      </c>
      <c r="BSG4" s="605" t="s">
        <v>1150</v>
      </c>
      <c r="BSH4" s="605" t="s">
        <v>1149</v>
      </c>
      <c r="BSI4" s="605" t="s">
        <v>1150</v>
      </c>
      <c r="BSJ4" s="605" t="s">
        <v>1149</v>
      </c>
      <c r="BSK4" s="690" t="s">
        <v>1150</v>
      </c>
      <c r="BSL4" s="604"/>
      <c r="BSM4" s="585"/>
      <c r="BSN4" s="585"/>
      <c r="BSO4" s="585"/>
      <c r="BSP4" s="585"/>
      <c r="BSQ4" s="585"/>
      <c r="BSR4" s="585"/>
      <c r="BSS4" s="585"/>
      <c r="BST4" s="585"/>
      <c r="BSU4" s="585"/>
      <c r="BSV4" s="585"/>
      <c r="BSW4" s="591"/>
      <c r="BSX4" s="698" t="s">
        <v>2871</v>
      </c>
      <c r="BSY4" s="690" t="s">
        <v>2872</v>
      </c>
      <c r="BSZ4" s="587" t="s">
        <v>577</v>
      </c>
      <c r="BTA4" s="585" t="s">
        <v>578</v>
      </c>
      <c r="BTB4" s="585" t="s">
        <v>577</v>
      </c>
      <c r="BTC4" s="585" t="s">
        <v>578</v>
      </c>
      <c r="BTD4" s="585" t="s">
        <v>577</v>
      </c>
      <c r="BTE4" s="585" t="s">
        <v>578</v>
      </c>
      <c r="BTF4" s="585" t="s">
        <v>577</v>
      </c>
      <c r="BTG4" s="585" t="s">
        <v>578</v>
      </c>
      <c r="BTH4" s="585" t="s">
        <v>577</v>
      </c>
      <c r="BTI4" s="585" t="s">
        <v>578</v>
      </c>
      <c r="BTJ4" s="585" t="s">
        <v>577</v>
      </c>
      <c r="BTK4" s="585" t="s">
        <v>578</v>
      </c>
      <c r="BTL4" s="585" t="s">
        <v>577</v>
      </c>
      <c r="BTM4" s="586" t="s">
        <v>578</v>
      </c>
      <c r="BTN4" s="604" t="s">
        <v>1</v>
      </c>
      <c r="BTO4" s="586" t="s">
        <v>2</v>
      </c>
      <c r="BTP4" s="585" t="s">
        <v>1</v>
      </c>
      <c r="BTQ4" s="586" t="s">
        <v>2</v>
      </c>
      <c r="BTR4" s="585" t="s">
        <v>1</v>
      </c>
      <c r="BTS4" s="586" t="s">
        <v>2</v>
      </c>
      <c r="BTT4" s="585" t="s">
        <v>1</v>
      </c>
      <c r="BTU4" s="586" t="s">
        <v>2</v>
      </c>
      <c r="BTV4" s="585" t="s">
        <v>1</v>
      </c>
      <c r="BTW4" s="586" t="s">
        <v>2</v>
      </c>
      <c r="BTX4" s="585" t="s">
        <v>1</v>
      </c>
      <c r="BTY4" s="586" t="s">
        <v>2</v>
      </c>
      <c r="BTZ4" s="585" t="s">
        <v>1</v>
      </c>
      <c r="BUA4" s="586" t="s">
        <v>2</v>
      </c>
      <c r="BUB4" s="585" t="s">
        <v>1</v>
      </c>
      <c r="BUC4" s="586" t="s">
        <v>2</v>
      </c>
      <c r="BUD4" s="585" t="s">
        <v>1</v>
      </c>
      <c r="BUE4" s="585" t="s">
        <v>2</v>
      </c>
      <c r="BUF4" s="585" t="s">
        <v>1</v>
      </c>
      <c r="BUG4" s="585" t="s">
        <v>2</v>
      </c>
      <c r="BUH4" s="585" t="s">
        <v>1</v>
      </c>
      <c r="BUI4" s="585" t="s">
        <v>2</v>
      </c>
      <c r="BUJ4" s="585" t="s">
        <v>1</v>
      </c>
      <c r="BUK4" s="585" t="s">
        <v>2</v>
      </c>
      <c r="BUL4" s="585" t="s">
        <v>1</v>
      </c>
      <c r="BUM4" s="586" t="s">
        <v>2</v>
      </c>
      <c r="BUN4" s="437" t="s">
        <v>1149</v>
      </c>
      <c r="BUO4" s="438"/>
      <c r="BUP4" s="439" t="s">
        <v>1150</v>
      </c>
      <c r="BUQ4" s="438"/>
      <c r="BUR4" s="439" t="s">
        <v>1149</v>
      </c>
      <c r="BUS4" s="438"/>
      <c r="BUT4" s="439" t="s">
        <v>1150</v>
      </c>
      <c r="BUU4" s="440"/>
      <c r="BUV4" s="616" t="s">
        <v>1236</v>
      </c>
      <c r="BUW4" s="615" t="s">
        <v>1237</v>
      </c>
      <c r="BUX4" s="605" t="s">
        <v>1238</v>
      </c>
      <c r="BUY4" s="605" t="s">
        <v>1239</v>
      </c>
      <c r="BUZ4" s="605" t="s">
        <v>1238</v>
      </c>
      <c r="BVA4" s="605" t="s">
        <v>1239</v>
      </c>
      <c r="BVB4" s="605" t="s">
        <v>1238</v>
      </c>
      <c r="BVC4" s="605" t="s">
        <v>1239</v>
      </c>
      <c r="BVD4" s="605" t="s">
        <v>1238</v>
      </c>
      <c r="BVE4" s="605" t="s">
        <v>1239</v>
      </c>
      <c r="BVF4" s="616" t="s">
        <v>1</v>
      </c>
      <c r="BVG4" s="615" t="s">
        <v>2</v>
      </c>
      <c r="BVH4" s="605" t="s">
        <v>1</v>
      </c>
      <c r="BVI4" s="605" t="s">
        <v>2</v>
      </c>
      <c r="BVJ4" s="605" t="s">
        <v>1</v>
      </c>
      <c r="BVK4" s="605" t="s">
        <v>2</v>
      </c>
      <c r="BVL4" s="605" t="s">
        <v>2</v>
      </c>
      <c r="BVM4" s="605" t="s">
        <v>2</v>
      </c>
      <c r="BVN4" s="605" t="s">
        <v>2</v>
      </c>
      <c r="BVO4" s="615" t="s">
        <v>2</v>
      </c>
      <c r="BVP4" s="662"/>
      <c r="BVQ4" s="661"/>
      <c r="BVR4" s="640"/>
      <c r="BVS4" s="661"/>
      <c r="BVT4" s="640"/>
      <c r="BVU4" s="661"/>
      <c r="BVV4" s="640"/>
      <c r="BVW4" s="661"/>
      <c r="BVX4" s="640"/>
      <c r="BVY4" s="661"/>
      <c r="BVZ4" s="640"/>
      <c r="BWA4" s="641"/>
      <c r="BWB4" s="655"/>
      <c r="BWC4" s="661"/>
      <c r="BWD4" s="640"/>
      <c r="BWE4" s="661"/>
      <c r="BWF4" s="640"/>
      <c r="BWG4" s="661"/>
      <c r="BWH4" s="640"/>
      <c r="BWI4" s="661"/>
      <c r="BWJ4" s="640"/>
      <c r="BWK4" s="661"/>
      <c r="BWL4" s="640"/>
      <c r="BWM4" s="655"/>
      <c r="BWN4" s="662"/>
      <c r="BWO4" s="661"/>
      <c r="BWP4" s="640"/>
      <c r="BWQ4" s="661"/>
      <c r="BWR4" s="640" t="s">
        <v>1149</v>
      </c>
      <c r="BWS4" s="661" t="s">
        <v>1150</v>
      </c>
      <c r="BWT4" s="640" t="s">
        <v>1149</v>
      </c>
      <c r="BWU4" s="661" t="s">
        <v>1150</v>
      </c>
      <c r="BWV4" s="640" t="s">
        <v>1149</v>
      </c>
      <c r="BWW4" s="661" t="s">
        <v>1150</v>
      </c>
      <c r="BWX4" s="640" t="s">
        <v>1149</v>
      </c>
      <c r="BWY4" s="661" t="s">
        <v>1150</v>
      </c>
      <c r="BWZ4" s="640"/>
      <c r="BXA4" s="661"/>
      <c r="BXB4" s="640" t="s">
        <v>1149</v>
      </c>
      <c r="BXC4" s="661" t="s">
        <v>1150</v>
      </c>
      <c r="BXD4" s="640" t="s">
        <v>1149</v>
      </c>
      <c r="BXE4" s="641" t="s">
        <v>1150</v>
      </c>
      <c r="BXF4" s="821" t="s">
        <v>1231</v>
      </c>
      <c r="BXG4" s="633"/>
      <c r="BXH4" s="632" t="s">
        <v>1231</v>
      </c>
      <c r="BXI4" s="633"/>
      <c r="BXJ4" s="632" t="s">
        <v>1231</v>
      </c>
      <c r="BXK4" s="838"/>
      <c r="BXL4" s="640"/>
      <c r="BXM4" s="655"/>
      <c r="BXN4" s="640"/>
      <c r="BXO4" s="661"/>
      <c r="BXP4" s="721"/>
      <c r="BXQ4" s="722"/>
      <c r="BXR4" s="618"/>
      <c r="BXS4" s="742"/>
      <c r="BXT4" s="698" t="s">
        <v>19</v>
      </c>
      <c r="BXU4" s="605" t="s">
        <v>1150</v>
      </c>
      <c r="BXV4" s="605" t="s">
        <v>19</v>
      </c>
      <c r="BXW4" s="690" t="s">
        <v>1150</v>
      </c>
      <c r="BXX4" s="698" t="s">
        <v>2542</v>
      </c>
      <c r="BXY4" s="605" t="s">
        <v>2533</v>
      </c>
      <c r="BXZ4" s="605" t="s">
        <v>2534</v>
      </c>
      <c r="BYA4" s="618" t="s">
        <v>2532</v>
      </c>
      <c r="BYB4" s="604" t="s">
        <v>2842</v>
      </c>
      <c r="BYC4" s="591" t="s">
        <v>2843</v>
      </c>
      <c r="BYD4" s="604" t="s">
        <v>2842</v>
      </c>
      <c r="BYE4" s="585" t="s">
        <v>2843</v>
      </c>
      <c r="BYF4" s="585" t="s">
        <v>2842</v>
      </c>
      <c r="BYG4" s="591" t="s">
        <v>2843</v>
      </c>
      <c r="BYH4" s="621" t="s">
        <v>3189</v>
      </c>
      <c r="BYI4" s="690" t="s">
        <v>3190</v>
      </c>
      <c r="BYJ4" s="698" t="s">
        <v>3189</v>
      </c>
      <c r="BYK4" s="690" t="s">
        <v>3190</v>
      </c>
      <c r="BYL4" s="623" t="s">
        <v>130</v>
      </c>
      <c r="BYM4" s="605" t="s">
        <v>1573</v>
      </c>
      <c r="BYN4" s="605" t="s">
        <v>1574</v>
      </c>
      <c r="BYO4" s="605" t="s">
        <v>2142</v>
      </c>
      <c r="BYP4" s="605" t="s">
        <v>1576</v>
      </c>
      <c r="BYQ4" s="605" t="s">
        <v>2143</v>
      </c>
      <c r="BYR4" s="585" t="s">
        <v>1573</v>
      </c>
      <c r="BYS4" s="585"/>
      <c r="BYT4" s="605" t="s">
        <v>1574</v>
      </c>
      <c r="BYU4" s="605" t="s">
        <v>2142</v>
      </c>
      <c r="BYV4" s="605" t="s">
        <v>1576</v>
      </c>
      <c r="BYW4" s="621" t="s">
        <v>1573</v>
      </c>
      <c r="BYX4" s="605" t="s">
        <v>1574</v>
      </c>
      <c r="BYY4" s="690" t="s">
        <v>1575</v>
      </c>
      <c r="BYZ4" s="698" t="s">
        <v>3107</v>
      </c>
      <c r="BZA4" s="605" t="s">
        <v>3108</v>
      </c>
      <c r="BZB4" s="605" t="s">
        <v>3109</v>
      </c>
      <c r="BZC4" s="605" t="s">
        <v>3107</v>
      </c>
      <c r="BZD4" s="605" t="s">
        <v>3108</v>
      </c>
      <c r="BZE4" s="605" t="s">
        <v>3109</v>
      </c>
      <c r="BZF4" s="605" t="s">
        <v>3107</v>
      </c>
      <c r="BZG4" s="605" t="s">
        <v>3108</v>
      </c>
      <c r="BZH4" s="605" t="s">
        <v>3107</v>
      </c>
      <c r="BZI4" s="690" t="s">
        <v>3108</v>
      </c>
    </row>
    <row r="5" spans="1:2037" s="240" customFormat="1" ht="60" customHeight="1">
      <c r="A5" s="921"/>
      <c r="B5" s="922"/>
      <c r="C5" s="349" t="s">
        <v>1690</v>
      </c>
      <c r="D5" s="352" t="s">
        <v>1691</v>
      </c>
      <c r="E5" s="668"/>
      <c r="F5" s="352" t="s">
        <v>1690</v>
      </c>
      <c r="G5" s="352" t="s">
        <v>1691</v>
      </c>
      <c r="H5" s="668"/>
      <c r="I5" s="352" t="s">
        <v>1690</v>
      </c>
      <c r="J5" s="348" t="s">
        <v>1691</v>
      </c>
      <c r="K5" s="640"/>
      <c r="L5" s="399" t="s">
        <v>1</v>
      </c>
      <c r="M5" s="352" t="s">
        <v>2</v>
      </c>
      <c r="N5" s="352" t="s">
        <v>1</v>
      </c>
      <c r="O5" s="352" t="s">
        <v>2</v>
      </c>
      <c r="P5" s="352" t="s">
        <v>1</v>
      </c>
      <c r="Q5" s="352" t="s">
        <v>2</v>
      </c>
      <c r="R5" s="352" t="s">
        <v>1690</v>
      </c>
      <c r="S5" s="352" t="s">
        <v>1691</v>
      </c>
      <c r="T5" s="352" t="s">
        <v>1690</v>
      </c>
      <c r="U5" s="352" t="s">
        <v>1691</v>
      </c>
      <c r="V5" s="352" t="s">
        <v>1690</v>
      </c>
      <c r="W5" s="352" t="s">
        <v>1691</v>
      </c>
      <c r="X5" s="668"/>
      <c r="Y5" s="691"/>
      <c r="Z5" s="699"/>
      <c r="AA5" s="668"/>
      <c r="AB5" s="352" t="s">
        <v>2773</v>
      </c>
      <c r="AC5" s="352" t="s">
        <v>2774</v>
      </c>
      <c r="AD5" s="352" t="s">
        <v>2773</v>
      </c>
      <c r="AE5" s="249" t="s">
        <v>2774</v>
      </c>
      <c r="AF5" s="668"/>
      <c r="AG5" s="352" t="s">
        <v>2776</v>
      </c>
      <c r="AH5" s="352" t="s">
        <v>2777</v>
      </c>
      <c r="AI5" s="352" t="s">
        <v>2776</v>
      </c>
      <c r="AJ5" s="352" t="s">
        <v>2777</v>
      </c>
      <c r="AK5" s="668"/>
      <c r="AL5" s="668"/>
      <c r="AM5" s="668"/>
      <c r="AN5" s="668"/>
      <c r="AO5" s="668"/>
      <c r="AP5" s="691"/>
      <c r="AQ5" s="379" t="s">
        <v>1690</v>
      </c>
      <c r="AR5" s="350" t="s">
        <v>1691</v>
      </c>
      <c r="AS5" s="350" t="s">
        <v>1690</v>
      </c>
      <c r="AT5" s="350" t="s">
        <v>1691</v>
      </c>
      <c r="AU5" s="350" t="s">
        <v>1690</v>
      </c>
      <c r="AV5" s="350" t="s">
        <v>1691</v>
      </c>
      <c r="AW5" s="691"/>
      <c r="AX5" s="399" t="s">
        <v>1690</v>
      </c>
      <c r="AY5" s="352" t="s">
        <v>1691</v>
      </c>
      <c r="AZ5" s="352" t="s">
        <v>1690</v>
      </c>
      <c r="BA5" s="352" t="s">
        <v>1691</v>
      </c>
      <c r="BB5" s="352" t="s">
        <v>1690</v>
      </c>
      <c r="BC5" s="352" t="s">
        <v>1691</v>
      </c>
      <c r="BD5" s="352" t="s">
        <v>1690</v>
      </c>
      <c r="BE5" s="358" t="s">
        <v>1691</v>
      </c>
      <c r="BF5" s="352" t="s">
        <v>1690</v>
      </c>
      <c r="BG5" s="392" t="s">
        <v>1691</v>
      </c>
      <c r="BH5" s="399" t="s">
        <v>1</v>
      </c>
      <c r="BI5" s="352" t="s">
        <v>2</v>
      </c>
      <c r="BJ5" s="352" t="s">
        <v>1</v>
      </c>
      <c r="BK5" s="352" t="s">
        <v>2</v>
      </c>
      <c r="BL5" s="352" t="s">
        <v>1</v>
      </c>
      <c r="BM5" s="352" t="s">
        <v>2</v>
      </c>
      <c r="BN5" s="352" t="s">
        <v>1</v>
      </c>
      <c r="BO5" s="358" t="s">
        <v>2</v>
      </c>
      <c r="BP5" s="352" t="s">
        <v>1</v>
      </c>
      <c r="BQ5" s="352" t="s">
        <v>2</v>
      </c>
      <c r="BR5" s="352" t="s">
        <v>1</v>
      </c>
      <c r="BS5" s="414" t="s">
        <v>2</v>
      </c>
      <c r="BT5" s="349" t="s">
        <v>1724</v>
      </c>
      <c r="BU5" s="352" t="s">
        <v>1725</v>
      </c>
      <c r="BV5" s="352" t="s">
        <v>1724</v>
      </c>
      <c r="BW5" s="352" t="s">
        <v>1725</v>
      </c>
      <c r="BX5" s="352" t="s">
        <v>1724</v>
      </c>
      <c r="BY5" s="352" t="s">
        <v>1725</v>
      </c>
      <c r="BZ5" s="352" t="s">
        <v>1724</v>
      </c>
      <c r="CA5" s="358" t="s">
        <v>1725</v>
      </c>
      <c r="CB5" s="352" t="s">
        <v>1724</v>
      </c>
      <c r="CC5" s="352" t="s">
        <v>1725</v>
      </c>
      <c r="CD5" s="352" t="s">
        <v>1724</v>
      </c>
      <c r="CE5" s="414" t="s">
        <v>1725</v>
      </c>
      <c r="CF5" s="349" t="s">
        <v>1</v>
      </c>
      <c r="CG5" s="352" t="s">
        <v>2</v>
      </c>
      <c r="CH5" s="352" t="s">
        <v>1</v>
      </c>
      <c r="CI5" s="352" t="s">
        <v>2</v>
      </c>
      <c r="CJ5" s="352" t="s">
        <v>1</v>
      </c>
      <c r="CK5" s="352" t="s">
        <v>2</v>
      </c>
      <c r="CL5" s="352" t="s">
        <v>1</v>
      </c>
      <c r="CM5" s="358" t="s">
        <v>2</v>
      </c>
      <c r="CN5" s="352" t="s">
        <v>1</v>
      </c>
      <c r="CO5" s="352" t="s">
        <v>2</v>
      </c>
      <c r="CP5" s="352" t="s">
        <v>1</v>
      </c>
      <c r="CQ5" s="392" t="s">
        <v>2</v>
      </c>
      <c r="CR5" s="349" t="s">
        <v>108</v>
      </c>
      <c r="CS5" s="352" t="s">
        <v>109</v>
      </c>
      <c r="CT5" s="352" t="s">
        <v>108</v>
      </c>
      <c r="CU5" s="352" t="s">
        <v>109</v>
      </c>
      <c r="CV5" s="352" t="s">
        <v>108</v>
      </c>
      <c r="CW5" s="352" t="s">
        <v>109</v>
      </c>
      <c r="CX5" s="352" t="s">
        <v>108</v>
      </c>
      <c r="CY5" s="358" t="s">
        <v>109</v>
      </c>
      <c r="CZ5" s="352" t="s">
        <v>108</v>
      </c>
      <c r="DA5" s="352" t="s">
        <v>109</v>
      </c>
      <c r="DB5" s="352" t="s">
        <v>108</v>
      </c>
      <c r="DC5" s="358" t="s">
        <v>109</v>
      </c>
      <c r="DD5" s="399" t="s">
        <v>1</v>
      </c>
      <c r="DE5" s="352" t="s">
        <v>2</v>
      </c>
      <c r="DF5" s="352" t="s">
        <v>1</v>
      </c>
      <c r="DG5" s="352" t="s">
        <v>2</v>
      </c>
      <c r="DH5" s="352" t="s">
        <v>1</v>
      </c>
      <c r="DI5" s="352" t="s">
        <v>2</v>
      </c>
      <c r="DJ5" s="352" t="s">
        <v>1</v>
      </c>
      <c r="DK5" s="358" t="s">
        <v>2</v>
      </c>
      <c r="DL5" s="352" t="s">
        <v>1</v>
      </c>
      <c r="DM5" s="352" t="s">
        <v>2</v>
      </c>
      <c r="DN5" s="352" t="s">
        <v>1</v>
      </c>
      <c r="DO5" s="414" t="s">
        <v>2</v>
      </c>
      <c r="DP5" s="399" t="s">
        <v>335</v>
      </c>
      <c r="DQ5" s="352" t="s">
        <v>336</v>
      </c>
      <c r="DR5" s="352" t="s">
        <v>335</v>
      </c>
      <c r="DS5" s="352" t="s">
        <v>336</v>
      </c>
      <c r="DT5" s="352" t="s">
        <v>335</v>
      </c>
      <c r="DU5" s="352" t="s">
        <v>336</v>
      </c>
      <c r="DV5" s="352" t="s">
        <v>335</v>
      </c>
      <c r="DW5" s="358" t="s">
        <v>336</v>
      </c>
      <c r="DX5" s="352" t="s">
        <v>335</v>
      </c>
      <c r="DY5" s="352" t="s">
        <v>336</v>
      </c>
      <c r="DZ5" s="352" t="s">
        <v>335</v>
      </c>
      <c r="EA5" s="414" t="s">
        <v>336</v>
      </c>
      <c r="EB5" s="399" t="s">
        <v>1</v>
      </c>
      <c r="EC5" s="352" t="s">
        <v>2</v>
      </c>
      <c r="ED5" s="352" t="s">
        <v>1</v>
      </c>
      <c r="EE5" s="352" t="s">
        <v>2</v>
      </c>
      <c r="EF5" s="352" t="s">
        <v>1</v>
      </c>
      <c r="EG5" s="352" t="s">
        <v>2</v>
      </c>
      <c r="EH5" s="352" t="s">
        <v>1</v>
      </c>
      <c r="EI5" s="358" t="s">
        <v>2</v>
      </c>
      <c r="EJ5" s="352" t="s">
        <v>1</v>
      </c>
      <c r="EK5" s="352" t="s">
        <v>2</v>
      </c>
      <c r="EL5" s="352" t="s">
        <v>1</v>
      </c>
      <c r="EM5" s="414" t="s">
        <v>2</v>
      </c>
      <c r="EN5" s="399" t="s">
        <v>108</v>
      </c>
      <c r="EO5" s="352" t="s">
        <v>109</v>
      </c>
      <c r="EP5" s="352" t="s">
        <v>108</v>
      </c>
      <c r="EQ5" s="352" t="s">
        <v>109</v>
      </c>
      <c r="ER5" s="352" t="s">
        <v>108</v>
      </c>
      <c r="ES5" s="352" t="s">
        <v>109</v>
      </c>
      <c r="ET5" s="352" t="s">
        <v>108</v>
      </c>
      <c r="EU5" s="358" t="s">
        <v>109</v>
      </c>
      <c r="EV5" s="352" t="s">
        <v>108</v>
      </c>
      <c r="EW5" s="352" t="s">
        <v>109</v>
      </c>
      <c r="EX5" s="352" t="s">
        <v>108</v>
      </c>
      <c r="EY5" s="414" t="s">
        <v>109</v>
      </c>
      <c r="EZ5" s="359" t="s">
        <v>335</v>
      </c>
      <c r="FA5" s="350" t="s">
        <v>336</v>
      </c>
      <c r="FB5" s="350" t="s">
        <v>335</v>
      </c>
      <c r="FC5" s="350" t="s">
        <v>336</v>
      </c>
      <c r="FD5" s="350" t="s">
        <v>335</v>
      </c>
      <c r="FE5" s="350" t="s">
        <v>336</v>
      </c>
      <c r="FF5" s="350" t="s">
        <v>1</v>
      </c>
      <c r="FG5" s="350" t="s">
        <v>2</v>
      </c>
      <c r="FH5" s="350" t="s">
        <v>1</v>
      </c>
      <c r="FI5" s="358" t="s">
        <v>2</v>
      </c>
      <c r="FJ5" s="350" t="s">
        <v>335</v>
      </c>
      <c r="FK5" s="350" t="s">
        <v>336</v>
      </c>
      <c r="FL5" s="350" t="s">
        <v>335</v>
      </c>
      <c r="FM5" s="358" t="s">
        <v>336</v>
      </c>
      <c r="FN5" s="371"/>
      <c r="FO5" s="390" t="s">
        <v>382</v>
      </c>
      <c r="FP5" s="360"/>
      <c r="FQ5" s="250" t="s">
        <v>382</v>
      </c>
      <c r="FR5" s="352" t="s">
        <v>1</v>
      </c>
      <c r="FS5" s="352" t="s">
        <v>2</v>
      </c>
      <c r="FT5" s="352" t="s">
        <v>1</v>
      </c>
      <c r="FU5" s="352" t="s">
        <v>2</v>
      </c>
      <c r="FV5" s="352" t="s">
        <v>1</v>
      </c>
      <c r="FW5" s="352" t="s">
        <v>2</v>
      </c>
      <c r="FX5" s="352" t="s">
        <v>1</v>
      </c>
      <c r="FY5" s="352" t="s">
        <v>2</v>
      </c>
      <c r="FZ5" s="352" t="s">
        <v>1</v>
      </c>
      <c r="GA5" s="352" t="s">
        <v>2</v>
      </c>
      <c r="GB5" s="352" t="s">
        <v>1</v>
      </c>
      <c r="GC5" s="352" t="s">
        <v>2</v>
      </c>
      <c r="GD5" s="352" t="s">
        <v>1</v>
      </c>
      <c r="GE5" s="352" t="s">
        <v>2</v>
      </c>
      <c r="GF5" s="352" t="s">
        <v>1</v>
      </c>
      <c r="GG5" s="392" t="s">
        <v>2</v>
      </c>
      <c r="GH5" s="349" t="s">
        <v>108</v>
      </c>
      <c r="GI5" s="352" t="s">
        <v>109</v>
      </c>
      <c r="GJ5" s="352" t="s">
        <v>108</v>
      </c>
      <c r="GK5" s="352" t="s">
        <v>109</v>
      </c>
      <c r="GL5" s="352" t="s">
        <v>108</v>
      </c>
      <c r="GM5" s="352" t="s">
        <v>109</v>
      </c>
      <c r="GN5" s="352" t="s">
        <v>108</v>
      </c>
      <c r="GO5" s="352" t="s">
        <v>109</v>
      </c>
      <c r="GP5" s="352" t="s">
        <v>108</v>
      </c>
      <c r="GQ5" s="352" t="s">
        <v>109</v>
      </c>
      <c r="GR5" s="352" t="s">
        <v>108</v>
      </c>
      <c r="GS5" s="352" t="s">
        <v>109</v>
      </c>
      <c r="GT5" s="352" t="s">
        <v>108</v>
      </c>
      <c r="GU5" s="352" t="s">
        <v>109</v>
      </c>
      <c r="GV5" s="352" t="s">
        <v>108</v>
      </c>
      <c r="GW5" s="392" t="s">
        <v>109</v>
      </c>
      <c r="GX5" s="379" t="s">
        <v>335</v>
      </c>
      <c r="GY5" s="358" t="s">
        <v>336</v>
      </c>
      <c r="GZ5" s="350" t="s">
        <v>1</v>
      </c>
      <c r="HA5" s="358" t="s">
        <v>2</v>
      </c>
      <c r="HB5" s="350" t="s">
        <v>335</v>
      </c>
      <c r="HC5" s="358" t="s">
        <v>336</v>
      </c>
      <c r="HD5" s="350" t="s">
        <v>386</v>
      </c>
      <c r="HE5" s="358" t="s">
        <v>387</v>
      </c>
      <c r="HF5" s="358" t="s">
        <v>388</v>
      </c>
      <c r="HG5" s="358" t="s">
        <v>105</v>
      </c>
      <c r="HH5" s="350" t="s">
        <v>386</v>
      </c>
      <c r="HI5" s="358" t="s">
        <v>387</v>
      </c>
      <c r="HJ5" s="358" t="s">
        <v>388</v>
      </c>
      <c r="HK5" s="414" t="s">
        <v>389</v>
      </c>
      <c r="HL5" s="399" t="s">
        <v>335</v>
      </c>
      <c r="HM5" s="352" t="s">
        <v>336</v>
      </c>
      <c r="HN5" s="352" t="s">
        <v>335</v>
      </c>
      <c r="HO5" s="348" t="s">
        <v>336</v>
      </c>
      <c r="HP5" s="586"/>
      <c r="HQ5" s="591"/>
      <c r="HR5" s="661"/>
      <c r="HS5" s="668"/>
      <c r="HT5" s="668"/>
      <c r="HU5" s="668"/>
      <c r="HV5" s="668"/>
      <c r="HW5" s="668"/>
      <c r="HX5" s="668"/>
      <c r="HY5" s="668"/>
      <c r="HZ5" s="668"/>
      <c r="IA5" s="668"/>
      <c r="IB5" s="668"/>
      <c r="IC5" s="668"/>
      <c r="ID5" s="668"/>
      <c r="IE5" s="668"/>
      <c r="IF5" s="668"/>
      <c r="IG5" s="640"/>
      <c r="IH5" s="399" t="s">
        <v>1</v>
      </c>
      <c r="II5" s="352" t="s">
        <v>2</v>
      </c>
      <c r="IJ5" s="352" t="s">
        <v>1</v>
      </c>
      <c r="IK5" s="352" t="s">
        <v>2</v>
      </c>
      <c r="IL5" s="352" t="s">
        <v>1</v>
      </c>
      <c r="IM5" s="352" t="s">
        <v>2</v>
      </c>
      <c r="IN5" s="352" t="s">
        <v>1</v>
      </c>
      <c r="IO5" s="352" t="s">
        <v>2</v>
      </c>
      <c r="IP5" s="352" t="s">
        <v>1</v>
      </c>
      <c r="IQ5" s="352" t="s">
        <v>2</v>
      </c>
      <c r="IR5" s="352" t="s">
        <v>1</v>
      </c>
      <c r="IS5" s="392" t="s">
        <v>2</v>
      </c>
      <c r="IT5" s="399" t="s">
        <v>108</v>
      </c>
      <c r="IU5" s="352" t="s">
        <v>109</v>
      </c>
      <c r="IV5" s="352" t="s">
        <v>108</v>
      </c>
      <c r="IW5" s="352" t="s">
        <v>109</v>
      </c>
      <c r="IX5" s="352" t="s">
        <v>108</v>
      </c>
      <c r="IY5" s="352" t="s">
        <v>109</v>
      </c>
      <c r="IZ5" s="352" t="s">
        <v>108</v>
      </c>
      <c r="JA5" s="352" t="s">
        <v>109</v>
      </c>
      <c r="JB5" s="352" t="s">
        <v>108</v>
      </c>
      <c r="JC5" s="352" t="s">
        <v>109</v>
      </c>
      <c r="JD5" s="352" t="s">
        <v>108</v>
      </c>
      <c r="JE5" s="392" t="s">
        <v>109</v>
      </c>
      <c r="JF5" s="662"/>
      <c r="JG5" s="352" t="s">
        <v>355</v>
      </c>
      <c r="JH5" s="352" t="s">
        <v>356</v>
      </c>
      <c r="JI5" s="352" t="s">
        <v>357</v>
      </c>
      <c r="JJ5" s="352" t="s">
        <v>358</v>
      </c>
      <c r="JK5" s="352" t="s">
        <v>359</v>
      </c>
      <c r="JL5" s="352" t="s">
        <v>380</v>
      </c>
      <c r="JM5" s="348" t="s">
        <v>401</v>
      </c>
      <c r="JN5" s="668"/>
      <c r="JO5" s="668"/>
      <c r="JP5" s="691"/>
      <c r="JQ5" s="655"/>
      <c r="JR5" s="352" t="s">
        <v>363</v>
      </c>
      <c r="JS5" s="352" t="s">
        <v>364</v>
      </c>
      <c r="JT5" s="352" t="s">
        <v>365</v>
      </c>
      <c r="JU5" s="352" t="s">
        <v>366</v>
      </c>
      <c r="JV5" s="352" t="s">
        <v>367</v>
      </c>
      <c r="JW5" s="352" t="s">
        <v>458</v>
      </c>
      <c r="JX5" s="348" t="s">
        <v>459</v>
      </c>
      <c r="JY5" s="668"/>
      <c r="JZ5" s="668"/>
      <c r="KA5" s="640"/>
      <c r="KB5" s="601"/>
      <c r="KC5" s="585"/>
      <c r="KD5" s="585"/>
      <c r="KE5" s="585"/>
      <c r="KF5" s="640"/>
      <c r="KG5" s="668"/>
      <c r="KH5" s="640"/>
      <c r="KI5" s="668"/>
      <c r="KJ5" s="640"/>
      <c r="KK5" s="668"/>
      <c r="KL5" s="640"/>
      <c r="KM5" s="668"/>
      <c r="KN5" s="640"/>
      <c r="KO5" s="668"/>
      <c r="KP5" s="640"/>
      <c r="KQ5" s="668"/>
      <c r="KR5" s="640"/>
      <c r="KS5" s="668"/>
      <c r="KT5" s="640"/>
      <c r="KU5" s="691"/>
      <c r="KV5" s="379" t="s">
        <v>308</v>
      </c>
      <c r="KW5" s="350" t="s">
        <v>309</v>
      </c>
      <c r="KX5" s="350" t="s">
        <v>308</v>
      </c>
      <c r="KY5" s="350" t="s">
        <v>309</v>
      </c>
      <c r="KZ5" s="350" t="s">
        <v>308</v>
      </c>
      <c r="LA5" s="350" t="s">
        <v>309</v>
      </c>
      <c r="LB5" s="350" t="s">
        <v>308</v>
      </c>
      <c r="LC5" s="414" t="s">
        <v>309</v>
      </c>
      <c r="LD5" s="399" t="s">
        <v>19</v>
      </c>
      <c r="LE5" s="352" t="s">
        <v>20</v>
      </c>
      <c r="LF5" s="352" t="s">
        <v>19</v>
      </c>
      <c r="LG5" s="352" t="s">
        <v>20</v>
      </c>
      <c r="LH5" s="352" t="s">
        <v>19</v>
      </c>
      <c r="LI5" s="352" t="s">
        <v>20</v>
      </c>
      <c r="LJ5" s="352" t="s">
        <v>19</v>
      </c>
      <c r="LK5" s="352" t="s">
        <v>20</v>
      </c>
      <c r="LL5" s="352" t="s">
        <v>19</v>
      </c>
      <c r="LM5" s="352" t="s">
        <v>20</v>
      </c>
      <c r="LN5" s="352" t="s">
        <v>19</v>
      </c>
      <c r="LO5" s="352" t="s">
        <v>20</v>
      </c>
      <c r="LP5" s="352" t="s">
        <v>19</v>
      </c>
      <c r="LQ5" s="352" t="s">
        <v>20</v>
      </c>
      <c r="LR5" s="352" t="s">
        <v>19</v>
      </c>
      <c r="LS5" s="352" t="s">
        <v>20</v>
      </c>
      <c r="LT5" s="352" t="s">
        <v>19</v>
      </c>
      <c r="LU5" s="352" t="s">
        <v>20</v>
      </c>
      <c r="LV5" s="352" t="s">
        <v>19</v>
      </c>
      <c r="LW5" s="352" t="s">
        <v>20</v>
      </c>
      <c r="LX5" s="352" t="s">
        <v>19</v>
      </c>
      <c r="LY5" s="352" t="s">
        <v>20</v>
      </c>
      <c r="LZ5" s="352" t="s">
        <v>19</v>
      </c>
      <c r="MA5" s="392" t="s">
        <v>20</v>
      </c>
      <c r="MB5" s="399" t="s">
        <v>19</v>
      </c>
      <c r="MC5" s="352" t="s">
        <v>20</v>
      </c>
      <c r="MD5" s="352" t="s">
        <v>19</v>
      </c>
      <c r="ME5" s="352" t="s">
        <v>20</v>
      </c>
      <c r="MF5" s="352" t="s">
        <v>19</v>
      </c>
      <c r="MG5" s="352" t="s">
        <v>20</v>
      </c>
      <c r="MH5" s="352" t="s">
        <v>19</v>
      </c>
      <c r="MI5" s="352" t="s">
        <v>20</v>
      </c>
      <c r="MJ5" s="352" t="s">
        <v>19</v>
      </c>
      <c r="MK5" s="352" t="s">
        <v>20</v>
      </c>
      <c r="ML5" s="352" t="s">
        <v>19</v>
      </c>
      <c r="MM5" s="352" t="s">
        <v>20</v>
      </c>
      <c r="MN5" s="352" t="s">
        <v>19</v>
      </c>
      <c r="MO5" s="352" t="s">
        <v>20</v>
      </c>
      <c r="MP5" s="352" t="s">
        <v>19</v>
      </c>
      <c r="MQ5" s="352" t="s">
        <v>20</v>
      </c>
      <c r="MR5" s="352" t="s">
        <v>19</v>
      </c>
      <c r="MS5" s="352" t="s">
        <v>20</v>
      </c>
      <c r="MT5" s="352" t="s">
        <v>19</v>
      </c>
      <c r="MU5" s="352" t="s">
        <v>20</v>
      </c>
      <c r="MV5" s="352" t="s">
        <v>19</v>
      </c>
      <c r="MW5" s="352" t="s">
        <v>20</v>
      </c>
      <c r="MX5" s="352" t="s">
        <v>19</v>
      </c>
      <c r="MY5" s="352" t="s">
        <v>20</v>
      </c>
      <c r="MZ5" s="352" t="s">
        <v>19</v>
      </c>
      <c r="NA5" s="352" t="s">
        <v>20</v>
      </c>
      <c r="NB5" s="352" t="s">
        <v>19</v>
      </c>
      <c r="NC5" s="352" t="s">
        <v>20</v>
      </c>
      <c r="ND5" s="352" t="s">
        <v>19</v>
      </c>
      <c r="NE5" s="352" t="s">
        <v>20</v>
      </c>
      <c r="NF5" s="352" t="s">
        <v>19</v>
      </c>
      <c r="NG5" s="352" t="s">
        <v>20</v>
      </c>
      <c r="NH5" s="352" t="s">
        <v>19</v>
      </c>
      <c r="NI5" s="392" t="s">
        <v>20</v>
      </c>
      <c r="NJ5" s="421" t="s">
        <v>19</v>
      </c>
      <c r="NK5" s="405" t="s">
        <v>20</v>
      </c>
      <c r="NL5" s="429" t="s">
        <v>19</v>
      </c>
      <c r="NM5" s="429" t="s">
        <v>20</v>
      </c>
      <c r="NN5" s="429" t="s">
        <v>19</v>
      </c>
      <c r="NO5" s="427" t="s">
        <v>20</v>
      </c>
      <c r="NP5" s="251" t="s">
        <v>19</v>
      </c>
      <c r="NQ5" s="251" t="s">
        <v>20</v>
      </c>
      <c r="NR5" s="429" t="s">
        <v>19</v>
      </c>
      <c r="NS5" s="405" t="s">
        <v>20</v>
      </c>
      <c r="NT5" s="961"/>
      <c r="NU5" s="661"/>
      <c r="NV5" s="668"/>
      <c r="NW5" s="352" t="s">
        <v>471</v>
      </c>
      <c r="NX5" s="352" t="s">
        <v>472</v>
      </c>
      <c r="NY5" s="352" t="s">
        <v>471</v>
      </c>
      <c r="NZ5" s="352" t="s">
        <v>472</v>
      </c>
      <c r="OA5" s="352" t="s">
        <v>471</v>
      </c>
      <c r="OB5" s="352" t="s">
        <v>472</v>
      </c>
      <c r="OC5" s="352" t="s">
        <v>471</v>
      </c>
      <c r="OD5" s="348" t="s">
        <v>472</v>
      </c>
      <c r="OE5" s="352" t="s">
        <v>471</v>
      </c>
      <c r="OF5" s="352" t="s">
        <v>472</v>
      </c>
      <c r="OG5" s="352" t="s">
        <v>471</v>
      </c>
      <c r="OH5" s="352" t="s">
        <v>472</v>
      </c>
      <c r="OI5" s="352" t="s">
        <v>471</v>
      </c>
      <c r="OJ5" s="392" t="s">
        <v>472</v>
      </c>
      <c r="OK5" s="380" t="s">
        <v>19</v>
      </c>
      <c r="OL5" s="363" t="s">
        <v>20</v>
      </c>
      <c r="OM5" s="363" t="s">
        <v>19</v>
      </c>
      <c r="ON5" s="363" t="s">
        <v>20</v>
      </c>
      <c r="OO5" s="363" t="s">
        <v>19</v>
      </c>
      <c r="OP5" s="363" t="s">
        <v>20</v>
      </c>
      <c r="OQ5" s="363" t="s">
        <v>19</v>
      </c>
      <c r="OR5" s="367" t="s">
        <v>20</v>
      </c>
      <c r="OS5" s="351" t="s">
        <v>19</v>
      </c>
      <c r="OT5" s="363" t="s">
        <v>20</v>
      </c>
      <c r="OU5" s="351" t="s">
        <v>19</v>
      </c>
      <c r="OV5" s="363" t="s">
        <v>20</v>
      </c>
      <c r="OW5" s="362" t="s">
        <v>19</v>
      </c>
      <c r="OX5" s="415" t="s">
        <v>20</v>
      </c>
      <c r="OY5" s="359" t="s">
        <v>19</v>
      </c>
      <c r="OZ5" s="350" t="s">
        <v>20</v>
      </c>
      <c r="PA5" s="350" t="s">
        <v>19</v>
      </c>
      <c r="PB5" s="350" t="s">
        <v>20</v>
      </c>
      <c r="PC5" s="350" t="s">
        <v>19</v>
      </c>
      <c r="PD5" s="350" t="s">
        <v>20</v>
      </c>
      <c r="PE5" s="350" t="s">
        <v>19</v>
      </c>
      <c r="PF5" s="350" t="s">
        <v>20</v>
      </c>
      <c r="PG5" s="350" t="s">
        <v>19</v>
      </c>
      <c r="PH5" s="350" t="s">
        <v>20</v>
      </c>
      <c r="PI5" s="350" t="s">
        <v>19</v>
      </c>
      <c r="PJ5" s="350" t="s">
        <v>20</v>
      </c>
      <c r="PK5" s="350" t="s">
        <v>19</v>
      </c>
      <c r="PL5" s="350" t="s">
        <v>20</v>
      </c>
      <c r="PM5" s="350" t="s">
        <v>19</v>
      </c>
      <c r="PN5" s="350" t="s">
        <v>20</v>
      </c>
      <c r="PO5" s="358" t="s">
        <v>19</v>
      </c>
      <c r="PP5" s="414" t="s">
        <v>20</v>
      </c>
      <c r="PQ5" s="399" t="s">
        <v>1</v>
      </c>
      <c r="PR5" s="358" t="s">
        <v>2</v>
      </c>
      <c r="PS5" s="352" t="s">
        <v>1</v>
      </c>
      <c r="PT5" s="358" t="s">
        <v>2</v>
      </c>
      <c r="PU5" s="352" t="s">
        <v>1</v>
      </c>
      <c r="PV5" s="358" t="s">
        <v>2</v>
      </c>
      <c r="PW5" s="352" t="s">
        <v>1</v>
      </c>
      <c r="PX5" s="358" t="s">
        <v>2</v>
      </c>
      <c r="PY5" s="352" t="s">
        <v>1</v>
      </c>
      <c r="PZ5" s="358" t="s">
        <v>2</v>
      </c>
      <c r="QA5" s="352" t="s">
        <v>1</v>
      </c>
      <c r="QB5" s="358" t="s">
        <v>2</v>
      </c>
      <c r="QC5" s="352" t="s">
        <v>1</v>
      </c>
      <c r="QD5" s="414" t="s">
        <v>2</v>
      </c>
      <c r="QE5" s="699"/>
      <c r="QF5" s="668"/>
      <c r="QG5" s="668"/>
      <c r="QH5" s="668"/>
      <c r="QI5" s="668"/>
      <c r="QJ5" s="668"/>
      <c r="QK5" s="668"/>
      <c r="QL5" s="668"/>
      <c r="QM5" s="668"/>
      <c r="QN5" s="668"/>
      <c r="QO5" s="668"/>
      <c r="QP5" s="691"/>
      <c r="QQ5" s="416" t="s">
        <v>498</v>
      </c>
      <c r="QR5" s="361" t="s">
        <v>499</v>
      </c>
      <c r="QS5" s="367" t="s">
        <v>108</v>
      </c>
      <c r="QT5" s="352" t="s">
        <v>2</v>
      </c>
      <c r="QU5" s="367" t="s">
        <v>498</v>
      </c>
      <c r="QV5" s="352" t="s">
        <v>499</v>
      </c>
      <c r="QW5" s="363" t="s">
        <v>498</v>
      </c>
      <c r="QX5" s="363" t="s">
        <v>499</v>
      </c>
      <c r="QY5" s="363" t="s">
        <v>498</v>
      </c>
      <c r="QZ5" s="363" t="s">
        <v>499</v>
      </c>
      <c r="RA5" s="363" t="s">
        <v>498</v>
      </c>
      <c r="RB5" s="363" t="s">
        <v>499</v>
      </c>
      <c r="RC5" s="363" t="s">
        <v>498</v>
      </c>
      <c r="RD5" s="363" t="s">
        <v>499</v>
      </c>
      <c r="RE5" s="351" t="s">
        <v>498</v>
      </c>
      <c r="RF5" s="374" t="s">
        <v>499</v>
      </c>
      <c r="RG5" s="380" t="s">
        <v>498</v>
      </c>
      <c r="RH5" s="363" t="s">
        <v>499</v>
      </c>
      <c r="RI5" s="363" t="s">
        <v>498</v>
      </c>
      <c r="RJ5" s="363" t="s">
        <v>499</v>
      </c>
      <c r="RK5" s="363" t="s">
        <v>498</v>
      </c>
      <c r="RL5" s="363" t="s">
        <v>499</v>
      </c>
      <c r="RM5" s="363" t="s">
        <v>498</v>
      </c>
      <c r="RN5" s="363" t="s">
        <v>499</v>
      </c>
      <c r="RO5" s="363" t="s">
        <v>498</v>
      </c>
      <c r="RP5" s="363" t="s">
        <v>499</v>
      </c>
      <c r="RQ5" s="363" t="s">
        <v>498</v>
      </c>
      <c r="RR5" s="363" t="s">
        <v>499</v>
      </c>
      <c r="RS5" s="363" t="s">
        <v>498</v>
      </c>
      <c r="RT5" s="363" t="s">
        <v>499</v>
      </c>
      <c r="RU5" s="363" t="s">
        <v>498</v>
      </c>
      <c r="RV5" s="363" t="s">
        <v>499</v>
      </c>
      <c r="RW5" s="363" t="s">
        <v>1</v>
      </c>
      <c r="RX5" s="363" t="s">
        <v>499</v>
      </c>
      <c r="RY5" s="367" t="s">
        <v>1</v>
      </c>
      <c r="RZ5" s="360" t="s">
        <v>499</v>
      </c>
      <c r="SA5" s="375" t="s">
        <v>512</v>
      </c>
      <c r="SB5" s="348" t="s">
        <v>513</v>
      </c>
      <c r="SC5" s="348" t="s">
        <v>512</v>
      </c>
      <c r="SD5" s="348" t="s">
        <v>514</v>
      </c>
      <c r="SE5" s="348" t="s">
        <v>515</v>
      </c>
      <c r="SF5" s="348" t="s">
        <v>512</v>
      </c>
      <c r="SG5" s="348" t="s">
        <v>514</v>
      </c>
      <c r="SH5" s="348" t="s">
        <v>516</v>
      </c>
      <c r="SI5" s="348" t="s">
        <v>514</v>
      </c>
      <c r="SJ5" s="348" t="s">
        <v>517</v>
      </c>
      <c r="SK5" s="586" t="s">
        <v>1</v>
      </c>
      <c r="SL5" s="587"/>
      <c r="SM5" s="586" t="s">
        <v>2</v>
      </c>
      <c r="SN5" s="602"/>
      <c r="SO5" s="586" t="s">
        <v>1</v>
      </c>
      <c r="SP5" s="587"/>
      <c r="SQ5" s="586" t="s">
        <v>2</v>
      </c>
      <c r="SR5" s="602"/>
      <c r="SS5" s="399" t="s">
        <v>108</v>
      </c>
      <c r="ST5" s="352" t="s">
        <v>109</v>
      </c>
      <c r="SU5" s="352" t="s">
        <v>108</v>
      </c>
      <c r="SV5" s="352" t="s">
        <v>109</v>
      </c>
      <c r="SW5" s="352" t="s">
        <v>108</v>
      </c>
      <c r="SX5" s="352" t="s">
        <v>109</v>
      </c>
      <c r="SY5" s="352" t="s">
        <v>108</v>
      </c>
      <c r="SZ5" s="352" t="s">
        <v>109</v>
      </c>
      <c r="TA5" s="352" t="s">
        <v>108</v>
      </c>
      <c r="TB5" s="352" t="s">
        <v>109</v>
      </c>
      <c r="TC5" s="352" t="s">
        <v>108</v>
      </c>
      <c r="TD5" s="352" t="s">
        <v>109</v>
      </c>
      <c r="TE5" s="352" t="s">
        <v>108</v>
      </c>
      <c r="TF5" s="352" t="s">
        <v>109</v>
      </c>
      <c r="TG5" s="352" t="s">
        <v>108</v>
      </c>
      <c r="TH5" s="352" t="s">
        <v>109</v>
      </c>
      <c r="TI5" s="352" t="s">
        <v>108</v>
      </c>
      <c r="TJ5" s="348" t="s">
        <v>109</v>
      </c>
      <c r="TK5" s="352" t="s">
        <v>515</v>
      </c>
      <c r="TL5" s="352" t="s">
        <v>515</v>
      </c>
      <c r="TM5" s="352" t="s">
        <v>515</v>
      </c>
      <c r="TN5" s="352" t="s">
        <v>515</v>
      </c>
      <c r="TO5" s="352" t="s">
        <v>515</v>
      </c>
      <c r="TP5" s="352" t="s">
        <v>515</v>
      </c>
      <c r="TQ5" s="352" t="s">
        <v>515</v>
      </c>
      <c r="TR5" s="352" t="s">
        <v>515</v>
      </c>
      <c r="TS5" s="352" t="s">
        <v>3317</v>
      </c>
      <c r="TT5" s="352" t="s">
        <v>515</v>
      </c>
      <c r="TU5" s="352" t="s">
        <v>108</v>
      </c>
      <c r="TV5" s="352" t="s">
        <v>109</v>
      </c>
      <c r="TW5" s="352" t="s">
        <v>108</v>
      </c>
      <c r="TX5" s="352" t="s">
        <v>109</v>
      </c>
      <c r="TY5" s="352" t="s">
        <v>108</v>
      </c>
      <c r="TZ5" s="352" t="s">
        <v>109</v>
      </c>
      <c r="UA5" s="352" t="s">
        <v>108</v>
      </c>
      <c r="UB5" s="352" t="s">
        <v>109</v>
      </c>
      <c r="UC5" s="352" t="s">
        <v>108</v>
      </c>
      <c r="UD5" s="352" t="s">
        <v>109</v>
      </c>
      <c r="UE5" s="352" t="s">
        <v>108</v>
      </c>
      <c r="UF5" s="352" t="s">
        <v>109</v>
      </c>
      <c r="UG5" s="352" t="s">
        <v>108</v>
      </c>
      <c r="UH5" s="352" t="s">
        <v>109</v>
      </c>
      <c r="UI5" s="352" t="s">
        <v>108</v>
      </c>
      <c r="UJ5" s="352" t="s">
        <v>109</v>
      </c>
      <c r="UK5" s="352" t="s">
        <v>108</v>
      </c>
      <c r="UL5" s="352" t="s">
        <v>109</v>
      </c>
      <c r="UM5" s="352" t="s">
        <v>3318</v>
      </c>
      <c r="UN5" s="352" t="s">
        <v>3318</v>
      </c>
      <c r="UO5" s="352" t="s">
        <v>3318</v>
      </c>
      <c r="UP5" s="352" t="s">
        <v>3318</v>
      </c>
      <c r="UQ5" s="352" t="s">
        <v>3318</v>
      </c>
      <c r="UR5" s="352" t="s">
        <v>3318</v>
      </c>
      <c r="US5" s="352" t="s">
        <v>3318</v>
      </c>
      <c r="UT5" s="352" t="s">
        <v>3318</v>
      </c>
      <c r="UU5" s="352" t="s">
        <v>3318</v>
      </c>
      <c r="UV5" s="392" t="s">
        <v>3318</v>
      </c>
      <c r="UW5" s="349" t="s">
        <v>108</v>
      </c>
      <c r="UX5" s="352" t="s">
        <v>109</v>
      </c>
      <c r="UY5" s="352" t="s">
        <v>108</v>
      </c>
      <c r="UZ5" s="352" t="s">
        <v>109</v>
      </c>
      <c r="VA5" s="352" t="s">
        <v>108</v>
      </c>
      <c r="VB5" s="352" t="s">
        <v>109</v>
      </c>
      <c r="VC5" s="352" t="s">
        <v>108</v>
      </c>
      <c r="VD5" s="352" t="s">
        <v>109</v>
      </c>
      <c r="VE5" s="352" t="s">
        <v>108</v>
      </c>
      <c r="VF5" s="352" t="s">
        <v>109</v>
      </c>
      <c r="VG5" s="352" t="s">
        <v>108</v>
      </c>
      <c r="VH5" s="352" t="s">
        <v>109</v>
      </c>
      <c r="VI5" s="352" t="s">
        <v>108</v>
      </c>
      <c r="VJ5" s="352" t="s">
        <v>109</v>
      </c>
      <c r="VK5" s="352" t="s">
        <v>108</v>
      </c>
      <c r="VL5" s="352" t="s">
        <v>109</v>
      </c>
      <c r="VM5" s="352" t="s">
        <v>108</v>
      </c>
      <c r="VN5" s="352" t="s">
        <v>109</v>
      </c>
      <c r="VO5" s="352" t="s">
        <v>108</v>
      </c>
      <c r="VP5" s="352" t="s">
        <v>109</v>
      </c>
      <c r="VQ5" s="352" t="s">
        <v>108</v>
      </c>
      <c r="VR5" s="352" t="s">
        <v>109</v>
      </c>
      <c r="VS5" s="352" t="s">
        <v>108</v>
      </c>
      <c r="VT5" s="352" t="s">
        <v>109</v>
      </c>
      <c r="VU5" s="352" t="s">
        <v>108</v>
      </c>
      <c r="VV5" s="352" t="s">
        <v>109</v>
      </c>
      <c r="VW5" s="352" t="s">
        <v>108</v>
      </c>
      <c r="VX5" s="352" t="s">
        <v>109</v>
      </c>
      <c r="VY5" s="352" t="s">
        <v>515</v>
      </c>
      <c r="VZ5" s="352" t="s">
        <v>108</v>
      </c>
      <c r="WA5" s="352" t="s">
        <v>109</v>
      </c>
      <c r="WB5" s="352" t="s">
        <v>108</v>
      </c>
      <c r="WC5" s="352" t="s">
        <v>109</v>
      </c>
      <c r="WD5" s="352" t="s">
        <v>108</v>
      </c>
      <c r="WE5" s="352" t="s">
        <v>109</v>
      </c>
      <c r="WF5" s="352" t="s">
        <v>108</v>
      </c>
      <c r="WG5" s="352" t="s">
        <v>109</v>
      </c>
      <c r="WH5" s="352" t="s">
        <v>108</v>
      </c>
      <c r="WI5" s="352" t="s">
        <v>109</v>
      </c>
      <c r="WJ5" s="352" t="s">
        <v>108</v>
      </c>
      <c r="WK5" s="352" t="s">
        <v>109</v>
      </c>
      <c r="WL5" s="352" t="s">
        <v>108</v>
      </c>
      <c r="WM5" s="352" t="s">
        <v>109</v>
      </c>
      <c r="WN5" s="352" t="s">
        <v>108</v>
      </c>
      <c r="WO5" s="352" t="s">
        <v>109</v>
      </c>
      <c r="WP5" s="352" t="s">
        <v>108</v>
      </c>
      <c r="WQ5" s="352" t="s">
        <v>109</v>
      </c>
      <c r="WR5" s="352" t="s">
        <v>108</v>
      </c>
      <c r="WS5" s="352" t="s">
        <v>109</v>
      </c>
      <c r="WT5" s="352" t="s">
        <v>108</v>
      </c>
      <c r="WU5" s="352" t="s">
        <v>109</v>
      </c>
      <c r="WV5" s="352" t="s">
        <v>108</v>
      </c>
      <c r="WW5" s="352" t="s">
        <v>109</v>
      </c>
      <c r="WX5" s="352" t="s">
        <v>108</v>
      </c>
      <c r="WY5" s="352" t="s">
        <v>109</v>
      </c>
      <c r="WZ5" s="352" t="s">
        <v>108</v>
      </c>
      <c r="XA5" s="352" t="s">
        <v>109</v>
      </c>
      <c r="XB5" s="458" t="s">
        <v>3318</v>
      </c>
      <c r="XC5" s="349" t="s">
        <v>108</v>
      </c>
      <c r="XD5" s="352" t="s">
        <v>109</v>
      </c>
      <c r="XE5" s="352" t="s">
        <v>108</v>
      </c>
      <c r="XF5" s="352" t="s">
        <v>109</v>
      </c>
      <c r="XG5" s="352" t="s">
        <v>108</v>
      </c>
      <c r="XH5" s="352" t="s">
        <v>109</v>
      </c>
      <c r="XI5" s="352" t="s">
        <v>108</v>
      </c>
      <c r="XJ5" s="352" t="s">
        <v>109</v>
      </c>
      <c r="XK5" s="352" t="s">
        <v>108</v>
      </c>
      <c r="XL5" s="352" t="s">
        <v>109</v>
      </c>
      <c r="XM5" s="352" t="s">
        <v>108</v>
      </c>
      <c r="XN5" s="352" t="s">
        <v>109</v>
      </c>
      <c r="XO5" s="352" t="s">
        <v>108</v>
      </c>
      <c r="XP5" s="352" t="s">
        <v>109</v>
      </c>
      <c r="XQ5" s="352" t="s">
        <v>108</v>
      </c>
      <c r="XR5" s="352" t="s">
        <v>109</v>
      </c>
      <c r="XS5" s="352" t="s">
        <v>108</v>
      </c>
      <c r="XT5" s="352" t="s">
        <v>109</v>
      </c>
      <c r="XU5" s="352" t="s">
        <v>108</v>
      </c>
      <c r="XV5" s="352" t="s">
        <v>109</v>
      </c>
      <c r="XW5" s="352" t="s">
        <v>515</v>
      </c>
      <c r="XX5" s="352" t="s">
        <v>515</v>
      </c>
      <c r="XY5" s="352" t="s">
        <v>515</v>
      </c>
      <c r="XZ5" s="352" t="s">
        <v>515</v>
      </c>
      <c r="YA5" s="352" t="s">
        <v>515</v>
      </c>
      <c r="YB5" s="352" t="s">
        <v>515</v>
      </c>
      <c r="YC5" s="352" t="s">
        <v>515</v>
      </c>
      <c r="YD5" s="352" t="s">
        <v>515</v>
      </c>
      <c r="YE5" s="352" t="s">
        <v>515</v>
      </c>
      <c r="YF5" s="352" t="s">
        <v>515</v>
      </c>
      <c r="YG5" s="352" t="s">
        <v>108</v>
      </c>
      <c r="YH5" s="352" t="s">
        <v>109</v>
      </c>
      <c r="YI5" s="352" t="s">
        <v>108</v>
      </c>
      <c r="YJ5" s="352" t="s">
        <v>109</v>
      </c>
      <c r="YK5" s="352" t="s">
        <v>108</v>
      </c>
      <c r="YL5" s="352" t="s">
        <v>109</v>
      </c>
      <c r="YM5" s="352" t="s">
        <v>108</v>
      </c>
      <c r="YN5" s="352" t="s">
        <v>109</v>
      </c>
      <c r="YO5" s="352" t="s">
        <v>108</v>
      </c>
      <c r="YP5" s="352" t="s">
        <v>109</v>
      </c>
      <c r="YQ5" s="352" t="s">
        <v>108</v>
      </c>
      <c r="YR5" s="352" t="s">
        <v>109</v>
      </c>
      <c r="YS5" s="352" t="s">
        <v>108</v>
      </c>
      <c r="YT5" s="352" t="s">
        <v>109</v>
      </c>
      <c r="YU5" s="352" t="s">
        <v>108</v>
      </c>
      <c r="YV5" s="352" t="s">
        <v>109</v>
      </c>
      <c r="YW5" s="352" t="s">
        <v>108</v>
      </c>
      <c r="YX5" s="352" t="s">
        <v>109</v>
      </c>
      <c r="YY5" s="352" t="s">
        <v>108</v>
      </c>
      <c r="YZ5" s="352" t="s">
        <v>109</v>
      </c>
      <c r="ZA5" s="352" t="s">
        <v>515</v>
      </c>
      <c r="ZB5" s="352" t="s">
        <v>515</v>
      </c>
      <c r="ZC5" s="352" t="s">
        <v>515</v>
      </c>
      <c r="ZD5" s="352" t="s">
        <v>515</v>
      </c>
      <c r="ZE5" s="352" t="s">
        <v>515</v>
      </c>
      <c r="ZF5" s="352" t="s">
        <v>515</v>
      </c>
      <c r="ZG5" s="352" t="s">
        <v>515</v>
      </c>
      <c r="ZH5" s="352" t="s">
        <v>515</v>
      </c>
      <c r="ZI5" s="352" t="s">
        <v>515</v>
      </c>
      <c r="ZJ5" s="376" t="s">
        <v>515</v>
      </c>
      <c r="ZK5" s="375" t="s">
        <v>2219</v>
      </c>
      <c r="ZL5" s="348" t="s">
        <v>2220</v>
      </c>
      <c r="ZM5" s="348" t="s">
        <v>2219</v>
      </c>
      <c r="ZN5" s="392" t="s">
        <v>2220</v>
      </c>
      <c r="ZO5" s="372"/>
      <c r="ZP5" s="668"/>
      <c r="ZQ5" s="362"/>
      <c r="ZR5" s="640"/>
      <c r="ZS5" s="699"/>
      <c r="ZT5" s="745" t="s">
        <v>1907</v>
      </c>
      <c r="ZU5" s="745"/>
      <c r="ZV5" s="745" t="s">
        <v>1908</v>
      </c>
      <c r="ZW5" s="745"/>
      <c r="ZX5" s="745" t="s">
        <v>1907</v>
      </c>
      <c r="ZY5" s="745"/>
      <c r="ZZ5" s="745" t="s">
        <v>336</v>
      </c>
      <c r="AAA5" s="745"/>
      <c r="AAB5" s="745" t="s">
        <v>2076</v>
      </c>
      <c r="AAC5" s="745"/>
      <c r="AAD5" s="745" t="s">
        <v>1237</v>
      </c>
      <c r="AAE5" s="745"/>
      <c r="AAF5" s="745" t="s">
        <v>1907</v>
      </c>
      <c r="AAG5" s="745"/>
      <c r="AAH5" s="745" t="s">
        <v>336</v>
      </c>
      <c r="AAI5" s="745"/>
      <c r="AAJ5" s="745" t="s">
        <v>42</v>
      </c>
      <c r="AAK5" s="745"/>
      <c r="AAL5" s="745" t="s">
        <v>1237</v>
      </c>
      <c r="AAM5" s="745"/>
      <c r="AAN5" s="745" t="s">
        <v>1907</v>
      </c>
      <c r="AAO5" s="745"/>
      <c r="AAP5" s="745" t="s">
        <v>1237</v>
      </c>
      <c r="AAQ5" s="745"/>
      <c r="AAR5" s="745" t="s">
        <v>1907</v>
      </c>
      <c r="AAS5" s="745"/>
      <c r="AAT5" s="745" t="s">
        <v>1908</v>
      </c>
      <c r="AAU5" s="940"/>
      <c r="AAV5" s="1015"/>
      <c r="AAW5" s="655"/>
      <c r="AAX5" s="585"/>
      <c r="AAY5" s="655"/>
      <c r="AAZ5" s="585"/>
      <c r="ABA5" s="585"/>
      <c r="ABB5" s="585"/>
      <c r="ABC5" s="586"/>
      <c r="ABD5" s="585"/>
      <c r="ABE5" s="585"/>
      <c r="ABF5" s="585"/>
      <c r="ABG5" s="591"/>
      <c r="ABH5" s="699"/>
      <c r="ABI5" s="668"/>
      <c r="ABJ5" s="668"/>
      <c r="ABK5" s="668"/>
      <c r="ABL5" s="668"/>
      <c r="ABM5" s="668"/>
      <c r="ABN5" s="668"/>
      <c r="ABO5" s="668"/>
      <c r="ABP5" s="668"/>
      <c r="ABQ5" s="668"/>
      <c r="ABR5" s="668"/>
      <c r="ABS5" s="691"/>
      <c r="ABT5" s="662"/>
      <c r="ABU5" s="668"/>
      <c r="ABV5" s="641"/>
      <c r="ABW5" s="372"/>
      <c r="ABX5" s="668"/>
      <c r="ABY5" s="362"/>
      <c r="ABZ5" s="668"/>
      <c r="ACA5" s="367"/>
      <c r="ACB5" s="668"/>
      <c r="ACC5" s="362"/>
      <c r="ACD5" s="640"/>
      <c r="ACE5" s="362"/>
      <c r="ACF5" s="668"/>
      <c r="ACG5" s="362"/>
      <c r="ACH5" s="691"/>
      <c r="ACI5" s="459"/>
      <c r="ACJ5" s="585"/>
      <c r="ACK5" s="455"/>
      <c r="ACL5" s="585"/>
      <c r="ACM5" s="460"/>
      <c r="ACN5" s="585"/>
      <c r="ACO5" s="455"/>
      <c r="ACP5" s="585"/>
      <c r="ACQ5" s="460"/>
      <c r="ACR5" s="585"/>
      <c r="ACS5" s="455"/>
      <c r="ACT5" s="585"/>
      <c r="ACU5" s="460"/>
      <c r="ACV5" s="585"/>
      <c r="ACW5" s="455"/>
      <c r="ACX5" s="585"/>
      <c r="ACY5" s="460"/>
      <c r="ACZ5" s="585"/>
      <c r="ADA5" s="455"/>
      <c r="ADB5" s="585"/>
      <c r="ADC5" s="460"/>
      <c r="ADD5" s="585"/>
      <c r="ADE5" s="455"/>
      <c r="ADF5" s="585"/>
      <c r="ADG5" s="460"/>
      <c r="ADH5" s="585"/>
      <c r="ADI5" s="455"/>
      <c r="ADJ5" s="591"/>
      <c r="ADK5" s="662"/>
      <c r="ADL5" s="668"/>
      <c r="ADM5" s="691"/>
      <c r="ADN5" s="662"/>
      <c r="ADO5" s="668"/>
      <c r="ADP5" s="691"/>
      <c r="ADQ5" s="662"/>
      <c r="ADR5" s="668"/>
      <c r="ADS5" s="655"/>
      <c r="ADT5" s="662"/>
      <c r="ADU5" s="668"/>
      <c r="ADV5" s="641"/>
      <c r="ADW5" s="399" t="s">
        <v>2920</v>
      </c>
      <c r="ADX5" s="352" t="s">
        <v>2919</v>
      </c>
      <c r="ADY5" s="352" t="s">
        <v>2920</v>
      </c>
      <c r="ADZ5" s="352" t="s">
        <v>2919</v>
      </c>
      <c r="AEA5" s="352" t="s">
        <v>2920</v>
      </c>
      <c r="AEB5" s="352" t="s">
        <v>2919</v>
      </c>
      <c r="AEC5" s="352" t="s">
        <v>2920</v>
      </c>
      <c r="AED5" s="352" t="s">
        <v>2919</v>
      </c>
      <c r="AEE5" s="352" t="s">
        <v>2920</v>
      </c>
      <c r="AEF5" s="392" t="s">
        <v>2919</v>
      </c>
      <c r="AEG5" s="399" t="s">
        <v>2791</v>
      </c>
      <c r="AEH5" s="352" t="s">
        <v>2792</v>
      </c>
      <c r="AEI5" s="348" t="s">
        <v>2793</v>
      </c>
      <c r="AEJ5" s="399" t="s">
        <v>1</v>
      </c>
      <c r="AEK5" s="352" t="s">
        <v>2</v>
      </c>
      <c r="AEL5" s="352" t="s">
        <v>1</v>
      </c>
      <c r="AEM5" s="348" t="s">
        <v>2</v>
      </c>
      <c r="AEN5" s="399" t="s">
        <v>1</v>
      </c>
      <c r="AEO5" s="392" t="s">
        <v>2</v>
      </c>
      <c r="AEP5" s="416" t="s">
        <v>3054</v>
      </c>
      <c r="AEQ5" s="352" t="s">
        <v>19</v>
      </c>
      <c r="AER5" s="352" t="s">
        <v>2</v>
      </c>
      <c r="AES5" s="352" t="s">
        <v>3055</v>
      </c>
      <c r="AET5" s="352" t="s">
        <v>3038</v>
      </c>
      <c r="AEU5" s="352" t="s">
        <v>3039</v>
      </c>
      <c r="AEV5" s="352" t="s">
        <v>3055</v>
      </c>
      <c r="AEW5" s="352" t="s">
        <v>3038</v>
      </c>
      <c r="AEX5" s="392" t="s">
        <v>3039</v>
      </c>
      <c r="AEY5" s="604"/>
      <c r="AEZ5" s="585"/>
      <c r="AFA5" s="585"/>
      <c r="AFB5" s="591"/>
      <c r="AFC5" s="604"/>
      <c r="AFD5" s="585"/>
      <c r="AFE5" s="585"/>
      <c r="AFF5" s="585"/>
      <c r="AFG5" s="585"/>
      <c r="AFH5" s="585"/>
      <c r="AFI5" s="585"/>
      <c r="AFJ5" s="591"/>
      <c r="AFK5" s="587"/>
      <c r="AFL5" s="585"/>
      <c r="AFM5" s="585"/>
      <c r="AFN5" s="585"/>
      <c r="AFO5" s="585"/>
      <c r="AFP5" s="585"/>
      <c r="AFQ5" s="585"/>
      <c r="AFR5" s="585"/>
      <c r="AFS5" s="591"/>
      <c r="AFT5" s="661"/>
      <c r="AFU5" s="668"/>
      <c r="AFV5" s="668"/>
      <c r="AFW5" s="668"/>
      <c r="AFX5" s="691"/>
      <c r="AFY5" s="699"/>
      <c r="AFZ5" s="668"/>
      <c r="AGA5" s="668"/>
      <c r="AGB5" s="668"/>
      <c r="AGC5" s="668"/>
      <c r="AGD5" s="668"/>
      <c r="AGE5" s="668"/>
      <c r="AGF5" s="668"/>
      <c r="AGG5" s="668"/>
      <c r="AGH5" s="640"/>
      <c r="AGI5" s="668"/>
      <c r="AGJ5" s="668"/>
      <c r="AGK5" s="668"/>
      <c r="AGL5" s="691"/>
      <c r="AGM5" s="655"/>
      <c r="AGN5" s="668"/>
      <c r="AGO5" s="640"/>
      <c r="AGP5" s="668"/>
      <c r="AGQ5" s="787"/>
      <c r="AGR5" s="640"/>
      <c r="AGS5" s="699"/>
      <c r="AGT5" s="668"/>
      <c r="AGU5" s="668"/>
      <c r="AGV5" s="640"/>
      <c r="AGW5" s="668"/>
      <c r="AGX5" s="640"/>
      <c r="AGY5" s="668"/>
      <c r="AGZ5" s="352" t="s">
        <v>635</v>
      </c>
      <c r="AHA5" s="352" t="s">
        <v>636</v>
      </c>
      <c r="AHB5" s="352" t="s">
        <v>222</v>
      </c>
      <c r="AHC5" s="352" t="s">
        <v>223</v>
      </c>
      <c r="AHD5" s="352" t="s">
        <v>635</v>
      </c>
      <c r="AHE5" s="352" t="s">
        <v>636</v>
      </c>
      <c r="AHF5" s="585"/>
      <c r="AHG5" s="585"/>
      <c r="AHH5" s="352" t="s">
        <v>637</v>
      </c>
      <c r="AHI5" s="586"/>
      <c r="AHJ5" s="352" t="s">
        <v>2881</v>
      </c>
      <c r="AHK5" s="352" t="s">
        <v>2757</v>
      </c>
      <c r="AHL5" s="352" t="s">
        <v>2881</v>
      </c>
      <c r="AHM5" s="348" t="s">
        <v>2757</v>
      </c>
      <c r="AHN5" s="604"/>
      <c r="AHO5" s="585"/>
      <c r="AHP5" s="585"/>
      <c r="AHQ5" s="585"/>
      <c r="AHR5" s="585"/>
      <c r="AHS5" s="585"/>
      <c r="AHT5" s="585"/>
      <c r="AHU5" s="585"/>
      <c r="AHV5" s="585"/>
      <c r="AHW5" s="585"/>
      <c r="AHX5" s="585"/>
      <c r="AHY5" s="585"/>
      <c r="AHZ5" s="585"/>
      <c r="AIA5" s="585"/>
      <c r="AIB5" s="585"/>
      <c r="AIC5" s="585"/>
      <c r="AID5" s="585"/>
      <c r="AIE5" s="585"/>
      <c r="AIF5" s="585"/>
      <c r="AIG5" s="585"/>
      <c r="AIH5" s="585"/>
      <c r="AII5" s="586"/>
      <c r="AIJ5" s="604"/>
      <c r="AIK5" s="591"/>
      <c r="AIL5" s="349" t="s">
        <v>308</v>
      </c>
      <c r="AIM5" s="352" t="s">
        <v>309</v>
      </c>
      <c r="AIN5" s="352" t="s">
        <v>308</v>
      </c>
      <c r="AIO5" s="352" t="s">
        <v>309</v>
      </c>
      <c r="AIP5" s="352" t="s">
        <v>308</v>
      </c>
      <c r="AIQ5" s="352" t="s">
        <v>309</v>
      </c>
      <c r="AIR5" s="352" t="s">
        <v>308</v>
      </c>
      <c r="AIS5" s="352" t="s">
        <v>309</v>
      </c>
      <c r="AIT5" s="352" t="s">
        <v>308</v>
      </c>
      <c r="AIU5" s="352" t="s">
        <v>309</v>
      </c>
      <c r="AIV5" s="352" t="s">
        <v>308</v>
      </c>
      <c r="AIW5" s="392" t="s">
        <v>309</v>
      </c>
      <c r="AIX5" s="699"/>
      <c r="AIY5" s="668"/>
      <c r="AIZ5" s="668"/>
      <c r="AJA5" s="668"/>
      <c r="AJB5" s="661"/>
      <c r="AJC5" s="640"/>
      <c r="AJD5" s="668"/>
      <c r="AJE5" s="640"/>
      <c r="AJF5" s="668"/>
      <c r="AJG5" s="640"/>
      <c r="AJH5" s="668"/>
      <c r="AJI5" s="640"/>
      <c r="AJJ5" s="668"/>
      <c r="AJK5" s="640"/>
      <c r="AJL5" s="668"/>
      <c r="AJM5" s="640"/>
      <c r="AJN5" s="668"/>
      <c r="AJO5" s="640"/>
      <c r="AJP5" s="668"/>
      <c r="AJQ5" s="640"/>
      <c r="AJR5" s="668"/>
      <c r="AJS5" s="640"/>
      <c r="AJT5" s="668"/>
      <c r="AJU5" s="640"/>
      <c r="AJV5" s="668"/>
      <c r="AJW5" s="640"/>
      <c r="AJX5" s="668"/>
      <c r="AJY5" s="640"/>
      <c r="AJZ5" s="668"/>
      <c r="AKA5" s="640"/>
      <c r="AKB5" s="699"/>
      <c r="AKC5" s="691"/>
      <c r="AKD5" s="699"/>
      <c r="AKE5" s="668"/>
      <c r="AKF5" s="668"/>
      <c r="AKG5" s="668"/>
      <c r="AKH5" s="691"/>
      <c r="AKI5" s="699"/>
      <c r="AKJ5" s="691"/>
      <c r="AKK5" s="604"/>
      <c r="AKL5" s="585"/>
      <c r="AKM5" s="585"/>
      <c r="AKN5" s="585"/>
      <c r="AKO5" s="587"/>
      <c r="AKP5" s="591"/>
      <c r="AKQ5" s="661"/>
      <c r="AKR5" s="585"/>
      <c r="AKS5" s="585"/>
      <c r="AKT5" s="586"/>
      <c r="AKU5" s="604"/>
      <c r="AKV5" s="585"/>
      <c r="AKW5" s="585"/>
      <c r="AKX5" s="586"/>
      <c r="AKY5" s="585"/>
      <c r="AKZ5" s="585"/>
      <c r="ALA5" s="585"/>
      <c r="ALB5" s="585"/>
      <c r="ALC5" s="587"/>
      <c r="ALD5" s="585"/>
      <c r="ALE5" s="585"/>
      <c r="ALF5" s="591"/>
      <c r="ALG5" s="604"/>
      <c r="ALH5" s="585"/>
      <c r="ALI5" s="585"/>
      <c r="ALJ5" s="585"/>
      <c r="ALK5" s="585"/>
      <c r="ALL5" s="585"/>
      <c r="ALM5" s="585"/>
      <c r="ALN5" s="585"/>
      <c r="ALO5" s="585"/>
      <c r="ALP5" s="585"/>
      <c r="ALQ5" s="585"/>
      <c r="ALR5" s="585"/>
      <c r="ALS5" s="585"/>
      <c r="ALT5" s="591"/>
      <c r="ALU5" s="419" t="s">
        <v>19</v>
      </c>
      <c r="ALV5" s="419" t="s">
        <v>20</v>
      </c>
      <c r="ALW5" s="419" t="s">
        <v>19</v>
      </c>
      <c r="ALX5" s="431" t="s">
        <v>20</v>
      </c>
      <c r="ALY5" s="405" t="s">
        <v>19</v>
      </c>
      <c r="ALZ5" s="405" t="s">
        <v>20</v>
      </c>
      <c r="AMA5" s="418" t="s">
        <v>19</v>
      </c>
      <c r="AMB5" s="405" t="s">
        <v>20</v>
      </c>
      <c r="AMC5" s="418" t="s">
        <v>19</v>
      </c>
      <c r="AMD5" s="405" t="s">
        <v>20</v>
      </c>
      <c r="AME5" s="418" t="s">
        <v>19</v>
      </c>
      <c r="AMF5" s="405" t="s">
        <v>20</v>
      </c>
      <c r="AMG5" s="418" t="s">
        <v>19</v>
      </c>
      <c r="AMH5" s="405" t="s">
        <v>20</v>
      </c>
      <c r="AMI5" s="418" t="s">
        <v>19</v>
      </c>
      <c r="AMJ5" s="405" t="s">
        <v>20</v>
      </c>
      <c r="AMK5" s="252" t="s">
        <v>19</v>
      </c>
      <c r="AML5" s="419" t="s">
        <v>20</v>
      </c>
      <c r="AMM5" s="419" t="s">
        <v>19</v>
      </c>
      <c r="AMN5" s="431" t="s">
        <v>20</v>
      </c>
      <c r="AMO5" s="405" t="s">
        <v>19</v>
      </c>
      <c r="AMP5" s="405" t="s">
        <v>20</v>
      </c>
      <c r="AMQ5" s="418" t="s">
        <v>19</v>
      </c>
      <c r="AMR5" s="405" t="s">
        <v>20</v>
      </c>
      <c r="AMS5" s="418" t="s">
        <v>19</v>
      </c>
      <c r="AMT5" s="405" t="s">
        <v>20</v>
      </c>
      <c r="AMU5" s="418" t="s">
        <v>19</v>
      </c>
      <c r="AMV5" s="405" t="s">
        <v>20</v>
      </c>
      <c r="AMW5" s="418" t="s">
        <v>19</v>
      </c>
      <c r="AMX5" s="405" t="s">
        <v>20</v>
      </c>
      <c r="AMY5" s="418" t="s">
        <v>19</v>
      </c>
      <c r="AMZ5" s="405" t="s">
        <v>20</v>
      </c>
      <c r="ANA5" s="418" t="s">
        <v>19</v>
      </c>
      <c r="ANB5" s="405" t="s">
        <v>20</v>
      </c>
      <c r="ANC5" s="418" t="s">
        <v>19</v>
      </c>
      <c r="AND5" s="405" t="s">
        <v>20</v>
      </c>
      <c r="ANE5" s="253"/>
      <c r="ANF5" s="350" t="s">
        <v>2428</v>
      </c>
      <c r="ANG5" s="254"/>
      <c r="ANH5" s="350" t="s">
        <v>2428</v>
      </c>
      <c r="ANI5" s="254"/>
      <c r="ANJ5" s="350" t="s">
        <v>2428</v>
      </c>
      <c r="ANK5" s="254"/>
      <c r="ANL5" s="358" t="s">
        <v>2428</v>
      </c>
      <c r="ANM5" s="255"/>
      <c r="ANN5" s="352" t="s">
        <v>2428</v>
      </c>
      <c r="ANO5" s="256"/>
      <c r="ANP5" s="352" t="s">
        <v>2428</v>
      </c>
      <c r="ANQ5" s="256"/>
      <c r="ANR5" s="352" t="s">
        <v>2428</v>
      </c>
      <c r="ANS5" s="256"/>
      <c r="ANT5" s="352" t="s">
        <v>2428</v>
      </c>
      <c r="ANU5" s="254"/>
      <c r="ANV5" s="350" t="s">
        <v>2428</v>
      </c>
      <c r="ANW5" s="254"/>
      <c r="ANX5" s="414" t="s">
        <v>2428</v>
      </c>
      <c r="ANY5" s="255"/>
      <c r="ANZ5" s="350" t="s">
        <v>2428</v>
      </c>
      <c r="AOA5" s="256"/>
      <c r="AOB5" s="350" t="s">
        <v>2428</v>
      </c>
      <c r="AOC5" s="256"/>
      <c r="AOD5" s="350" t="s">
        <v>2428</v>
      </c>
      <c r="AOE5" s="256"/>
      <c r="AOF5" s="358" t="s">
        <v>2428</v>
      </c>
      <c r="AOG5" s="254"/>
      <c r="AOH5" s="350" t="s">
        <v>2428</v>
      </c>
      <c r="AOI5" s="254"/>
      <c r="AOJ5" s="414" t="s">
        <v>2428</v>
      </c>
      <c r="AOK5" s="399" t="s">
        <v>1149</v>
      </c>
      <c r="AOL5" s="348" t="s">
        <v>1150</v>
      </c>
      <c r="AOM5" s="352" t="s">
        <v>1</v>
      </c>
      <c r="AON5" s="352" t="s">
        <v>2</v>
      </c>
      <c r="AOO5" s="352" t="s">
        <v>1149</v>
      </c>
      <c r="AOP5" s="348" t="s">
        <v>1150</v>
      </c>
      <c r="AOQ5" s="254"/>
      <c r="AOR5" s="350" t="s">
        <v>2428</v>
      </c>
      <c r="AOS5" s="254"/>
      <c r="AOT5" s="350" t="s">
        <v>2428</v>
      </c>
      <c r="AOU5" s="254"/>
      <c r="AOV5" s="350" t="s">
        <v>2428</v>
      </c>
      <c r="AOW5" s="254"/>
      <c r="AOX5" s="350" t="s">
        <v>2428</v>
      </c>
      <c r="AOY5" s="606"/>
      <c r="AOZ5" s="606"/>
      <c r="APA5" s="618"/>
      <c r="APB5" s="606"/>
      <c r="APC5" s="606"/>
      <c r="APD5" s="618"/>
      <c r="APE5" s="618"/>
      <c r="APF5" s="742"/>
      <c r="APG5" s="255"/>
      <c r="APH5" s="350" t="s">
        <v>2428</v>
      </c>
      <c r="API5" s="256"/>
      <c r="APJ5" s="350" t="s">
        <v>2428</v>
      </c>
      <c r="APK5" s="256"/>
      <c r="APL5" s="350" t="s">
        <v>2428</v>
      </c>
      <c r="APM5" s="256"/>
      <c r="APN5" s="358" t="s">
        <v>2428</v>
      </c>
      <c r="APO5" s="254"/>
      <c r="APP5" s="350" t="s">
        <v>2428</v>
      </c>
      <c r="APQ5" s="254"/>
      <c r="APR5" s="414" t="s">
        <v>2428</v>
      </c>
      <c r="APS5" s="399" t="s">
        <v>1149</v>
      </c>
      <c r="APT5" s="348" t="s">
        <v>1150</v>
      </c>
      <c r="APU5" s="352" t="s">
        <v>1</v>
      </c>
      <c r="APV5" s="352" t="s">
        <v>2</v>
      </c>
      <c r="APW5" s="352" t="s">
        <v>1149</v>
      </c>
      <c r="APX5" s="348" t="s">
        <v>1150</v>
      </c>
      <c r="APY5" s="254"/>
      <c r="APZ5" s="350" t="s">
        <v>2428</v>
      </c>
      <c r="AQA5" s="254"/>
      <c r="AQB5" s="350" t="s">
        <v>2428</v>
      </c>
      <c r="AQC5" s="254"/>
      <c r="AQD5" s="350" t="s">
        <v>2428</v>
      </c>
      <c r="AQE5" s="254"/>
      <c r="AQF5" s="350" t="s">
        <v>2428</v>
      </c>
      <c r="AQG5" s="606"/>
      <c r="AQH5" s="606"/>
      <c r="AQI5" s="668"/>
      <c r="AQJ5" s="606"/>
      <c r="AQK5" s="606"/>
      <c r="AQL5" s="618"/>
      <c r="AQM5" s="253"/>
      <c r="AQN5" s="350" t="s">
        <v>2428</v>
      </c>
      <c r="AQO5" s="254"/>
      <c r="AQP5" s="350" t="s">
        <v>2428</v>
      </c>
      <c r="AQQ5" s="254"/>
      <c r="AQR5" s="350" t="s">
        <v>2428</v>
      </c>
      <c r="AQS5" s="254"/>
      <c r="AQT5" s="350" t="s">
        <v>2428</v>
      </c>
      <c r="AQU5" s="254"/>
      <c r="AQV5" s="350" t="s">
        <v>2428</v>
      </c>
      <c r="AQW5" s="254"/>
      <c r="AQX5" s="350" t="s">
        <v>2428</v>
      </c>
      <c r="AQY5" s="254"/>
      <c r="AQZ5" s="350" t="s">
        <v>2428</v>
      </c>
      <c r="ARA5" s="254"/>
      <c r="ARB5" s="350" t="s">
        <v>2428</v>
      </c>
      <c r="ARC5" s="254"/>
      <c r="ARD5" s="350" t="s">
        <v>2428</v>
      </c>
      <c r="ARE5" s="254"/>
      <c r="ARF5" s="350" t="s">
        <v>2428</v>
      </c>
      <c r="ARG5" s="254"/>
      <c r="ARH5" s="350" t="s">
        <v>2428</v>
      </c>
      <c r="ARI5" s="254"/>
      <c r="ARJ5" s="350" t="s">
        <v>2428</v>
      </c>
      <c r="ARK5" s="254"/>
      <c r="ARL5" s="350" t="s">
        <v>2428</v>
      </c>
      <c r="ARM5" s="254"/>
      <c r="ARN5" s="350" t="s">
        <v>2428</v>
      </c>
      <c r="ARO5" s="254"/>
      <c r="ARP5" s="350" t="s">
        <v>2428</v>
      </c>
      <c r="ARQ5" s="254"/>
      <c r="ARR5" s="358" t="s">
        <v>2428</v>
      </c>
      <c r="ARS5" s="606"/>
      <c r="ART5" s="606"/>
      <c r="ARU5" s="668"/>
      <c r="ARV5" s="606"/>
      <c r="ARW5" s="606"/>
      <c r="ARX5" s="618"/>
      <c r="ARY5" s="253"/>
      <c r="ARZ5" s="352" t="s">
        <v>2428</v>
      </c>
      <c r="ASA5" s="423"/>
      <c r="ASB5" s="350" t="s">
        <v>2428</v>
      </c>
      <c r="ASC5" s="254"/>
      <c r="ASD5" s="350" t="s">
        <v>2428</v>
      </c>
      <c r="ASE5" s="254"/>
      <c r="ASF5" s="414" t="s">
        <v>2428</v>
      </c>
      <c r="ASG5" s="253"/>
      <c r="ASH5" s="350" t="s">
        <v>2428</v>
      </c>
      <c r="ASI5" s="254"/>
      <c r="ASJ5" s="350" t="s">
        <v>2428</v>
      </c>
      <c r="ASK5" s="254"/>
      <c r="ASL5" s="350" t="s">
        <v>2428</v>
      </c>
      <c r="ASM5" s="254"/>
      <c r="ASN5" s="414" t="s">
        <v>2428</v>
      </c>
      <c r="ASO5" s="253"/>
      <c r="ASP5" s="350" t="s">
        <v>2428</v>
      </c>
      <c r="ASQ5" s="254"/>
      <c r="ASR5" s="350" t="s">
        <v>2428</v>
      </c>
      <c r="ASS5" s="254"/>
      <c r="AST5" s="350" t="s">
        <v>2428</v>
      </c>
      <c r="ASU5" s="254"/>
      <c r="ASV5" s="257" t="s">
        <v>2428</v>
      </c>
      <c r="ASW5" s="668"/>
      <c r="ASX5" s="668"/>
      <c r="ASY5" s="586"/>
      <c r="ASZ5" s="254"/>
      <c r="ATA5" s="350" t="s">
        <v>2428</v>
      </c>
      <c r="ATB5" s="254"/>
      <c r="ATC5" s="257" t="s">
        <v>2428</v>
      </c>
      <c r="ATD5" s="763" t="s">
        <v>2128</v>
      </c>
      <c r="ATE5" s="745"/>
      <c r="ATF5" s="745" t="s">
        <v>2129</v>
      </c>
      <c r="ATG5" s="758"/>
      <c r="ATH5" s="699"/>
      <c r="ATI5" s="668"/>
      <c r="ATJ5" s="640"/>
      <c r="ATK5" s="763" t="s">
        <v>108</v>
      </c>
      <c r="ATL5" s="745"/>
      <c r="ATM5" s="745" t="s">
        <v>2</v>
      </c>
      <c r="ATN5" s="745"/>
      <c r="ATO5" s="745" t="s">
        <v>108</v>
      </c>
      <c r="ATP5" s="745"/>
      <c r="ATQ5" s="745" t="s">
        <v>2</v>
      </c>
      <c r="ATR5" s="745"/>
      <c r="ATS5" s="745" t="s">
        <v>108</v>
      </c>
      <c r="ATT5" s="745"/>
      <c r="ATU5" s="745" t="s">
        <v>2</v>
      </c>
      <c r="ATV5" s="758"/>
      <c r="ATW5" s="258"/>
      <c r="ATX5" s="259" t="s">
        <v>532</v>
      </c>
      <c r="ATY5" s="258"/>
      <c r="ATZ5" s="259" t="s">
        <v>532</v>
      </c>
      <c r="AUA5" s="760"/>
      <c r="AUB5" s="760"/>
      <c r="AUC5" s="760"/>
      <c r="AUD5" s="760"/>
      <c r="AUE5" s="760"/>
      <c r="AUF5" s="760"/>
      <c r="AUG5" s="760"/>
      <c r="AUH5" s="760"/>
      <c r="AUI5" s="760"/>
      <c r="AUJ5" s="910"/>
      <c r="AUK5" s="668"/>
      <c r="AUL5" s="640"/>
      <c r="AUM5" s="601"/>
      <c r="AUN5" s="585"/>
      <c r="AUO5" s="586"/>
      <c r="AUP5" s="585"/>
      <c r="AUQ5" s="585"/>
      <c r="AUR5" s="585"/>
      <c r="AUS5" s="585"/>
      <c r="AUT5" s="585"/>
      <c r="AUU5" s="585"/>
      <c r="AUV5" s="585"/>
      <c r="AUW5" s="585"/>
      <c r="AUX5" s="585"/>
      <c r="AUY5" s="585"/>
      <c r="AUZ5" s="591"/>
      <c r="AVA5" s="661"/>
      <c r="AVB5" s="668"/>
      <c r="AVC5" s="668"/>
      <c r="AVD5" s="668"/>
      <c r="AVE5" s="668"/>
      <c r="AVF5" s="668"/>
      <c r="AVG5" s="668"/>
      <c r="AVH5" s="668"/>
      <c r="AVI5" s="668"/>
      <c r="AVJ5" s="668"/>
      <c r="AVK5" s="668"/>
      <c r="AVL5" s="668"/>
      <c r="AVM5" s="668"/>
      <c r="AVN5" s="668"/>
      <c r="AVO5" s="668"/>
      <c r="AVP5" s="668"/>
      <c r="AVQ5" s="668"/>
      <c r="AVR5" s="640"/>
      <c r="AVS5" s="604"/>
      <c r="AVT5" s="585"/>
      <c r="AVU5" s="585"/>
      <c r="AVV5" s="585"/>
      <c r="AVW5" s="585"/>
      <c r="AVX5" s="585"/>
      <c r="AVY5" s="585"/>
      <c r="AVZ5" s="585"/>
      <c r="AWA5" s="585"/>
      <c r="AWB5" s="585"/>
      <c r="AWC5" s="585"/>
      <c r="AWD5" s="585"/>
      <c r="AWE5" s="585"/>
      <c r="AWF5" s="585"/>
      <c r="AWG5" s="585"/>
      <c r="AWH5" s="585"/>
      <c r="AWI5" s="585"/>
      <c r="AWJ5" s="586"/>
      <c r="AWK5" s="604"/>
      <c r="AWL5" s="585"/>
      <c r="AWM5" s="585"/>
      <c r="AWN5" s="585"/>
      <c r="AWO5" s="585"/>
      <c r="AWP5" s="585"/>
      <c r="AWQ5" s="585"/>
      <c r="AWR5" s="585"/>
      <c r="AWS5" s="585"/>
      <c r="AWT5" s="585"/>
      <c r="AWU5" s="585"/>
      <c r="AWV5" s="585"/>
      <c r="AWW5" s="585"/>
      <c r="AWX5" s="585"/>
      <c r="AWY5" s="585"/>
      <c r="AWZ5" s="585"/>
      <c r="AXA5" s="585"/>
      <c r="AXB5" s="586"/>
      <c r="AXC5" s="585"/>
      <c r="AXD5" s="585"/>
      <c r="AXE5" s="585"/>
      <c r="AXF5" s="585"/>
      <c r="AXG5" s="585"/>
      <c r="AXH5" s="586"/>
      <c r="AXI5" s="585"/>
      <c r="AXJ5" s="585"/>
      <c r="AXK5" s="585"/>
      <c r="AXL5" s="586"/>
      <c r="AXM5" s="604"/>
      <c r="AXN5" s="585"/>
      <c r="AXO5" s="585"/>
      <c r="AXP5" s="585"/>
      <c r="AXQ5" s="585"/>
      <c r="AXR5" s="585"/>
      <c r="AXS5" s="585"/>
      <c r="AXT5" s="585"/>
      <c r="AXU5" s="585"/>
      <c r="AXV5" s="585"/>
      <c r="AXW5" s="585"/>
      <c r="AXX5" s="585"/>
      <c r="AXY5" s="585"/>
      <c r="AXZ5" s="585"/>
      <c r="AYA5" s="585"/>
      <c r="AYB5" s="586"/>
      <c r="AYC5" s="691"/>
      <c r="AYD5" s="587"/>
      <c r="AYE5" s="585"/>
      <c r="AYF5" s="585"/>
      <c r="AYG5" s="585"/>
      <c r="AYH5" s="585"/>
      <c r="AYI5" s="585"/>
      <c r="AYJ5" s="585"/>
      <c r="AYK5" s="585"/>
      <c r="AYL5" s="585"/>
      <c r="AYM5" s="585"/>
      <c r="AYN5" s="585"/>
      <c r="AYO5" s="585"/>
      <c r="AYP5" s="585"/>
      <c r="AYQ5" s="585"/>
      <c r="AYR5" s="585"/>
      <c r="AYS5" s="585"/>
      <c r="AYT5" s="585"/>
      <c r="AYU5" s="585"/>
      <c r="AYV5" s="586"/>
      <c r="AYW5" s="604"/>
      <c r="AYX5" s="585"/>
      <c r="AYY5" s="585"/>
      <c r="AYZ5" s="585"/>
      <c r="AZA5" s="585"/>
      <c r="AZB5" s="585"/>
      <c r="AZC5" s="585"/>
      <c r="AZD5" s="585"/>
      <c r="AZE5" s="585"/>
      <c r="AZF5" s="585"/>
      <c r="AZG5" s="585"/>
      <c r="AZH5" s="585"/>
      <c r="AZI5" s="585"/>
      <c r="AZJ5" s="585"/>
      <c r="AZK5" s="585"/>
      <c r="AZL5" s="585"/>
      <c r="AZM5" s="585"/>
      <c r="AZN5" s="586"/>
      <c r="AZO5" s="585"/>
      <c r="AZP5" s="586"/>
      <c r="AZQ5" s="585"/>
      <c r="AZR5" s="586"/>
      <c r="AZS5" s="585"/>
      <c r="AZT5" s="586"/>
      <c r="AZU5" s="585"/>
      <c r="AZV5" s="586"/>
      <c r="AZW5" s="585"/>
      <c r="AZX5" s="591"/>
      <c r="AZY5" s="587"/>
      <c r="AZZ5" s="585"/>
      <c r="BAA5" s="585"/>
      <c r="BAB5" s="585"/>
      <c r="BAC5" s="585"/>
      <c r="BAD5" s="585"/>
      <c r="BAE5" s="585"/>
      <c r="BAF5" s="585"/>
      <c r="BAG5" s="585"/>
      <c r="BAH5" s="585"/>
      <c r="BAI5" s="585"/>
      <c r="BAJ5" s="585"/>
      <c r="BAK5" s="585"/>
      <c r="BAL5" s="585"/>
      <c r="BAM5" s="585"/>
      <c r="BAN5" s="585"/>
      <c r="BAO5" s="585"/>
      <c r="BAP5" s="586"/>
      <c r="BAQ5" s="586"/>
      <c r="BAR5" s="604"/>
      <c r="BAS5" s="585"/>
      <c r="BAT5" s="585"/>
      <c r="BAU5" s="585"/>
      <c r="BAV5" s="585"/>
      <c r="BAW5" s="585"/>
      <c r="BAX5" s="585"/>
      <c r="BAY5" s="585"/>
      <c r="BAZ5" s="585"/>
      <c r="BBA5" s="585"/>
      <c r="BBB5" s="585"/>
      <c r="BBC5" s="585"/>
      <c r="BBD5" s="585"/>
      <c r="BBE5" s="585"/>
      <c r="BBF5" s="585"/>
      <c r="BBG5" s="585"/>
      <c r="BBH5" s="585"/>
      <c r="BBI5" s="585"/>
      <c r="BBJ5" s="586"/>
      <c r="BBK5" s="604"/>
      <c r="BBL5" s="585"/>
      <c r="BBM5" s="585"/>
      <c r="BBN5" s="585"/>
      <c r="BBO5" s="585"/>
      <c r="BBP5" s="585"/>
      <c r="BBQ5" s="585"/>
      <c r="BBR5" s="585"/>
      <c r="BBS5" s="585"/>
      <c r="BBT5" s="585"/>
      <c r="BBU5" s="585"/>
      <c r="BBV5" s="585"/>
      <c r="BBW5" s="585"/>
      <c r="BBX5" s="585"/>
      <c r="BBY5" s="585"/>
      <c r="BBZ5" s="585"/>
      <c r="BCA5" s="585"/>
      <c r="BCB5" s="585"/>
      <c r="BCC5" s="585"/>
      <c r="BCD5" s="585"/>
      <c r="BCE5" s="585"/>
      <c r="BCF5" s="585"/>
      <c r="BCG5" s="585"/>
      <c r="BCH5" s="585"/>
      <c r="BCI5" s="585"/>
      <c r="BCJ5" s="591"/>
      <c r="BCK5" s="604"/>
      <c r="BCL5" s="585"/>
      <c r="BCM5" s="585"/>
      <c r="BCN5" s="585"/>
      <c r="BCO5" s="585"/>
      <c r="BCP5" s="585"/>
      <c r="BCQ5" s="585"/>
      <c r="BCR5" s="585"/>
      <c r="BCS5" s="585"/>
      <c r="BCT5" s="585"/>
      <c r="BCU5" s="585"/>
      <c r="BCV5" s="585"/>
      <c r="BCW5" s="585"/>
      <c r="BCX5" s="585"/>
      <c r="BCY5" s="585"/>
      <c r="BCZ5" s="585"/>
      <c r="BDA5" s="585"/>
      <c r="BDB5" s="585"/>
      <c r="BDC5" s="641"/>
      <c r="BDD5" s="661"/>
      <c r="BDE5" s="668"/>
      <c r="BDF5" s="668"/>
      <c r="BDG5" s="668"/>
      <c r="BDH5" s="668"/>
      <c r="BDI5" s="668"/>
      <c r="BDJ5" s="668"/>
      <c r="BDK5" s="668"/>
      <c r="BDL5" s="668"/>
      <c r="BDM5" s="668"/>
      <c r="BDN5" s="668"/>
      <c r="BDO5" s="691"/>
      <c r="BDP5" s="699"/>
      <c r="BDQ5" s="668"/>
      <c r="BDR5" s="668"/>
      <c r="BDS5" s="668"/>
      <c r="BDT5" s="668"/>
      <c r="BDU5" s="668"/>
      <c r="BDV5" s="668"/>
      <c r="BDW5" s="668"/>
      <c r="BDX5" s="668"/>
      <c r="BDY5" s="668"/>
      <c r="BDZ5" s="668"/>
      <c r="BEA5" s="640"/>
      <c r="BEB5" s="699"/>
      <c r="BEC5" s="668"/>
      <c r="BED5" s="668"/>
      <c r="BEE5" s="668"/>
      <c r="BEF5" s="668"/>
      <c r="BEG5" s="668"/>
      <c r="BEH5" s="668"/>
      <c r="BEI5" s="668"/>
      <c r="BEJ5" s="668"/>
      <c r="BEK5" s="668"/>
      <c r="BEL5" s="668"/>
      <c r="BEM5" s="691"/>
      <c r="BEN5" s="587"/>
      <c r="BEO5" s="585"/>
      <c r="BEP5" s="585"/>
      <c r="BEQ5" s="585"/>
      <c r="BER5" s="585"/>
      <c r="BES5" s="585"/>
      <c r="BET5" s="585"/>
      <c r="BEU5" s="585"/>
      <c r="BEV5" s="585"/>
      <c r="BEW5" s="585"/>
      <c r="BEX5" s="585"/>
      <c r="BEY5" s="585"/>
      <c r="BEZ5" s="585"/>
      <c r="BFA5" s="585"/>
      <c r="BFB5" s="585"/>
      <c r="BFC5" s="586"/>
      <c r="BFD5" s="604"/>
      <c r="BFE5" s="586"/>
      <c r="BFF5" s="585"/>
      <c r="BFG5" s="586"/>
      <c r="BFH5" s="604"/>
      <c r="BFI5" s="591"/>
      <c r="BFJ5" s="604"/>
      <c r="BFK5" s="591"/>
      <c r="BFL5" s="604"/>
      <c r="BFM5" s="591"/>
      <c r="BFN5" s="604"/>
      <c r="BFO5" s="591"/>
      <c r="BFP5" s="662"/>
      <c r="BFQ5" s="399" t="s">
        <v>2842</v>
      </c>
      <c r="BFR5" s="352" t="s">
        <v>2843</v>
      </c>
      <c r="BFS5" s="352" t="s">
        <v>2842</v>
      </c>
      <c r="BFT5" s="352" t="s">
        <v>2843</v>
      </c>
      <c r="BFU5" s="352" t="s">
        <v>2842</v>
      </c>
      <c r="BFV5" s="352" t="s">
        <v>2843</v>
      </c>
      <c r="BFW5" s="352" t="s">
        <v>2842</v>
      </c>
      <c r="BFX5" s="392" t="s">
        <v>2843</v>
      </c>
      <c r="BFY5" s="461" t="s">
        <v>2992</v>
      </c>
      <c r="BFZ5" s="462" t="s">
        <v>2993</v>
      </c>
      <c r="BGA5" s="463" t="s">
        <v>2994</v>
      </c>
      <c r="BGB5" s="463" t="s">
        <v>2995</v>
      </c>
      <c r="BGC5" s="462" t="s">
        <v>2996</v>
      </c>
      <c r="BGD5" s="462" t="s">
        <v>2992</v>
      </c>
      <c r="BGE5" s="462" t="s">
        <v>2993</v>
      </c>
      <c r="BGF5" s="462" t="s">
        <v>2994</v>
      </c>
      <c r="BGG5" s="462" t="s">
        <v>2995</v>
      </c>
      <c r="BGH5" s="462" t="s">
        <v>2996</v>
      </c>
      <c r="BGI5" s="462" t="s">
        <v>2992</v>
      </c>
      <c r="BGJ5" s="462" t="s">
        <v>2993</v>
      </c>
      <c r="BGK5" s="462" t="s">
        <v>2994</v>
      </c>
      <c r="BGL5" s="462" t="s">
        <v>2995</v>
      </c>
      <c r="BGM5" s="464" t="s">
        <v>2996</v>
      </c>
      <c r="BGN5" s="626"/>
      <c r="BGO5" s="856"/>
      <c r="BGP5" s="352" t="s">
        <v>1</v>
      </c>
      <c r="BGQ5" s="352" t="s">
        <v>2</v>
      </c>
      <c r="BGR5" s="352" t="s">
        <v>1</v>
      </c>
      <c r="BGS5" s="352" t="s">
        <v>2</v>
      </c>
      <c r="BGT5" s="668"/>
      <c r="BGU5" s="352" t="s">
        <v>1</v>
      </c>
      <c r="BGV5" s="352" t="s">
        <v>2</v>
      </c>
      <c r="BGW5" s="352" t="s">
        <v>1</v>
      </c>
      <c r="BGX5" s="352" t="s">
        <v>2</v>
      </c>
      <c r="BGY5" s="352" t="s">
        <v>1</v>
      </c>
      <c r="BGZ5" s="352" t="s">
        <v>2</v>
      </c>
      <c r="BHA5" s="352" t="s">
        <v>1</v>
      </c>
      <c r="BHB5" s="392" t="s">
        <v>2</v>
      </c>
      <c r="BHC5" s="699"/>
      <c r="BHD5" s="668"/>
      <c r="BHE5" s="668"/>
      <c r="BHF5" s="668"/>
      <c r="BHG5" s="668"/>
      <c r="BHH5" s="585"/>
      <c r="BHI5" s="585"/>
      <c r="BHJ5" s="585"/>
      <c r="BHK5" s="585"/>
      <c r="BHL5" s="585"/>
      <c r="BHM5" s="585"/>
      <c r="BHN5" s="585"/>
      <c r="BHO5" s="585"/>
      <c r="BHP5" s="359" t="s">
        <v>577</v>
      </c>
      <c r="BHQ5" s="350" t="s">
        <v>578</v>
      </c>
      <c r="BHR5" s="350" t="s">
        <v>577</v>
      </c>
      <c r="BHS5" s="350" t="s">
        <v>578</v>
      </c>
      <c r="BHT5" s="350" t="s">
        <v>577</v>
      </c>
      <c r="BHU5" s="350" t="s">
        <v>578</v>
      </c>
      <c r="BHV5" s="350" t="s">
        <v>577</v>
      </c>
      <c r="BHW5" s="359" t="s">
        <v>578</v>
      </c>
      <c r="BHX5" s="359" t="s">
        <v>577</v>
      </c>
      <c r="BHY5" s="352" t="s">
        <v>578</v>
      </c>
      <c r="BHZ5" s="352" t="s">
        <v>577</v>
      </c>
      <c r="BIA5" s="352" t="s">
        <v>578</v>
      </c>
      <c r="BIB5" s="352" t="s">
        <v>577</v>
      </c>
      <c r="BIC5" s="352" t="s">
        <v>578</v>
      </c>
      <c r="BID5" s="352" t="s">
        <v>577</v>
      </c>
      <c r="BIE5" s="352" t="s">
        <v>578</v>
      </c>
      <c r="BIF5" s="352" t="s">
        <v>577</v>
      </c>
      <c r="BIG5" s="352" t="s">
        <v>578</v>
      </c>
      <c r="BIH5" s="352" t="s">
        <v>577</v>
      </c>
      <c r="BII5" s="352" t="s">
        <v>578</v>
      </c>
      <c r="BIJ5" s="352" t="s">
        <v>577</v>
      </c>
      <c r="BIK5" s="352" t="s">
        <v>578</v>
      </c>
      <c r="BIL5" s="352" t="s">
        <v>577</v>
      </c>
      <c r="BIM5" s="352" t="s">
        <v>578</v>
      </c>
      <c r="BIN5" s="349" t="s">
        <v>577</v>
      </c>
      <c r="BIO5" s="392" t="s">
        <v>578</v>
      </c>
      <c r="BIP5" s="604"/>
      <c r="BIQ5" s="585"/>
      <c r="BIR5" s="585"/>
      <c r="BIS5" s="585"/>
      <c r="BIT5" s="585"/>
      <c r="BIU5" s="591"/>
      <c r="BIV5" s="626"/>
      <c r="BIW5" s="668"/>
      <c r="BIX5" s="668"/>
      <c r="BIY5" s="668"/>
      <c r="BIZ5" s="668"/>
      <c r="BJA5" s="668"/>
      <c r="BJB5" s="668"/>
      <c r="BJC5" s="668"/>
      <c r="BJD5" s="668"/>
      <c r="BJE5" s="668"/>
      <c r="BJF5" s="668"/>
      <c r="BJG5" s="668"/>
      <c r="BJH5" s="668"/>
      <c r="BJI5" s="668"/>
      <c r="BJJ5" s="668"/>
      <c r="BJK5" s="668"/>
      <c r="BJL5" s="668"/>
      <c r="BJM5" s="668"/>
      <c r="BJN5" s="668"/>
      <c r="BJO5" s="668"/>
      <c r="BJP5" s="668"/>
      <c r="BJQ5" s="668"/>
      <c r="BJR5" s="691"/>
      <c r="BJS5" s="699"/>
      <c r="BJT5" s="691"/>
      <c r="BJU5" s="699"/>
      <c r="BJV5" s="668"/>
      <c r="BJW5" s="668"/>
      <c r="BJX5" s="668"/>
      <c r="BJY5" s="668"/>
      <c r="BJZ5" s="668"/>
      <c r="BKA5" s="668"/>
      <c r="BKB5" s="668"/>
      <c r="BKC5" s="668"/>
      <c r="BKD5" s="668"/>
      <c r="BKE5" s="668"/>
      <c r="BKF5" s="668"/>
      <c r="BKG5" s="668"/>
      <c r="BKH5" s="668"/>
      <c r="BKI5" s="668"/>
      <c r="BKJ5" s="691"/>
      <c r="BKK5" s="399" t="s">
        <v>108</v>
      </c>
      <c r="BKL5" s="376" t="s">
        <v>109</v>
      </c>
      <c r="BKM5" s="352" t="s">
        <v>108</v>
      </c>
      <c r="BKN5" s="352" t="s">
        <v>109</v>
      </c>
      <c r="BKO5" s="348" t="s">
        <v>108</v>
      </c>
      <c r="BKP5" s="352" t="s">
        <v>109</v>
      </c>
      <c r="BKQ5" s="352" t="s">
        <v>108</v>
      </c>
      <c r="BKR5" s="352" t="s">
        <v>109</v>
      </c>
      <c r="BKS5" s="352"/>
      <c r="BKT5" s="352" t="s">
        <v>109</v>
      </c>
      <c r="BKU5" s="352" t="s">
        <v>108</v>
      </c>
      <c r="BKV5" s="352" t="s">
        <v>109</v>
      </c>
      <c r="BKW5" s="352" t="s">
        <v>108</v>
      </c>
      <c r="BKX5" s="352" t="s">
        <v>109</v>
      </c>
      <c r="BKY5" s="352" t="s">
        <v>108</v>
      </c>
      <c r="BKZ5" s="352" t="s">
        <v>109</v>
      </c>
      <c r="BLA5" s="352" t="s">
        <v>108</v>
      </c>
      <c r="BLB5" s="352" t="s">
        <v>109</v>
      </c>
      <c r="BLC5" s="352" t="s">
        <v>108</v>
      </c>
      <c r="BLD5" s="352" t="s">
        <v>109</v>
      </c>
      <c r="BLE5" s="349" t="s">
        <v>108</v>
      </c>
      <c r="BLF5" s="376" t="s">
        <v>109</v>
      </c>
      <c r="BLG5" s="352" t="s">
        <v>108</v>
      </c>
      <c r="BLH5" s="376" t="s">
        <v>109</v>
      </c>
      <c r="BLI5" s="352" t="s">
        <v>108</v>
      </c>
      <c r="BLJ5" s="376" t="s">
        <v>109</v>
      </c>
      <c r="BLK5" s="352" t="s">
        <v>108</v>
      </c>
      <c r="BLL5" s="377" t="s">
        <v>109</v>
      </c>
      <c r="BLM5" s="375" t="s">
        <v>141</v>
      </c>
      <c r="BLN5" s="352" t="s">
        <v>142</v>
      </c>
      <c r="BLO5" s="348" t="s">
        <v>141</v>
      </c>
      <c r="BLP5" s="352" t="s">
        <v>142</v>
      </c>
      <c r="BLQ5" s="348" t="s">
        <v>141</v>
      </c>
      <c r="BLR5" s="352" t="s">
        <v>142</v>
      </c>
      <c r="BLS5" s="348" t="s">
        <v>141</v>
      </c>
      <c r="BLT5" s="352" t="s">
        <v>142</v>
      </c>
      <c r="BLU5" s="348" t="s">
        <v>141</v>
      </c>
      <c r="BLV5" s="352" t="s">
        <v>142</v>
      </c>
      <c r="BLW5" s="348" t="s">
        <v>141</v>
      </c>
      <c r="BLX5" s="352" t="s">
        <v>142</v>
      </c>
      <c r="BLY5" s="348" t="s">
        <v>141</v>
      </c>
      <c r="BLZ5" s="352" t="s">
        <v>142</v>
      </c>
      <c r="BMA5" s="348" t="s">
        <v>141</v>
      </c>
      <c r="BMB5" s="352" t="s">
        <v>142</v>
      </c>
      <c r="BMC5" s="348" t="s">
        <v>141</v>
      </c>
      <c r="BMD5" s="352" t="s">
        <v>142</v>
      </c>
      <c r="BME5" s="348" t="s">
        <v>141</v>
      </c>
      <c r="BMF5" s="392" t="s">
        <v>142</v>
      </c>
      <c r="BMG5" s="375" t="s">
        <v>108</v>
      </c>
      <c r="BMH5" s="352" t="s">
        <v>109</v>
      </c>
      <c r="BMI5" s="348" t="s">
        <v>108</v>
      </c>
      <c r="BMJ5" s="352" t="s">
        <v>109</v>
      </c>
      <c r="BMK5" s="348" t="s">
        <v>108</v>
      </c>
      <c r="BML5" s="352" t="s">
        <v>109</v>
      </c>
      <c r="BMM5" s="348" t="s">
        <v>108</v>
      </c>
      <c r="BMN5" s="352" t="s">
        <v>109</v>
      </c>
      <c r="BMO5" s="348" t="s">
        <v>108</v>
      </c>
      <c r="BMP5" s="352" t="s">
        <v>109</v>
      </c>
      <c r="BMQ5" s="348" t="s">
        <v>108</v>
      </c>
      <c r="BMR5" s="352" t="s">
        <v>109</v>
      </c>
      <c r="BMS5" s="348" t="s">
        <v>108</v>
      </c>
      <c r="BMT5" s="352" t="s">
        <v>109</v>
      </c>
      <c r="BMU5" s="348" t="s">
        <v>108</v>
      </c>
      <c r="BMV5" s="352" t="s">
        <v>109</v>
      </c>
      <c r="BMW5" s="348" t="s">
        <v>108</v>
      </c>
      <c r="BMX5" s="352" t="s">
        <v>109</v>
      </c>
      <c r="BMY5" s="348" t="s">
        <v>108</v>
      </c>
      <c r="BMZ5" s="392" t="s">
        <v>109</v>
      </c>
      <c r="BNA5" s="699"/>
      <c r="BNB5" s="668"/>
      <c r="BNC5" s="668"/>
      <c r="BND5" s="691"/>
      <c r="BNE5" s="662"/>
      <c r="BNF5" s="350" t="s">
        <v>207</v>
      </c>
      <c r="BNG5" s="358" t="s">
        <v>140</v>
      </c>
      <c r="BNH5" s="640"/>
      <c r="BNI5" s="350" t="s">
        <v>139</v>
      </c>
      <c r="BNJ5" s="358" t="s">
        <v>140</v>
      </c>
      <c r="BNK5" s="585"/>
      <c r="BNL5" s="585"/>
      <c r="BNM5" s="640"/>
      <c r="BNN5" s="350" t="s">
        <v>207</v>
      </c>
      <c r="BNO5" s="358" t="s">
        <v>140</v>
      </c>
      <c r="BNP5" s="640"/>
      <c r="BNQ5" s="352" t="s">
        <v>207</v>
      </c>
      <c r="BNR5" s="414" t="s">
        <v>140</v>
      </c>
      <c r="BNS5" s="624"/>
      <c r="BNT5" s="667"/>
      <c r="BNU5" s="858"/>
      <c r="BNV5" s="667"/>
      <c r="BNW5" s="260" t="s">
        <v>222</v>
      </c>
      <c r="BNX5" s="260" t="s">
        <v>223</v>
      </c>
      <c r="BNY5" s="261" t="s">
        <v>141</v>
      </c>
      <c r="BNZ5" s="262" t="s">
        <v>142</v>
      </c>
      <c r="BOA5" s="263" t="s">
        <v>222</v>
      </c>
      <c r="BOB5" s="264" t="s">
        <v>223</v>
      </c>
      <c r="BOC5" s="265" t="s">
        <v>222</v>
      </c>
      <c r="BOD5" s="260" t="s">
        <v>223</v>
      </c>
      <c r="BOE5" s="260" t="s">
        <v>222</v>
      </c>
      <c r="BOF5" s="260" t="s">
        <v>223</v>
      </c>
      <c r="BOG5" s="260" t="s">
        <v>222</v>
      </c>
      <c r="BOH5" s="260" t="s">
        <v>223</v>
      </c>
      <c r="BOI5" s="260" t="s">
        <v>222</v>
      </c>
      <c r="BOJ5" s="260" t="s">
        <v>223</v>
      </c>
      <c r="BOK5" s="260" t="s">
        <v>222</v>
      </c>
      <c r="BOL5" s="264" t="s">
        <v>223</v>
      </c>
      <c r="BOM5" s="265" t="s">
        <v>222</v>
      </c>
      <c r="BON5" s="260" t="s">
        <v>223</v>
      </c>
      <c r="BOO5" s="260" t="s">
        <v>222</v>
      </c>
      <c r="BOP5" s="260" t="s">
        <v>223</v>
      </c>
      <c r="BOQ5" s="260" t="s">
        <v>222</v>
      </c>
      <c r="BOR5" s="260" t="s">
        <v>223</v>
      </c>
      <c r="BOS5" s="260" t="s">
        <v>222</v>
      </c>
      <c r="BOT5" s="260" t="s">
        <v>223</v>
      </c>
      <c r="BOU5" s="260" t="s">
        <v>222</v>
      </c>
      <c r="BOV5" s="260" t="s">
        <v>223</v>
      </c>
      <c r="BOW5" s="260" t="s">
        <v>222</v>
      </c>
      <c r="BOX5" s="260" t="s">
        <v>223</v>
      </c>
      <c r="BOY5" s="260" t="s">
        <v>222</v>
      </c>
      <c r="BOZ5" s="264" t="s">
        <v>223</v>
      </c>
      <c r="BPA5" s="379" t="s">
        <v>108</v>
      </c>
      <c r="BPB5" s="350" t="s">
        <v>109</v>
      </c>
      <c r="BPC5" s="350" t="s">
        <v>108</v>
      </c>
      <c r="BPD5" s="350" t="s">
        <v>109</v>
      </c>
      <c r="BPE5" s="350" t="s">
        <v>108</v>
      </c>
      <c r="BPF5" s="350" t="s">
        <v>109</v>
      </c>
      <c r="BPG5" s="350" t="s">
        <v>108</v>
      </c>
      <c r="BPH5" s="350" t="s">
        <v>109</v>
      </c>
      <c r="BPI5" s="350" t="s">
        <v>108</v>
      </c>
      <c r="BPJ5" s="350" t="s">
        <v>109</v>
      </c>
      <c r="BPK5" s="350" t="s">
        <v>108</v>
      </c>
      <c r="BPL5" s="350" t="s">
        <v>109</v>
      </c>
      <c r="BPM5" s="350" t="s">
        <v>108</v>
      </c>
      <c r="BPN5" s="358" t="s">
        <v>109</v>
      </c>
      <c r="BPO5" s="350" t="s">
        <v>108</v>
      </c>
      <c r="BPP5" s="414" t="s">
        <v>109</v>
      </c>
      <c r="BPQ5" s="399" t="s">
        <v>108</v>
      </c>
      <c r="BPR5" s="352" t="s">
        <v>109</v>
      </c>
      <c r="BPS5" s="352" t="s">
        <v>108</v>
      </c>
      <c r="BPT5" s="348" t="s">
        <v>109</v>
      </c>
      <c r="BPU5" s="352" t="s">
        <v>108</v>
      </c>
      <c r="BPV5" s="352" t="s">
        <v>109</v>
      </c>
      <c r="BPW5" s="352" t="s">
        <v>108</v>
      </c>
      <c r="BPX5" s="352" t="s">
        <v>109</v>
      </c>
      <c r="BPY5" s="352" t="s">
        <v>108</v>
      </c>
      <c r="BPZ5" s="352" t="s">
        <v>109</v>
      </c>
      <c r="BQA5" s="352" t="s">
        <v>108</v>
      </c>
      <c r="BQB5" s="352" t="s">
        <v>109</v>
      </c>
      <c r="BQC5" s="352" t="s">
        <v>108</v>
      </c>
      <c r="BQD5" s="352" t="s">
        <v>109</v>
      </c>
      <c r="BQE5" s="352" t="s">
        <v>108</v>
      </c>
      <c r="BQF5" s="352" t="s">
        <v>109</v>
      </c>
      <c r="BQG5" s="352" t="s">
        <v>108</v>
      </c>
      <c r="BQH5" s="352" t="s">
        <v>109</v>
      </c>
      <c r="BQI5" s="352" t="s">
        <v>108</v>
      </c>
      <c r="BQJ5" s="352" t="s">
        <v>109</v>
      </c>
      <c r="BQK5" s="352" t="s">
        <v>108</v>
      </c>
      <c r="BQL5" s="392" t="s">
        <v>109</v>
      </c>
      <c r="BQM5" s="399" t="s">
        <v>108</v>
      </c>
      <c r="BQN5" s="352" t="s">
        <v>109</v>
      </c>
      <c r="BQO5" s="352" t="s">
        <v>108</v>
      </c>
      <c r="BQP5" s="348" t="s">
        <v>109</v>
      </c>
      <c r="BQQ5" s="352" t="s">
        <v>108</v>
      </c>
      <c r="BQR5" s="352" t="s">
        <v>109</v>
      </c>
      <c r="BQS5" s="352" t="s">
        <v>108</v>
      </c>
      <c r="BQT5" s="352" t="s">
        <v>109</v>
      </c>
      <c r="BQU5" s="352" t="s">
        <v>108</v>
      </c>
      <c r="BQV5" s="352" t="s">
        <v>109</v>
      </c>
      <c r="BQW5" s="352" t="s">
        <v>108</v>
      </c>
      <c r="BQX5" s="352" t="s">
        <v>109</v>
      </c>
      <c r="BQY5" s="352" t="s">
        <v>108</v>
      </c>
      <c r="BQZ5" s="352" t="s">
        <v>109</v>
      </c>
      <c r="BRA5" s="352" t="s">
        <v>108</v>
      </c>
      <c r="BRB5" s="352" t="s">
        <v>109</v>
      </c>
      <c r="BRC5" s="352" t="s">
        <v>108</v>
      </c>
      <c r="BRD5" s="352" t="s">
        <v>109</v>
      </c>
      <c r="BRE5" s="352" t="s">
        <v>108</v>
      </c>
      <c r="BRF5" s="352" t="s">
        <v>109</v>
      </c>
      <c r="BRG5" s="352" t="s">
        <v>108</v>
      </c>
      <c r="BRH5" s="392" t="s">
        <v>109</v>
      </c>
      <c r="BRI5" s="699"/>
      <c r="BRJ5" s="668"/>
      <c r="BRK5" s="668"/>
      <c r="BRL5" s="668"/>
      <c r="BRM5" s="668"/>
      <c r="BRN5" s="691"/>
      <c r="BRO5" s="379" t="s">
        <v>141</v>
      </c>
      <c r="BRP5" s="350" t="s">
        <v>142</v>
      </c>
      <c r="BRQ5" s="351" t="s">
        <v>141</v>
      </c>
      <c r="BRR5" s="351" t="s">
        <v>142</v>
      </c>
      <c r="BRS5" s="351" t="s">
        <v>141</v>
      </c>
      <c r="BRT5" s="351" t="s">
        <v>142</v>
      </c>
      <c r="BRU5" s="350" t="s">
        <v>141</v>
      </c>
      <c r="BRV5" s="350" t="s">
        <v>142</v>
      </c>
      <c r="BRW5" s="362" t="s">
        <v>141</v>
      </c>
      <c r="BRX5" s="362" t="s">
        <v>142</v>
      </c>
      <c r="BRY5" s="351" t="s">
        <v>141</v>
      </c>
      <c r="BRZ5" s="351" t="s">
        <v>142</v>
      </c>
      <c r="BSA5" s="362" t="s">
        <v>141</v>
      </c>
      <c r="BSB5" s="351" t="s">
        <v>142</v>
      </c>
      <c r="BSC5" s="351" t="s">
        <v>141</v>
      </c>
      <c r="BSD5" s="362" t="s">
        <v>142</v>
      </c>
      <c r="BSE5" s="415" t="s">
        <v>286</v>
      </c>
      <c r="BSF5" s="699"/>
      <c r="BSG5" s="668"/>
      <c r="BSH5" s="668"/>
      <c r="BSI5" s="668"/>
      <c r="BSJ5" s="668"/>
      <c r="BSK5" s="691"/>
      <c r="BSL5" s="399" t="s">
        <v>3075</v>
      </c>
      <c r="BSM5" s="352" t="s">
        <v>3076</v>
      </c>
      <c r="BSN5" s="352" t="s">
        <v>3075</v>
      </c>
      <c r="BSO5" s="352" t="s">
        <v>3076</v>
      </c>
      <c r="BSP5" s="352" t="s">
        <v>3075</v>
      </c>
      <c r="BSQ5" s="352" t="s">
        <v>3076</v>
      </c>
      <c r="BSR5" s="352" t="s">
        <v>3075</v>
      </c>
      <c r="BSS5" s="352" t="s">
        <v>3076</v>
      </c>
      <c r="BST5" s="352" t="s">
        <v>3075</v>
      </c>
      <c r="BSU5" s="352" t="s">
        <v>3076</v>
      </c>
      <c r="BSV5" s="352" t="s">
        <v>3075</v>
      </c>
      <c r="BSW5" s="392" t="s">
        <v>3076</v>
      </c>
      <c r="BSX5" s="699"/>
      <c r="BSY5" s="691"/>
      <c r="BSZ5" s="587"/>
      <c r="BTA5" s="585"/>
      <c r="BTB5" s="585"/>
      <c r="BTC5" s="585"/>
      <c r="BTD5" s="585"/>
      <c r="BTE5" s="585"/>
      <c r="BTF5" s="585"/>
      <c r="BTG5" s="585"/>
      <c r="BTH5" s="585"/>
      <c r="BTI5" s="585"/>
      <c r="BTJ5" s="585"/>
      <c r="BTK5" s="585"/>
      <c r="BTL5" s="585"/>
      <c r="BTM5" s="586"/>
      <c r="BTN5" s="604"/>
      <c r="BTO5" s="586"/>
      <c r="BTP5" s="585"/>
      <c r="BTQ5" s="586"/>
      <c r="BTR5" s="585"/>
      <c r="BTS5" s="586"/>
      <c r="BTT5" s="585"/>
      <c r="BTU5" s="586"/>
      <c r="BTV5" s="585"/>
      <c r="BTW5" s="586"/>
      <c r="BTX5" s="585"/>
      <c r="BTY5" s="586"/>
      <c r="BTZ5" s="585"/>
      <c r="BUA5" s="586"/>
      <c r="BUB5" s="585"/>
      <c r="BUC5" s="586"/>
      <c r="BUD5" s="585"/>
      <c r="BUE5" s="585"/>
      <c r="BUF5" s="585"/>
      <c r="BUG5" s="585"/>
      <c r="BUH5" s="585"/>
      <c r="BUI5" s="585"/>
      <c r="BUJ5" s="585"/>
      <c r="BUK5" s="585"/>
      <c r="BUL5" s="585"/>
      <c r="BUM5" s="586"/>
      <c r="BUN5" s="266"/>
      <c r="BUO5" s="267" t="s">
        <v>2428</v>
      </c>
      <c r="BUP5" s="268"/>
      <c r="BUQ5" s="267" t="s">
        <v>2428</v>
      </c>
      <c r="BUR5" s="268"/>
      <c r="BUS5" s="267" t="s">
        <v>2428</v>
      </c>
      <c r="BUT5" s="268"/>
      <c r="BUU5" s="269" t="s">
        <v>2428</v>
      </c>
      <c r="BUV5" s="661"/>
      <c r="BUW5" s="668"/>
      <c r="BUX5" s="668"/>
      <c r="BUY5" s="668"/>
      <c r="BUZ5" s="668"/>
      <c r="BVA5" s="668"/>
      <c r="BVB5" s="668"/>
      <c r="BVC5" s="668"/>
      <c r="BVD5" s="668"/>
      <c r="BVE5" s="668"/>
      <c r="BVF5" s="661"/>
      <c r="BVG5" s="668"/>
      <c r="BVH5" s="668"/>
      <c r="BVI5" s="668"/>
      <c r="BVJ5" s="668"/>
      <c r="BVK5" s="668"/>
      <c r="BVL5" s="668"/>
      <c r="BVM5" s="668"/>
      <c r="BVN5" s="668"/>
      <c r="BVO5" s="640"/>
      <c r="BVP5" s="399" t="s">
        <v>2441</v>
      </c>
      <c r="BVQ5" s="352" t="s">
        <v>2442</v>
      </c>
      <c r="BVR5" s="352" t="s">
        <v>2441</v>
      </c>
      <c r="BVS5" s="352" t="s">
        <v>2442</v>
      </c>
      <c r="BVT5" s="352" t="s">
        <v>2441</v>
      </c>
      <c r="BVU5" s="352" t="s">
        <v>2442</v>
      </c>
      <c r="BVV5" s="352" t="s">
        <v>2441</v>
      </c>
      <c r="BVW5" s="352" t="s">
        <v>2442</v>
      </c>
      <c r="BVX5" s="352" t="s">
        <v>2441</v>
      </c>
      <c r="BVY5" s="352" t="s">
        <v>2442</v>
      </c>
      <c r="BVZ5" s="352" t="s">
        <v>2441</v>
      </c>
      <c r="BWA5" s="392" t="s">
        <v>2442</v>
      </c>
      <c r="BWB5" s="349" t="s">
        <v>2454</v>
      </c>
      <c r="BWC5" s="352" t="s">
        <v>2455</v>
      </c>
      <c r="BWD5" s="352" t="s">
        <v>2456</v>
      </c>
      <c r="BWE5" s="352" t="s">
        <v>2457</v>
      </c>
      <c r="BWF5" s="352" t="s">
        <v>2458</v>
      </c>
      <c r="BWG5" s="352" t="s">
        <v>2459</v>
      </c>
      <c r="BWH5" s="352" t="s">
        <v>2454</v>
      </c>
      <c r="BWI5" s="352" t="s">
        <v>2457</v>
      </c>
      <c r="BWJ5" s="352" t="s">
        <v>2454</v>
      </c>
      <c r="BWK5" s="352" t="s">
        <v>2457</v>
      </c>
      <c r="BWL5" s="352" t="s">
        <v>2454</v>
      </c>
      <c r="BWM5" s="348" t="s">
        <v>2457</v>
      </c>
      <c r="BWN5" s="380" t="s">
        <v>1149</v>
      </c>
      <c r="BWO5" s="363" t="s">
        <v>1150</v>
      </c>
      <c r="BWP5" s="351" t="s">
        <v>1149</v>
      </c>
      <c r="BWQ5" s="363" t="s">
        <v>1150</v>
      </c>
      <c r="BWR5" s="351" t="s">
        <v>1149</v>
      </c>
      <c r="BWS5" s="363" t="s">
        <v>1150</v>
      </c>
      <c r="BWT5" s="351" t="s">
        <v>1149</v>
      </c>
      <c r="BWU5" s="363" t="s">
        <v>1150</v>
      </c>
      <c r="BWV5" s="351" t="s">
        <v>1149</v>
      </c>
      <c r="BWW5" s="363" t="s">
        <v>1150</v>
      </c>
      <c r="BWX5" s="351" t="s">
        <v>1149</v>
      </c>
      <c r="BWY5" s="363" t="s">
        <v>1150</v>
      </c>
      <c r="BWZ5" s="351" t="s">
        <v>1149</v>
      </c>
      <c r="BXA5" s="363" t="s">
        <v>1150</v>
      </c>
      <c r="BXB5" s="351" t="s">
        <v>1149</v>
      </c>
      <c r="BXC5" s="363" t="s">
        <v>1150</v>
      </c>
      <c r="BXD5" s="351" t="s">
        <v>1149</v>
      </c>
      <c r="BXE5" s="374" t="s">
        <v>1150</v>
      </c>
      <c r="BXF5" s="416" t="s">
        <v>1149</v>
      </c>
      <c r="BXG5" s="361" t="s">
        <v>1150</v>
      </c>
      <c r="BXH5" s="364" t="s">
        <v>1149</v>
      </c>
      <c r="BXI5" s="361" t="s">
        <v>1150</v>
      </c>
      <c r="BXJ5" s="364" t="s">
        <v>1149</v>
      </c>
      <c r="BXK5" s="366" t="s">
        <v>1150</v>
      </c>
      <c r="BXL5" s="364" t="s">
        <v>1149</v>
      </c>
      <c r="BXM5" s="366" t="s">
        <v>1150</v>
      </c>
      <c r="BXN5" s="364" t="s">
        <v>1149</v>
      </c>
      <c r="BXO5" s="366" t="s">
        <v>1150</v>
      </c>
      <c r="BXP5" s="350" t="s">
        <v>1149</v>
      </c>
      <c r="BXQ5" s="350" t="s">
        <v>1150</v>
      </c>
      <c r="BXR5" s="640"/>
      <c r="BXS5" s="691"/>
      <c r="BXT5" s="699"/>
      <c r="BXU5" s="668"/>
      <c r="BXV5" s="668"/>
      <c r="BXW5" s="691"/>
      <c r="BXX5" s="699"/>
      <c r="BXY5" s="606"/>
      <c r="BXZ5" s="606"/>
      <c r="BYA5" s="640"/>
      <c r="BYB5" s="604"/>
      <c r="BYC5" s="591"/>
      <c r="BYD5" s="604"/>
      <c r="BYE5" s="585"/>
      <c r="BYF5" s="585"/>
      <c r="BYG5" s="591"/>
      <c r="BYH5" s="661"/>
      <c r="BYI5" s="691"/>
      <c r="BYJ5" s="699"/>
      <c r="BYK5" s="691"/>
      <c r="BYL5" s="662"/>
      <c r="BYM5" s="668"/>
      <c r="BYN5" s="668"/>
      <c r="BYO5" s="668"/>
      <c r="BYP5" s="668"/>
      <c r="BYQ5" s="668"/>
      <c r="BYR5" s="351" t="s">
        <v>2144</v>
      </c>
      <c r="BYS5" s="351" t="s">
        <v>1577</v>
      </c>
      <c r="BYT5" s="668"/>
      <c r="BYU5" s="668"/>
      <c r="BYV5" s="668"/>
      <c r="BYW5" s="661"/>
      <c r="BYX5" s="668"/>
      <c r="BYY5" s="691"/>
      <c r="BYZ5" s="699"/>
      <c r="BZA5" s="668"/>
      <c r="BZB5" s="668"/>
      <c r="BZC5" s="668"/>
      <c r="BZD5" s="668"/>
      <c r="BZE5" s="668"/>
      <c r="BZF5" s="668"/>
      <c r="BZG5" s="668"/>
      <c r="BZH5" s="668"/>
      <c r="BZI5" s="691"/>
    </row>
    <row r="6" spans="1:2037" s="240" customFormat="1" ht="25.5">
      <c r="A6" s="933" t="s">
        <v>3</v>
      </c>
      <c r="B6" s="934"/>
      <c r="C6" s="352" t="s">
        <v>4</v>
      </c>
      <c r="D6" s="352" t="s">
        <v>4</v>
      </c>
      <c r="E6" s="352" t="s">
        <v>1692</v>
      </c>
      <c r="F6" s="352" t="s">
        <v>4</v>
      </c>
      <c r="G6" s="352" t="s">
        <v>4</v>
      </c>
      <c r="H6" s="352" t="s">
        <v>1692</v>
      </c>
      <c r="I6" s="352" t="s">
        <v>4</v>
      </c>
      <c r="J6" s="352" t="s">
        <v>4</v>
      </c>
      <c r="K6" s="348" t="s">
        <v>1692</v>
      </c>
      <c r="L6" s="399" t="s">
        <v>4</v>
      </c>
      <c r="M6" s="352" t="s">
        <v>4</v>
      </c>
      <c r="N6" s="352" t="s">
        <v>4</v>
      </c>
      <c r="O6" s="352" t="s">
        <v>4</v>
      </c>
      <c r="P6" s="352" t="s">
        <v>4</v>
      </c>
      <c r="Q6" s="352" t="s">
        <v>4</v>
      </c>
      <c r="R6" s="352" t="s">
        <v>1696</v>
      </c>
      <c r="S6" s="352" t="s">
        <v>1696</v>
      </c>
      <c r="T6" s="352" t="s">
        <v>1696</v>
      </c>
      <c r="U6" s="352" t="s">
        <v>1696</v>
      </c>
      <c r="V6" s="352" t="s">
        <v>1696</v>
      </c>
      <c r="W6" s="352" t="s">
        <v>1696</v>
      </c>
      <c r="X6" s="352" t="s">
        <v>1697</v>
      </c>
      <c r="Y6" s="392" t="s">
        <v>1697</v>
      </c>
      <c r="Z6" s="270" t="s">
        <v>1704</v>
      </c>
      <c r="AA6" s="242" t="s">
        <v>1704</v>
      </c>
      <c r="AB6" s="352" t="s">
        <v>1705</v>
      </c>
      <c r="AC6" s="352" t="s">
        <v>2775</v>
      </c>
      <c r="AD6" s="352" t="s">
        <v>1151</v>
      </c>
      <c r="AE6" s="249" t="s">
        <v>2775</v>
      </c>
      <c r="AF6" s="349" t="s">
        <v>1692</v>
      </c>
      <c r="AG6" s="352" t="s">
        <v>1151</v>
      </c>
      <c r="AH6" s="352" t="s">
        <v>2775</v>
      </c>
      <c r="AI6" s="352" t="s">
        <v>1151</v>
      </c>
      <c r="AJ6" s="352" t="s">
        <v>2775</v>
      </c>
      <c r="AK6" s="349" t="s">
        <v>1705</v>
      </c>
      <c r="AL6" s="349" t="s">
        <v>1705</v>
      </c>
      <c r="AM6" s="352" t="s">
        <v>1692</v>
      </c>
      <c r="AN6" s="349" t="s">
        <v>1705</v>
      </c>
      <c r="AO6" s="349" t="s">
        <v>1705</v>
      </c>
      <c r="AP6" s="377" t="s">
        <v>1692</v>
      </c>
      <c r="AQ6" s="399" t="s">
        <v>1705</v>
      </c>
      <c r="AR6" s="348" t="s">
        <v>21</v>
      </c>
      <c r="AS6" s="352" t="s">
        <v>1705</v>
      </c>
      <c r="AT6" s="348" t="s">
        <v>21</v>
      </c>
      <c r="AU6" s="352" t="s">
        <v>1705</v>
      </c>
      <c r="AV6" s="348" t="s">
        <v>21</v>
      </c>
      <c r="AW6" s="392" t="s">
        <v>1692</v>
      </c>
      <c r="AX6" s="399" t="s">
        <v>1705</v>
      </c>
      <c r="AY6" s="352" t="s">
        <v>21</v>
      </c>
      <c r="AZ6" s="352" t="s">
        <v>1705</v>
      </c>
      <c r="BA6" s="352" t="s">
        <v>21</v>
      </c>
      <c r="BB6" s="352" t="s">
        <v>21</v>
      </c>
      <c r="BC6" s="352" t="s">
        <v>21</v>
      </c>
      <c r="BD6" s="352" t="s">
        <v>21</v>
      </c>
      <c r="BE6" s="348" t="s">
        <v>21</v>
      </c>
      <c r="BF6" s="352" t="s">
        <v>21</v>
      </c>
      <c r="BG6" s="392" t="s">
        <v>21</v>
      </c>
      <c r="BH6" s="375" t="s">
        <v>21</v>
      </c>
      <c r="BI6" s="348" t="s">
        <v>21</v>
      </c>
      <c r="BJ6" s="348" t="s">
        <v>21</v>
      </c>
      <c r="BK6" s="348" t="s">
        <v>21</v>
      </c>
      <c r="BL6" s="348" t="s">
        <v>21</v>
      </c>
      <c r="BM6" s="348" t="s">
        <v>21</v>
      </c>
      <c r="BN6" s="348" t="s">
        <v>21</v>
      </c>
      <c r="BO6" s="348" t="s">
        <v>21</v>
      </c>
      <c r="BP6" s="348" t="s">
        <v>21</v>
      </c>
      <c r="BQ6" s="348" t="s">
        <v>21</v>
      </c>
      <c r="BR6" s="348" t="s">
        <v>21</v>
      </c>
      <c r="BS6" s="392" t="s">
        <v>21</v>
      </c>
      <c r="BT6" s="349" t="s">
        <v>1726</v>
      </c>
      <c r="BU6" s="352" t="s">
        <v>1726</v>
      </c>
      <c r="BV6" s="352" t="s">
        <v>1726</v>
      </c>
      <c r="BW6" s="352" t="s">
        <v>1726</v>
      </c>
      <c r="BX6" s="352" t="s">
        <v>1726</v>
      </c>
      <c r="BY6" s="352" t="s">
        <v>1726</v>
      </c>
      <c r="BZ6" s="352" t="s">
        <v>1726</v>
      </c>
      <c r="CA6" s="348" t="s">
        <v>1726</v>
      </c>
      <c r="CB6" s="352" t="s">
        <v>1726</v>
      </c>
      <c r="CC6" s="352" t="s">
        <v>1726</v>
      </c>
      <c r="CD6" s="352" t="s">
        <v>1726</v>
      </c>
      <c r="CE6" s="392" t="s">
        <v>1726</v>
      </c>
      <c r="CF6" s="376" t="s">
        <v>21</v>
      </c>
      <c r="CG6" s="348" t="s">
        <v>21</v>
      </c>
      <c r="CH6" s="348" t="s">
        <v>21</v>
      </c>
      <c r="CI6" s="348" t="s">
        <v>21</v>
      </c>
      <c r="CJ6" s="348" t="s">
        <v>21</v>
      </c>
      <c r="CK6" s="348" t="s">
        <v>21</v>
      </c>
      <c r="CL6" s="348" t="s">
        <v>21</v>
      </c>
      <c r="CM6" s="348" t="s">
        <v>21</v>
      </c>
      <c r="CN6" s="348" t="s">
        <v>21</v>
      </c>
      <c r="CO6" s="348" t="s">
        <v>21</v>
      </c>
      <c r="CP6" s="348" t="s">
        <v>21</v>
      </c>
      <c r="CQ6" s="392" t="s">
        <v>21</v>
      </c>
      <c r="CR6" s="349" t="s">
        <v>86</v>
      </c>
      <c r="CS6" s="352" t="s">
        <v>86</v>
      </c>
      <c r="CT6" s="352" t="s">
        <v>86</v>
      </c>
      <c r="CU6" s="352" t="s">
        <v>86</v>
      </c>
      <c r="CV6" s="352" t="s">
        <v>86</v>
      </c>
      <c r="CW6" s="352" t="s">
        <v>86</v>
      </c>
      <c r="CX6" s="352" t="s">
        <v>86</v>
      </c>
      <c r="CY6" s="348" t="s">
        <v>86</v>
      </c>
      <c r="CZ6" s="352" t="s">
        <v>86</v>
      </c>
      <c r="DA6" s="352" t="s">
        <v>86</v>
      </c>
      <c r="DB6" s="352" t="s">
        <v>86</v>
      </c>
      <c r="DC6" s="392" t="s">
        <v>86</v>
      </c>
      <c r="DD6" s="376" t="s">
        <v>21</v>
      </c>
      <c r="DE6" s="348" t="s">
        <v>21</v>
      </c>
      <c r="DF6" s="348" t="s">
        <v>21</v>
      </c>
      <c r="DG6" s="348" t="s">
        <v>21</v>
      </c>
      <c r="DH6" s="348" t="s">
        <v>21</v>
      </c>
      <c r="DI6" s="348" t="s">
        <v>21</v>
      </c>
      <c r="DJ6" s="348" t="s">
        <v>21</v>
      </c>
      <c r="DK6" s="348" t="s">
        <v>21</v>
      </c>
      <c r="DL6" s="348" t="s">
        <v>21</v>
      </c>
      <c r="DM6" s="348" t="s">
        <v>21</v>
      </c>
      <c r="DN6" s="348" t="s">
        <v>21</v>
      </c>
      <c r="DO6" s="348" t="s">
        <v>21</v>
      </c>
      <c r="DP6" s="399" t="s">
        <v>86</v>
      </c>
      <c r="DQ6" s="352" t="s">
        <v>86</v>
      </c>
      <c r="DR6" s="352" t="s">
        <v>86</v>
      </c>
      <c r="DS6" s="352" t="s">
        <v>86</v>
      </c>
      <c r="DT6" s="352" t="s">
        <v>86</v>
      </c>
      <c r="DU6" s="352" t="s">
        <v>86</v>
      </c>
      <c r="DV6" s="352" t="s">
        <v>86</v>
      </c>
      <c r="DW6" s="348" t="s">
        <v>86</v>
      </c>
      <c r="DX6" s="352" t="s">
        <v>86</v>
      </c>
      <c r="DY6" s="352" t="s">
        <v>86</v>
      </c>
      <c r="DZ6" s="352" t="s">
        <v>86</v>
      </c>
      <c r="EA6" s="392" t="s">
        <v>86</v>
      </c>
      <c r="EB6" s="399" t="s">
        <v>4</v>
      </c>
      <c r="EC6" s="352" t="s">
        <v>4</v>
      </c>
      <c r="ED6" s="352" t="s">
        <v>4</v>
      </c>
      <c r="EE6" s="352" t="s">
        <v>4</v>
      </c>
      <c r="EF6" s="352" t="s">
        <v>4</v>
      </c>
      <c r="EG6" s="352" t="s">
        <v>4</v>
      </c>
      <c r="EH6" s="352" t="s">
        <v>4</v>
      </c>
      <c r="EI6" s="352" t="s">
        <v>4</v>
      </c>
      <c r="EJ6" s="352" t="s">
        <v>4</v>
      </c>
      <c r="EK6" s="352" t="s">
        <v>4</v>
      </c>
      <c r="EL6" s="352" t="s">
        <v>4</v>
      </c>
      <c r="EM6" s="352" t="s">
        <v>4</v>
      </c>
      <c r="EN6" s="399" t="s">
        <v>86</v>
      </c>
      <c r="EO6" s="352" t="s">
        <v>86</v>
      </c>
      <c r="EP6" s="352" t="s">
        <v>86</v>
      </c>
      <c r="EQ6" s="352" t="s">
        <v>86</v>
      </c>
      <c r="ER6" s="352" t="s">
        <v>86</v>
      </c>
      <c r="ES6" s="352" t="s">
        <v>86</v>
      </c>
      <c r="ET6" s="352" t="s">
        <v>86</v>
      </c>
      <c r="EU6" s="348" t="s">
        <v>86</v>
      </c>
      <c r="EV6" s="352" t="s">
        <v>86</v>
      </c>
      <c r="EW6" s="352" t="s">
        <v>86</v>
      </c>
      <c r="EX6" s="352" t="s">
        <v>86</v>
      </c>
      <c r="EY6" s="392" t="s">
        <v>86</v>
      </c>
      <c r="EZ6" s="349" t="s">
        <v>4</v>
      </c>
      <c r="FA6" s="352" t="s">
        <v>4</v>
      </c>
      <c r="FB6" s="352" t="s">
        <v>348</v>
      </c>
      <c r="FC6" s="352" t="s">
        <v>348</v>
      </c>
      <c r="FD6" s="352" t="s">
        <v>348</v>
      </c>
      <c r="FE6" s="352" t="s">
        <v>348</v>
      </c>
      <c r="FF6" s="352" t="s">
        <v>4</v>
      </c>
      <c r="FG6" s="352" t="s">
        <v>4</v>
      </c>
      <c r="FH6" s="352" t="s">
        <v>4</v>
      </c>
      <c r="FI6" s="352" t="s">
        <v>4</v>
      </c>
      <c r="FJ6" s="352" t="s">
        <v>376</v>
      </c>
      <c r="FK6" s="376" t="s">
        <v>376</v>
      </c>
      <c r="FL6" s="352" t="s">
        <v>376</v>
      </c>
      <c r="FM6" s="376" t="s">
        <v>376</v>
      </c>
      <c r="FN6" s="399" t="s">
        <v>86</v>
      </c>
      <c r="FO6" s="425" t="s">
        <v>4</v>
      </c>
      <c r="FP6" s="349" t="s">
        <v>86</v>
      </c>
      <c r="FQ6" s="271" t="s">
        <v>4</v>
      </c>
      <c r="FR6" s="271" t="s">
        <v>4</v>
      </c>
      <c r="FS6" s="271" t="s">
        <v>4</v>
      </c>
      <c r="FT6" s="271" t="s">
        <v>4</v>
      </c>
      <c r="FU6" s="271" t="s">
        <v>4</v>
      </c>
      <c r="FV6" s="271" t="s">
        <v>4</v>
      </c>
      <c r="FW6" s="271" t="s">
        <v>4</v>
      </c>
      <c r="FX6" s="271" t="s">
        <v>4</v>
      </c>
      <c r="FY6" s="271" t="s">
        <v>4</v>
      </c>
      <c r="FZ6" s="271" t="s">
        <v>4</v>
      </c>
      <c r="GA6" s="271" t="s">
        <v>4</v>
      </c>
      <c r="GB6" s="271" t="s">
        <v>4</v>
      </c>
      <c r="GC6" s="271" t="s">
        <v>4</v>
      </c>
      <c r="GD6" s="271" t="s">
        <v>4</v>
      </c>
      <c r="GE6" s="271" t="s">
        <v>4</v>
      </c>
      <c r="GF6" s="271" t="s">
        <v>4</v>
      </c>
      <c r="GG6" s="272" t="s">
        <v>4</v>
      </c>
      <c r="GH6" s="349" t="s">
        <v>86</v>
      </c>
      <c r="GI6" s="352" t="s">
        <v>86</v>
      </c>
      <c r="GJ6" s="352" t="s">
        <v>86</v>
      </c>
      <c r="GK6" s="352" t="s">
        <v>86</v>
      </c>
      <c r="GL6" s="352" t="s">
        <v>86</v>
      </c>
      <c r="GM6" s="352" t="s">
        <v>86</v>
      </c>
      <c r="GN6" s="352" t="s">
        <v>86</v>
      </c>
      <c r="GO6" s="352" t="s">
        <v>86</v>
      </c>
      <c r="GP6" s="352" t="s">
        <v>86</v>
      </c>
      <c r="GQ6" s="352" t="s">
        <v>86</v>
      </c>
      <c r="GR6" s="352" t="s">
        <v>86</v>
      </c>
      <c r="GS6" s="352" t="s">
        <v>86</v>
      </c>
      <c r="GT6" s="352" t="s">
        <v>86</v>
      </c>
      <c r="GU6" s="352" t="s">
        <v>86</v>
      </c>
      <c r="GV6" s="352" t="s">
        <v>86</v>
      </c>
      <c r="GW6" s="392" t="s">
        <v>86</v>
      </c>
      <c r="GX6" s="399" t="s">
        <v>4</v>
      </c>
      <c r="GY6" s="348" t="s">
        <v>4</v>
      </c>
      <c r="GZ6" s="352" t="s">
        <v>4</v>
      </c>
      <c r="HA6" s="348" t="s">
        <v>4</v>
      </c>
      <c r="HB6" s="352" t="s">
        <v>376</v>
      </c>
      <c r="HC6" s="348" t="s">
        <v>376</v>
      </c>
      <c r="HD6" s="352" t="s">
        <v>4</v>
      </c>
      <c r="HE6" s="348" t="s">
        <v>4</v>
      </c>
      <c r="HF6" s="352" t="s">
        <v>4</v>
      </c>
      <c r="HG6" s="348" t="s">
        <v>4</v>
      </c>
      <c r="HH6" s="352" t="s">
        <v>86</v>
      </c>
      <c r="HI6" s="352" t="s">
        <v>86</v>
      </c>
      <c r="HJ6" s="352" t="s">
        <v>86</v>
      </c>
      <c r="HK6" s="392" t="s">
        <v>86</v>
      </c>
      <c r="HL6" s="399" t="s">
        <v>376</v>
      </c>
      <c r="HM6" s="352" t="s">
        <v>376</v>
      </c>
      <c r="HN6" s="352" t="s">
        <v>376</v>
      </c>
      <c r="HO6" s="352" t="s">
        <v>376</v>
      </c>
      <c r="HP6" s="352" t="s">
        <v>376</v>
      </c>
      <c r="HQ6" s="377" t="s">
        <v>442</v>
      </c>
      <c r="HR6" s="349" t="s">
        <v>376</v>
      </c>
      <c r="HS6" s="352" t="s">
        <v>376</v>
      </c>
      <c r="HT6" s="352" t="s">
        <v>376</v>
      </c>
      <c r="HU6" s="352" t="s">
        <v>376</v>
      </c>
      <c r="HV6" s="352" t="s">
        <v>376</v>
      </c>
      <c r="HW6" s="352" t="s">
        <v>376</v>
      </c>
      <c r="HX6" s="352" t="s">
        <v>376</v>
      </c>
      <c r="HY6" s="352" t="s">
        <v>376</v>
      </c>
      <c r="HZ6" s="352" t="s">
        <v>376</v>
      </c>
      <c r="IA6" s="352" t="s">
        <v>376</v>
      </c>
      <c r="IB6" s="352" t="s">
        <v>376</v>
      </c>
      <c r="IC6" s="352" t="s">
        <v>376</v>
      </c>
      <c r="ID6" s="352" t="s">
        <v>376</v>
      </c>
      <c r="IE6" s="352" t="s">
        <v>376</v>
      </c>
      <c r="IF6" s="352" t="s">
        <v>376</v>
      </c>
      <c r="IG6" s="348" t="s">
        <v>376</v>
      </c>
      <c r="IH6" s="273" t="s">
        <v>4</v>
      </c>
      <c r="II6" s="274" t="s">
        <v>4</v>
      </c>
      <c r="IJ6" s="274" t="s">
        <v>4</v>
      </c>
      <c r="IK6" s="274" t="s">
        <v>4</v>
      </c>
      <c r="IL6" s="274" t="s">
        <v>4</v>
      </c>
      <c r="IM6" s="274" t="s">
        <v>4</v>
      </c>
      <c r="IN6" s="274" t="s">
        <v>4</v>
      </c>
      <c r="IO6" s="274" t="s">
        <v>4</v>
      </c>
      <c r="IP6" s="274" t="s">
        <v>4</v>
      </c>
      <c r="IQ6" s="274" t="s">
        <v>4</v>
      </c>
      <c r="IR6" s="275" t="s">
        <v>4</v>
      </c>
      <c r="IS6" s="275" t="s">
        <v>4</v>
      </c>
      <c r="IT6" s="276" t="s">
        <v>442</v>
      </c>
      <c r="IU6" s="274" t="s">
        <v>442</v>
      </c>
      <c r="IV6" s="274" t="s">
        <v>442</v>
      </c>
      <c r="IW6" s="274" t="s">
        <v>442</v>
      </c>
      <c r="IX6" s="274" t="s">
        <v>442</v>
      </c>
      <c r="IY6" s="274" t="s">
        <v>442</v>
      </c>
      <c r="IZ6" s="274" t="s">
        <v>442</v>
      </c>
      <c r="JA6" s="274" t="s">
        <v>442</v>
      </c>
      <c r="JB6" s="274" t="s">
        <v>442</v>
      </c>
      <c r="JC6" s="274" t="s">
        <v>442</v>
      </c>
      <c r="JD6" s="274" t="s">
        <v>442</v>
      </c>
      <c r="JE6" s="277" t="s">
        <v>442</v>
      </c>
      <c r="JF6" s="276" t="s">
        <v>21</v>
      </c>
      <c r="JG6" s="274" t="s">
        <v>21</v>
      </c>
      <c r="JH6" s="274" t="s">
        <v>21</v>
      </c>
      <c r="JI6" s="274" t="s">
        <v>21</v>
      </c>
      <c r="JJ6" s="274" t="s">
        <v>21</v>
      </c>
      <c r="JK6" s="274" t="s">
        <v>21</v>
      </c>
      <c r="JL6" s="274" t="s">
        <v>21</v>
      </c>
      <c r="JM6" s="274" t="s">
        <v>21</v>
      </c>
      <c r="JN6" s="274" t="s">
        <v>21</v>
      </c>
      <c r="JO6" s="274" t="s">
        <v>21</v>
      </c>
      <c r="JP6" s="277" t="s">
        <v>21</v>
      </c>
      <c r="JQ6" s="275" t="s">
        <v>442</v>
      </c>
      <c r="JR6" s="274" t="s">
        <v>442</v>
      </c>
      <c r="JS6" s="274" t="s">
        <v>442</v>
      </c>
      <c r="JT6" s="274" t="s">
        <v>442</v>
      </c>
      <c r="JU6" s="274" t="s">
        <v>442</v>
      </c>
      <c r="JV6" s="274" t="s">
        <v>442</v>
      </c>
      <c r="JW6" s="274" t="s">
        <v>442</v>
      </c>
      <c r="JX6" s="274" t="s">
        <v>442</v>
      </c>
      <c r="JY6" s="274" t="s">
        <v>442</v>
      </c>
      <c r="JZ6" s="274" t="s">
        <v>442</v>
      </c>
      <c r="KA6" s="278" t="s">
        <v>442</v>
      </c>
      <c r="KB6" s="375" t="s">
        <v>38</v>
      </c>
      <c r="KC6" s="352" t="s">
        <v>38</v>
      </c>
      <c r="KD6" s="349" t="s">
        <v>38</v>
      </c>
      <c r="KE6" s="349" t="s">
        <v>33</v>
      </c>
      <c r="KF6" s="376" t="s">
        <v>90</v>
      </c>
      <c r="KG6" s="352" t="s">
        <v>22</v>
      </c>
      <c r="KH6" s="376" t="s">
        <v>90</v>
      </c>
      <c r="KI6" s="352" t="s">
        <v>22</v>
      </c>
      <c r="KJ6" s="376" t="s">
        <v>90</v>
      </c>
      <c r="KK6" s="352" t="s">
        <v>22</v>
      </c>
      <c r="KL6" s="376" t="s">
        <v>90</v>
      </c>
      <c r="KM6" s="352" t="s">
        <v>22</v>
      </c>
      <c r="KN6" s="376" t="s">
        <v>90</v>
      </c>
      <c r="KO6" s="352" t="s">
        <v>22</v>
      </c>
      <c r="KP6" s="376" t="s">
        <v>90</v>
      </c>
      <c r="KQ6" s="352" t="s">
        <v>22</v>
      </c>
      <c r="KR6" s="376" t="s">
        <v>90</v>
      </c>
      <c r="KS6" s="352" t="s">
        <v>22</v>
      </c>
      <c r="KT6" s="352" t="s">
        <v>38</v>
      </c>
      <c r="KU6" s="392" t="s">
        <v>86</v>
      </c>
      <c r="KV6" s="399" t="s">
        <v>4</v>
      </c>
      <c r="KW6" s="352" t="s">
        <v>4</v>
      </c>
      <c r="KX6" s="352" t="s">
        <v>4</v>
      </c>
      <c r="KY6" s="352" t="s">
        <v>4</v>
      </c>
      <c r="KZ6" s="352" t="s">
        <v>4</v>
      </c>
      <c r="LA6" s="352" t="s">
        <v>4</v>
      </c>
      <c r="LB6" s="352" t="s">
        <v>4</v>
      </c>
      <c r="LC6" s="392" t="s">
        <v>4</v>
      </c>
      <c r="LD6" s="399" t="s">
        <v>21</v>
      </c>
      <c r="LE6" s="352" t="s">
        <v>21</v>
      </c>
      <c r="LF6" s="352" t="s">
        <v>21</v>
      </c>
      <c r="LG6" s="352" t="s">
        <v>21</v>
      </c>
      <c r="LH6" s="352" t="s">
        <v>21</v>
      </c>
      <c r="LI6" s="352" t="s">
        <v>21</v>
      </c>
      <c r="LJ6" s="352" t="s">
        <v>21</v>
      </c>
      <c r="LK6" s="352" t="s">
        <v>21</v>
      </c>
      <c r="LL6" s="352" t="s">
        <v>21</v>
      </c>
      <c r="LM6" s="352" t="s">
        <v>21</v>
      </c>
      <c r="LN6" s="352" t="s">
        <v>21</v>
      </c>
      <c r="LO6" s="352" t="s">
        <v>21</v>
      </c>
      <c r="LP6" s="352" t="s">
        <v>21</v>
      </c>
      <c r="LQ6" s="352" t="s">
        <v>21</v>
      </c>
      <c r="LR6" s="352" t="s">
        <v>21</v>
      </c>
      <c r="LS6" s="352" t="s">
        <v>21</v>
      </c>
      <c r="LT6" s="352" t="s">
        <v>21</v>
      </c>
      <c r="LU6" s="352" t="s">
        <v>21</v>
      </c>
      <c r="LV6" s="352" t="s">
        <v>21</v>
      </c>
      <c r="LW6" s="352" t="s">
        <v>21</v>
      </c>
      <c r="LX6" s="352" t="s">
        <v>21</v>
      </c>
      <c r="LY6" s="352" t="s">
        <v>21</v>
      </c>
      <c r="LZ6" s="352" t="s">
        <v>21</v>
      </c>
      <c r="MA6" s="392" t="s">
        <v>21</v>
      </c>
      <c r="MB6" s="399" t="s">
        <v>21</v>
      </c>
      <c r="MC6" s="352" t="s">
        <v>21</v>
      </c>
      <c r="MD6" s="352" t="s">
        <v>21</v>
      </c>
      <c r="ME6" s="352" t="s">
        <v>21</v>
      </c>
      <c r="MF6" s="352" t="s">
        <v>21</v>
      </c>
      <c r="MG6" s="352" t="s">
        <v>21</v>
      </c>
      <c r="MH6" s="352" t="s">
        <v>21</v>
      </c>
      <c r="MI6" s="352" t="s">
        <v>21</v>
      </c>
      <c r="MJ6" s="352" t="s">
        <v>21</v>
      </c>
      <c r="MK6" s="352" t="s">
        <v>21</v>
      </c>
      <c r="ML6" s="352" t="s">
        <v>21</v>
      </c>
      <c r="MM6" s="352" t="s">
        <v>21</v>
      </c>
      <c r="MN6" s="352" t="s">
        <v>21</v>
      </c>
      <c r="MO6" s="352" t="s">
        <v>21</v>
      </c>
      <c r="MP6" s="352" t="s">
        <v>21</v>
      </c>
      <c r="MQ6" s="352" t="s">
        <v>21</v>
      </c>
      <c r="MR6" s="352" t="s">
        <v>21</v>
      </c>
      <c r="MS6" s="352" t="s">
        <v>21</v>
      </c>
      <c r="MT6" s="352" t="s">
        <v>21</v>
      </c>
      <c r="MU6" s="352" t="s">
        <v>21</v>
      </c>
      <c r="MV6" s="352" t="s">
        <v>21</v>
      </c>
      <c r="MW6" s="352" t="s">
        <v>21</v>
      </c>
      <c r="MX6" s="352" t="s">
        <v>21</v>
      </c>
      <c r="MY6" s="352" t="s">
        <v>21</v>
      </c>
      <c r="MZ6" s="352" t="s">
        <v>21</v>
      </c>
      <c r="NA6" s="352" t="s">
        <v>21</v>
      </c>
      <c r="NB6" s="352" t="s">
        <v>21</v>
      </c>
      <c r="NC6" s="352" t="s">
        <v>21</v>
      </c>
      <c r="ND6" s="352" t="s">
        <v>21</v>
      </c>
      <c r="NE6" s="352" t="s">
        <v>21</v>
      </c>
      <c r="NF6" s="352" t="s">
        <v>21</v>
      </c>
      <c r="NG6" s="352" t="s">
        <v>21</v>
      </c>
      <c r="NH6" s="352" t="s">
        <v>21</v>
      </c>
      <c r="NI6" s="392" t="s">
        <v>21</v>
      </c>
      <c r="NJ6" s="421" t="s">
        <v>467</v>
      </c>
      <c r="NK6" s="405" t="s">
        <v>467</v>
      </c>
      <c r="NL6" s="405" t="s">
        <v>467</v>
      </c>
      <c r="NM6" s="418" t="s">
        <v>467</v>
      </c>
      <c r="NN6" s="418" t="s">
        <v>467</v>
      </c>
      <c r="NO6" s="418" t="s">
        <v>467</v>
      </c>
      <c r="NP6" s="418" t="s">
        <v>467</v>
      </c>
      <c r="NQ6" s="418" t="s">
        <v>467</v>
      </c>
      <c r="NR6" s="418" t="s">
        <v>467</v>
      </c>
      <c r="NS6" s="418" t="s">
        <v>467</v>
      </c>
      <c r="NT6" s="279" t="s">
        <v>22</v>
      </c>
      <c r="NU6" s="363" t="s">
        <v>22</v>
      </c>
      <c r="NV6" s="363" t="s">
        <v>22</v>
      </c>
      <c r="NW6" s="363" t="s">
        <v>22</v>
      </c>
      <c r="NX6" s="363" t="s">
        <v>22</v>
      </c>
      <c r="NY6" s="363" t="s">
        <v>22</v>
      </c>
      <c r="NZ6" s="363" t="s">
        <v>22</v>
      </c>
      <c r="OA6" s="363" t="s">
        <v>22</v>
      </c>
      <c r="OB6" s="363" t="s">
        <v>22</v>
      </c>
      <c r="OC6" s="362" t="s">
        <v>22</v>
      </c>
      <c r="OD6" s="362" t="s">
        <v>22</v>
      </c>
      <c r="OE6" s="362" t="s">
        <v>22</v>
      </c>
      <c r="OF6" s="362" t="s">
        <v>22</v>
      </c>
      <c r="OG6" s="362" t="s">
        <v>22</v>
      </c>
      <c r="OH6" s="362" t="s">
        <v>22</v>
      </c>
      <c r="OI6" s="362" t="s">
        <v>22</v>
      </c>
      <c r="OJ6" s="415" t="s">
        <v>22</v>
      </c>
      <c r="OK6" s="399" t="s">
        <v>22</v>
      </c>
      <c r="OL6" s="349" t="s">
        <v>22</v>
      </c>
      <c r="OM6" s="349" t="s">
        <v>22</v>
      </c>
      <c r="ON6" s="349" t="s">
        <v>22</v>
      </c>
      <c r="OO6" s="349" t="s">
        <v>22</v>
      </c>
      <c r="OP6" s="349" t="s">
        <v>22</v>
      </c>
      <c r="OQ6" s="349" t="s">
        <v>22</v>
      </c>
      <c r="OR6" s="352" t="s">
        <v>22</v>
      </c>
      <c r="OS6" s="349" t="s">
        <v>22</v>
      </c>
      <c r="OT6" s="349" t="s">
        <v>22</v>
      </c>
      <c r="OU6" s="349" t="s">
        <v>22</v>
      </c>
      <c r="OV6" s="349" t="s">
        <v>22</v>
      </c>
      <c r="OW6" s="352" t="s">
        <v>22</v>
      </c>
      <c r="OX6" s="392" t="s">
        <v>22</v>
      </c>
      <c r="OY6" s="349" t="s">
        <v>22</v>
      </c>
      <c r="OZ6" s="349" t="s">
        <v>22</v>
      </c>
      <c r="PA6" s="349" t="s">
        <v>22</v>
      </c>
      <c r="PB6" s="349" t="s">
        <v>22</v>
      </c>
      <c r="PC6" s="349" t="s">
        <v>22</v>
      </c>
      <c r="PD6" s="349" t="s">
        <v>22</v>
      </c>
      <c r="PE6" s="349" t="s">
        <v>22</v>
      </c>
      <c r="PF6" s="349" t="s">
        <v>22</v>
      </c>
      <c r="PG6" s="349" t="s">
        <v>22</v>
      </c>
      <c r="PH6" s="349" t="s">
        <v>22</v>
      </c>
      <c r="PI6" s="349" t="s">
        <v>22</v>
      </c>
      <c r="PJ6" s="349" t="s">
        <v>22</v>
      </c>
      <c r="PK6" s="349" t="s">
        <v>22</v>
      </c>
      <c r="PL6" s="349" t="s">
        <v>22</v>
      </c>
      <c r="PM6" s="349" t="s">
        <v>22</v>
      </c>
      <c r="PN6" s="349" t="s">
        <v>22</v>
      </c>
      <c r="PO6" s="376" t="s">
        <v>22</v>
      </c>
      <c r="PP6" s="392" t="s">
        <v>22</v>
      </c>
      <c r="PQ6" s="399" t="s">
        <v>22</v>
      </c>
      <c r="PR6" s="349" t="s">
        <v>22</v>
      </c>
      <c r="PS6" s="349" t="s">
        <v>22</v>
      </c>
      <c r="PT6" s="349" t="s">
        <v>22</v>
      </c>
      <c r="PU6" s="349" t="s">
        <v>22</v>
      </c>
      <c r="PV6" s="352" t="s">
        <v>22</v>
      </c>
      <c r="PW6" s="349" t="s">
        <v>22</v>
      </c>
      <c r="PX6" s="349" t="s">
        <v>22</v>
      </c>
      <c r="PY6" s="349" t="s">
        <v>22</v>
      </c>
      <c r="PZ6" s="349" t="s">
        <v>22</v>
      </c>
      <c r="QA6" s="349" t="s">
        <v>22</v>
      </c>
      <c r="QB6" s="349" t="s">
        <v>22</v>
      </c>
      <c r="QC6" s="349" t="s">
        <v>22</v>
      </c>
      <c r="QD6" s="392" t="s">
        <v>22</v>
      </c>
      <c r="QE6" s="399" t="s">
        <v>22</v>
      </c>
      <c r="QF6" s="349" t="s">
        <v>22</v>
      </c>
      <c r="QG6" s="349" t="s">
        <v>22</v>
      </c>
      <c r="QH6" s="349" t="s">
        <v>22</v>
      </c>
      <c r="QI6" s="349" t="s">
        <v>22</v>
      </c>
      <c r="QJ6" s="349" t="s">
        <v>22</v>
      </c>
      <c r="QK6" s="349" t="s">
        <v>22</v>
      </c>
      <c r="QL6" s="349" t="s">
        <v>22</v>
      </c>
      <c r="QM6" s="352" t="s">
        <v>22</v>
      </c>
      <c r="QN6" s="349" t="s">
        <v>22</v>
      </c>
      <c r="QO6" s="376" t="s">
        <v>22</v>
      </c>
      <c r="QP6" s="415" t="s">
        <v>22</v>
      </c>
      <c r="QQ6" s="399" t="s">
        <v>22</v>
      </c>
      <c r="QR6" s="349" t="s">
        <v>22</v>
      </c>
      <c r="QS6" s="376" t="s">
        <v>22</v>
      </c>
      <c r="QT6" s="352" t="s">
        <v>22</v>
      </c>
      <c r="QU6" s="376" t="s">
        <v>22</v>
      </c>
      <c r="QV6" s="352" t="s">
        <v>22</v>
      </c>
      <c r="QW6" s="349" t="s">
        <v>22</v>
      </c>
      <c r="QX6" s="349" t="s">
        <v>22</v>
      </c>
      <c r="QY6" s="349" t="s">
        <v>22</v>
      </c>
      <c r="QZ6" s="349" t="s">
        <v>22</v>
      </c>
      <c r="RA6" s="349" t="s">
        <v>22</v>
      </c>
      <c r="RB6" s="349" t="s">
        <v>22</v>
      </c>
      <c r="RC6" s="349" t="s">
        <v>22</v>
      </c>
      <c r="RD6" s="349" t="s">
        <v>22</v>
      </c>
      <c r="RE6" s="352" t="s">
        <v>22</v>
      </c>
      <c r="RF6" s="377" t="s">
        <v>22</v>
      </c>
      <c r="RG6" s="399" t="s">
        <v>22</v>
      </c>
      <c r="RH6" s="349" t="s">
        <v>22</v>
      </c>
      <c r="RI6" s="349" t="s">
        <v>22</v>
      </c>
      <c r="RJ6" s="349" t="s">
        <v>22</v>
      </c>
      <c r="RK6" s="349" t="s">
        <v>22</v>
      </c>
      <c r="RL6" s="349" t="s">
        <v>22</v>
      </c>
      <c r="RM6" s="349" t="s">
        <v>22</v>
      </c>
      <c r="RN6" s="349" t="s">
        <v>22</v>
      </c>
      <c r="RO6" s="349" t="s">
        <v>22</v>
      </c>
      <c r="RP6" s="349" t="s">
        <v>22</v>
      </c>
      <c r="RQ6" s="349" t="s">
        <v>22</v>
      </c>
      <c r="RR6" s="349" t="s">
        <v>22</v>
      </c>
      <c r="RS6" s="349" t="s">
        <v>22</v>
      </c>
      <c r="RT6" s="349" t="s">
        <v>22</v>
      </c>
      <c r="RU6" s="349" t="s">
        <v>22</v>
      </c>
      <c r="RV6" s="349" t="s">
        <v>22</v>
      </c>
      <c r="RW6" s="349" t="s">
        <v>22</v>
      </c>
      <c r="RX6" s="349" t="s">
        <v>22</v>
      </c>
      <c r="RY6" s="376" t="s">
        <v>22</v>
      </c>
      <c r="RZ6" s="348" t="s">
        <v>22</v>
      </c>
      <c r="SA6" s="375" t="s">
        <v>4</v>
      </c>
      <c r="SB6" s="348" t="s">
        <v>4</v>
      </c>
      <c r="SC6" s="348" t="s">
        <v>4</v>
      </c>
      <c r="SD6" s="348" t="s">
        <v>4</v>
      </c>
      <c r="SE6" s="348" t="s">
        <v>4</v>
      </c>
      <c r="SF6" s="348" t="s">
        <v>4</v>
      </c>
      <c r="SG6" s="348" t="s">
        <v>4</v>
      </c>
      <c r="SH6" s="348" t="s">
        <v>4</v>
      </c>
      <c r="SI6" s="348" t="s">
        <v>4</v>
      </c>
      <c r="SJ6" s="348" t="s">
        <v>4</v>
      </c>
      <c r="SK6" s="348" t="s">
        <v>4</v>
      </c>
      <c r="SL6" s="348" t="s">
        <v>1918</v>
      </c>
      <c r="SM6" s="348" t="s">
        <v>4</v>
      </c>
      <c r="SN6" s="348" t="s">
        <v>1918</v>
      </c>
      <c r="SO6" s="348" t="s">
        <v>4</v>
      </c>
      <c r="SP6" s="348" t="s">
        <v>442</v>
      </c>
      <c r="SQ6" s="348" t="s">
        <v>4</v>
      </c>
      <c r="SR6" s="348" t="s">
        <v>442</v>
      </c>
      <c r="SS6" s="399" t="s">
        <v>1151</v>
      </c>
      <c r="ST6" s="352" t="s">
        <v>1151</v>
      </c>
      <c r="SU6" s="352" t="s">
        <v>1151</v>
      </c>
      <c r="SV6" s="352" t="s">
        <v>1151</v>
      </c>
      <c r="SW6" s="352" t="s">
        <v>1151</v>
      </c>
      <c r="SX6" s="352" t="s">
        <v>1151</v>
      </c>
      <c r="SY6" s="352" t="s">
        <v>1151</v>
      </c>
      <c r="SZ6" s="352" t="s">
        <v>1151</v>
      </c>
      <c r="TA6" s="352" t="s">
        <v>1151</v>
      </c>
      <c r="TB6" s="352" t="s">
        <v>1151</v>
      </c>
      <c r="TC6" s="352" t="s">
        <v>1151</v>
      </c>
      <c r="TD6" s="352" t="s">
        <v>1151</v>
      </c>
      <c r="TE6" s="352" t="s">
        <v>1151</v>
      </c>
      <c r="TF6" s="352" t="s">
        <v>1151</v>
      </c>
      <c r="TG6" s="352" t="s">
        <v>1151</v>
      </c>
      <c r="TH6" s="352" t="s">
        <v>1151</v>
      </c>
      <c r="TI6" s="352" t="s">
        <v>1151</v>
      </c>
      <c r="TJ6" s="348" t="s">
        <v>1151</v>
      </c>
      <c r="TK6" s="352" t="s">
        <v>1151</v>
      </c>
      <c r="TL6" s="352" t="s">
        <v>1151</v>
      </c>
      <c r="TM6" s="352" t="s">
        <v>1151</v>
      </c>
      <c r="TN6" s="352" t="s">
        <v>1151</v>
      </c>
      <c r="TO6" s="352" t="s">
        <v>1151</v>
      </c>
      <c r="TP6" s="352" t="s">
        <v>1151</v>
      </c>
      <c r="TQ6" s="352" t="s">
        <v>1151</v>
      </c>
      <c r="TR6" s="352" t="s">
        <v>1151</v>
      </c>
      <c r="TS6" s="352" t="s">
        <v>21</v>
      </c>
      <c r="TT6" s="352" t="s">
        <v>1151</v>
      </c>
      <c r="TU6" s="352" t="s">
        <v>1151</v>
      </c>
      <c r="TV6" s="352" t="s">
        <v>1151</v>
      </c>
      <c r="TW6" s="352" t="s">
        <v>1151</v>
      </c>
      <c r="TX6" s="352" t="s">
        <v>1151</v>
      </c>
      <c r="TY6" s="352" t="s">
        <v>1151</v>
      </c>
      <c r="TZ6" s="352" t="s">
        <v>1151</v>
      </c>
      <c r="UA6" s="352" t="s">
        <v>1151</v>
      </c>
      <c r="UB6" s="352" t="s">
        <v>1151</v>
      </c>
      <c r="UC6" s="352" t="s">
        <v>1151</v>
      </c>
      <c r="UD6" s="352" t="s">
        <v>1151</v>
      </c>
      <c r="UE6" s="352" t="s">
        <v>1151</v>
      </c>
      <c r="UF6" s="352" t="s">
        <v>1151</v>
      </c>
      <c r="UG6" s="352" t="s">
        <v>1151</v>
      </c>
      <c r="UH6" s="352" t="s">
        <v>1151</v>
      </c>
      <c r="UI6" s="352" t="s">
        <v>1151</v>
      </c>
      <c r="UJ6" s="352" t="s">
        <v>1151</v>
      </c>
      <c r="UK6" s="352" t="s">
        <v>1151</v>
      </c>
      <c r="UL6" s="352" t="s">
        <v>1151</v>
      </c>
      <c r="UM6" s="352" t="s">
        <v>226</v>
      </c>
      <c r="UN6" s="352" t="s">
        <v>226</v>
      </c>
      <c r="UO6" s="352" t="s">
        <v>226</v>
      </c>
      <c r="UP6" s="352" t="s">
        <v>226</v>
      </c>
      <c r="UQ6" s="352" t="s">
        <v>226</v>
      </c>
      <c r="UR6" s="352" t="s">
        <v>226</v>
      </c>
      <c r="US6" s="352" t="s">
        <v>226</v>
      </c>
      <c r="UT6" s="352" t="s">
        <v>226</v>
      </c>
      <c r="UU6" s="352" t="s">
        <v>226</v>
      </c>
      <c r="UV6" s="392" t="s">
        <v>226</v>
      </c>
      <c r="UW6" s="349" t="s">
        <v>1151</v>
      </c>
      <c r="UX6" s="352" t="s">
        <v>1151</v>
      </c>
      <c r="UY6" s="352" t="s">
        <v>1151</v>
      </c>
      <c r="UZ6" s="352" t="s">
        <v>1151</v>
      </c>
      <c r="VA6" s="352" t="s">
        <v>1151</v>
      </c>
      <c r="VB6" s="352" t="s">
        <v>1151</v>
      </c>
      <c r="VC6" s="352" t="s">
        <v>1151</v>
      </c>
      <c r="VD6" s="352" t="s">
        <v>1151</v>
      </c>
      <c r="VE6" s="352" t="s">
        <v>1151</v>
      </c>
      <c r="VF6" s="352" t="s">
        <v>1151</v>
      </c>
      <c r="VG6" s="352" t="s">
        <v>1151</v>
      </c>
      <c r="VH6" s="352" t="s">
        <v>1151</v>
      </c>
      <c r="VI6" s="352" t="s">
        <v>1151</v>
      </c>
      <c r="VJ6" s="352" t="s">
        <v>1151</v>
      </c>
      <c r="VK6" s="352" t="s">
        <v>1151</v>
      </c>
      <c r="VL6" s="352" t="s">
        <v>1151</v>
      </c>
      <c r="VM6" s="352" t="s">
        <v>1151</v>
      </c>
      <c r="VN6" s="352" t="s">
        <v>1151</v>
      </c>
      <c r="VO6" s="352" t="s">
        <v>1151</v>
      </c>
      <c r="VP6" s="352" t="s">
        <v>1151</v>
      </c>
      <c r="VQ6" s="352" t="s">
        <v>1151</v>
      </c>
      <c r="VR6" s="352" t="s">
        <v>1151</v>
      </c>
      <c r="VS6" s="352" t="s">
        <v>1151</v>
      </c>
      <c r="VT6" s="352" t="s">
        <v>1151</v>
      </c>
      <c r="VU6" s="352" t="s">
        <v>1151</v>
      </c>
      <c r="VV6" s="352" t="s">
        <v>1151</v>
      </c>
      <c r="VW6" s="352" t="s">
        <v>1151</v>
      </c>
      <c r="VX6" s="352" t="s">
        <v>1151</v>
      </c>
      <c r="VY6" s="352" t="s">
        <v>1151</v>
      </c>
      <c r="VZ6" s="352" t="s">
        <v>1151</v>
      </c>
      <c r="WA6" s="352" t="s">
        <v>1151</v>
      </c>
      <c r="WB6" s="352" t="s">
        <v>1151</v>
      </c>
      <c r="WC6" s="352" t="s">
        <v>1151</v>
      </c>
      <c r="WD6" s="352" t="s">
        <v>1151</v>
      </c>
      <c r="WE6" s="352" t="s">
        <v>1151</v>
      </c>
      <c r="WF6" s="352" t="s">
        <v>1151</v>
      </c>
      <c r="WG6" s="352" t="s">
        <v>1151</v>
      </c>
      <c r="WH6" s="352" t="s">
        <v>1151</v>
      </c>
      <c r="WI6" s="352" t="s">
        <v>1151</v>
      </c>
      <c r="WJ6" s="352" t="s">
        <v>1151</v>
      </c>
      <c r="WK6" s="352" t="s">
        <v>1151</v>
      </c>
      <c r="WL6" s="352" t="s">
        <v>1151</v>
      </c>
      <c r="WM6" s="352" t="s">
        <v>1151</v>
      </c>
      <c r="WN6" s="352" t="s">
        <v>1151</v>
      </c>
      <c r="WO6" s="352" t="s">
        <v>1151</v>
      </c>
      <c r="WP6" s="352" t="s">
        <v>1151</v>
      </c>
      <c r="WQ6" s="352" t="s">
        <v>1151</v>
      </c>
      <c r="WR6" s="352" t="s">
        <v>1151</v>
      </c>
      <c r="WS6" s="352" t="s">
        <v>1151</v>
      </c>
      <c r="WT6" s="352" t="s">
        <v>1151</v>
      </c>
      <c r="WU6" s="352" t="s">
        <v>1151</v>
      </c>
      <c r="WV6" s="352" t="s">
        <v>1151</v>
      </c>
      <c r="WW6" s="352" t="s">
        <v>1151</v>
      </c>
      <c r="WX6" s="352" t="s">
        <v>1151</v>
      </c>
      <c r="WY6" s="352" t="s">
        <v>1151</v>
      </c>
      <c r="WZ6" s="352" t="s">
        <v>1151</v>
      </c>
      <c r="XA6" s="352" t="s">
        <v>1151</v>
      </c>
      <c r="XB6" s="392" t="s">
        <v>226</v>
      </c>
      <c r="XC6" s="349" t="s">
        <v>1151</v>
      </c>
      <c r="XD6" s="352" t="s">
        <v>1151</v>
      </c>
      <c r="XE6" s="352" t="s">
        <v>1151</v>
      </c>
      <c r="XF6" s="352" t="s">
        <v>1151</v>
      </c>
      <c r="XG6" s="352" t="s">
        <v>1151</v>
      </c>
      <c r="XH6" s="352" t="s">
        <v>1151</v>
      </c>
      <c r="XI6" s="352" t="s">
        <v>1151</v>
      </c>
      <c r="XJ6" s="352" t="s">
        <v>1151</v>
      </c>
      <c r="XK6" s="352" t="s">
        <v>1151</v>
      </c>
      <c r="XL6" s="352" t="s">
        <v>1151</v>
      </c>
      <c r="XM6" s="352" t="s">
        <v>1151</v>
      </c>
      <c r="XN6" s="352" t="s">
        <v>1151</v>
      </c>
      <c r="XO6" s="352" t="s">
        <v>1151</v>
      </c>
      <c r="XP6" s="352" t="s">
        <v>1151</v>
      </c>
      <c r="XQ6" s="352" t="s">
        <v>1151</v>
      </c>
      <c r="XR6" s="352" t="s">
        <v>1151</v>
      </c>
      <c r="XS6" s="352" t="s">
        <v>1151</v>
      </c>
      <c r="XT6" s="352" t="s">
        <v>1151</v>
      </c>
      <c r="XU6" s="352" t="s">
        <v>1151</v>
      </c>
      <c r="XV6" s="352" t="s">
        <v>1151</v>
      </c>
      <c r="XW6" s="352" t="s">
        <v>1151</v>
      </c>
      <c r="XX6" s="352" t="s">
        <v>1151</v>
      </c>
      <c r="XY6" s="352" t="s">
        <v>1151</v>
      </c>
      <c r="XZ6" s="352" t="s">
        <v>1151</v>
      </c>
      <c r="YA6" s="352" t="s">
        <v>1151</v>
      </c>
      <c r="YB6" s="352" t="s">
        <v>1151</v>
      </c>
      <c r="YC6" s="352" t="s">
        <v>1151</v>
      </c>
      <c r="YD6" s="352" t="s">
        <v>1151</v>
      </c>
      <c r="YE6" s="352" t="s">
        <v>1151</v>
      </c>
      <c r="YF6" s="352" t="s">
        <v>1151</v>
      </c>
      <c r="YG6" s="352" t="s">
        <v>1151</v>
      </c>
      <c r="YH6" s="352" t="s">
        <v>1151</v>
      </c>
      <c r="YI6" s="352" t="s">
        <v>1151</v>
      </c>
      <c r="YJ6" s="352" t="s">
        <v>1151</v>
      </c>
      <c r="YK6" s="352" t="s">
        <v>1151</v>
      </c>
      <c r="YL6" s="352" t="s">
        <v>1151</v>
      </c>
      <c r="YM6" s="352" t="s">
        <v>1151</v>
      </c>
      <c r="YN6" s="352" t="s">
        <v>1151</v>
      </c>
      <c r="YO6" s="352" t="s">
        <v>1151</v>
      </c>
      <c r="YP6" s="352" t="s">
        <v>1151</v>
      </c>
      <c r="YQ6" s="352" t="s">
        <v>1151</v>
      </c>
      <c r="YR6" s="352" t="s">
        <v>1151</v>
      </c>
      <c r="YS6" s="352" t="s">
        <v>1151</v>
      </c>
      <c r="YT6" s="352" t="s">
        <v>1151</v>
      </c>
      <c r="YU6" s="352" t="s">
        <v>1151</v>
      </c>
      <c r="YV6" s="352" t="s">
        <v>1151</v>
      </c>
      <c r="YW6" s="352" t="s">
        <v>1151</v>
      </c>
      <c r="YX6" s="352" t="s">
        <v>1151</v>
      </c>
      <c r="YY6" s="352" t="s">
        <v>1151</v>
      </c>
      <c r="YZ6" s="352" t="s">
        <v>1151</v>
      </c>
      <c r="ZA6" s="352" t="s">
        <v>1151</v>
      </c>
      <c r="ZB6" s="352" t="s">
        <v>1151</v>
      </c>
      <c r="ZC6" s="352" t="s">
        <v>1151</v>
      </c>
      <c r="ZD6" s="352" t="s">
        <v>1151</v>
      </c>
      <c r="ZE6" s="352" t="s">
        <v>1151</v>
      </c>
      <c r="ZF6" s="352" t="s">
        <v>1151</v>
      </c>
      <c r="ZG6" s="352" t="s">
        <v>1151</v>
      </c>
      <c r="ZH6" s="352" t="s">
        <v>1151</v>
      </c>
      <c r="ZI6" s="352" t="s">
        <v>1151</v>
      </c>
      <c r="ZJ6" s="376" t="s">
        <v>1151</v>
      </c>
      <c r="ZK6" s="375" t="s">
        <v>2221</v>
      </c>
      <c r="ZL6" s="348" t="s">
        <v>2221</v>
      </c>
      <c r="ZM6" s="348" t="s">
        <v>2221</v>
      </c>
      <c r="ZN6" s="392" t="s">
        <v>2221</v>
      </c>
      <c r="ZO6" s="399" t="s">
        <v>4</v>
      </c>
      <c r="ZP6" s="349" t="s">
        <v>1580</v>
      </c>
      <c r="ZQ6" s="349" t="s">
        <v>4</v>
      </c>
      <c r="ZR6" s="376" t="s">
        <v>22</v>
      </c>
      <c r="ZS6" s="280" t="s">
        <v>1909</v>
      </c>
      <c r="ZT6" s="355" t="s">
        <v>1910</v>
      </c>
      <c r="ZU6" s="355" t="s">
        <v>1917</v>
      </c>
      <c r="ZV6" s="355" t="s">
        <v>1910</v>
      </c>
      <c r="ZW6" s="352" t="s">
        <v>1918</v>
      </c>
      <c r="ZX6" s="355" t="s">
        <v>1910</v>
      </c>
      <c r="ZY6" s="355" t="s">
        <v>1917</v>
      </c>
      <c r="ZZ6" s="355" t="s">
        <v>1910</v>
      </c>
      <c r="AAA6" s="355" t="s">
        <v>1917</v>
      </c>
      <c r="AAB6" s="355" t="s">
        <v>1910</v>
      </c>
      <c r="AAC6" s="352" t="s">
        <v>1918</v>
      </c>
      <c r="AAD6" s="355" t="s">
        <v>1910</v>
      </c>
      <c r="AAE6" s="352" t="s">
        <v>1918</v>
      </c>
      <c r="AAF6" s="355" t="s">
        <v>1910</v>
      </c>
      <c r="AAG6" s="355" t="s">
        <v>1917</v>
      </c>
      <c r="AAH6" s="355" t="s">
        <v>1910</v>
      </c>
      <c r="AAI6" s="355" t="s">
        <v>1917</v>
      </c>
      <c r="AAJ6" s="355" t="s">
        <v>1910</v>
      </c>
      <c r="AAK6" s="352" t="s">
        <v>1918</v>
      </c>
      <c r="AAL6" s="355" t="s">
        <v>1910</v>
      </c>
      <c r="AAM6" s="352" t="s">
        <v>1918</v>
      </c>
      <c r="AAN6" s="355" t="s">
        <v>1910</v>
      </c>
      <c r="AAO6" s="355" t="s">
        <v>1917</v>
      </c>
      <c r="AAP6" s="355" t="s">
        <v>1910</v>
      </c>
      <c r="AAQ6" s="352" t="s">
        <v>1918</v>
      </c>
      <c r="AAR6" s="355" t="s">
        <v>1910</v>
      </c>
      <c r="AAS6" s="355" t="s">
        <v>1917</v>
      </c>
      <c r="AAT6" s="355" t="s">
        <v>1910</v>
      </c>
      <c r="AAU6" s="358" t="s">
        <v>1918</v>
      </c>
      <c r="AAV6" s="392" t="s">
        <v>2952</v>
      </c>
      <c r="AAW6" s="376" t="s">
        <v>2053</v>
      </c>
      <c r="AAX6" s="352" t="s">
        <v>2053</v>
      </c>
      <c r="AAY6" s="376" t="s">
        <v>40</v>
      </c>
      <c r="AAZ6" s="352" t="s">
        <v>40</v>
      </c>
      <c r="ABA6" s="352" t="s">
        <v>40</v>
      </c>
      <c r="ABB6" s="352" t="s">
        <v>40</v>
      </c>
      <c r="ABC6" s="418" t="s">
        <v>22</v>
      </c>
      <c r="ABD6" s="376" t="s">
        <v>40</v>
      </c>
      <c r="ABE6" s="352" t="s">
        <v>40</v>
      </c>
      <c r="ABF6" s="352" t="s">
        <v>40</v>
      </c>
      <c r="ABG6" s="392" t="s">
        <v>40</v>
      </c>
      <c r="ABH6" s="399" t="s">
        <v>40</v>
      </c>
      <c r="ABI6" s="352" t="s">
        <v>40</v>
      </c>
      <c r="ABJ6" s="352" t="s">
        <v>40</v>
      </c>
      <c r="ABK6" s="352" t="s">
        <v>40</v>
      </c>
      <c r="ABL6" s="352" t="s">
        <v>40</v>
      </c>
      <c r="ABM6" s="352" t="s">
        <v>40</v>
      </c>
      <c r="ABN6" s="352" t="s">
        <v>40</v>
      </c>
      <c r="ABO6" s="352" t="s">
        <v>40</v>
      </c>
      <c r="ABP6" s="352" t="s">
        <v>40</v>
      </c>
      <c r="ABQ6" s="352" t="s">
        <v>40</v>
      </c>
      <c r="ABR6" s="352" t="s">
        <v>40</v>
      </c>
      <c r="ABS6" s="392" t="s">
        <v>40</v>
      </c>
      <c r="ABT6" s="376" t="s">
        <v>1595</v>
      </c>
      <c r="ABU6" s="352" t="s">
        <v>1595</v>
      </c>
      <c r="ABV6" s="377" t="s">
        <v>1596</v>
      </c>
      <c r="ABW6" s="399" t="s">
        <v>21</v>
      </c>
      <c r="ABX6" s="349" t="s">
        <v>22</v>
      </c>
      <c r="ABY6" s="349" t="s">
        <v>21</v>
      </c>
      <c r="ABZ6" s="349" t="s">
        <v>22</v>
      </c>
      <c r="ACA6" s="349" t="s">
        <v>21</v>
      </c>
      <c r="ACB6" s="349" t="s">
        <v>22</v>
      </c>
      <c r="ACC6" s="349" t="s">
        <v>21</v>
      </c>
      <c r="ACD6" s="376" t="s">
        <v>22</v>
      </c>
      <c r="ACE6" s="352" t="s">
        <v>21</v>
      </c>
      <c r="ACF6" s="349" t="s">
        <v>22</v>
      </c>
      <c r="ACG6" s="349" t="s">
        <v>21</v>
      </c>
      <c r="ACH6" s="377" t="s">
        <v>22</v>
      </c>
      <c r="ACI6" s="465" t="s">
        <v>226</v>
      </c>
      <c r="ACJ6" s="466" t="s">
        <v>22</v>
      </c>
      <c r="ACK6" s="467" t="s">
        <v>226</v>
      </c>
      <c r="ACL6" s="467" t="s">
        <v>22</v>
      </c>
      <c r="ACM6" s="467" t="s">
        <v>226</v>
      </c>
      <c r="ACN6" s="466" t="s">
        <v>22</v>
      </c>
      <c r="ACO6" s="467" t="s">
        <v>226</v>
      </c>
      <c r="ACP6" s="467" t="s">
        <v>22</v>
      </c>
      <c r="ACQ6" s="467" t="s">
        <v>226</v>
      </c>
      <c r="ACR6" s="466" t="s">
        <v>22</v>
      </c>
      <c r="ACS6" s="467" t="s">
        <v>226</v>
      </c>
      <c r="ACT6" s="467" t="s">
        <v>22</v>
      </c>
      <c r="ACU6" s="467" t="s">
        <v>226</v>
      </c>
      <c r="ACV6" s="466" t="s">
        <v>22</v>
      </c>
      <c r="ACW6" s="467" t="s">
        <v>226</v>
      </c>
      <c r="ACX6" s="467" t="s">
        <v>22</v>
      </c>
      <c r="ACY6" s="467" t="s">
        <v>226</v>
      </c>
      <c r="ACZ6" s="466" t="s">
        <v>22</v>
      </c>
      <c r="ADA6" s="467" t="s">
        <v>226</v>
      </c>
      <c r="ADB6" s="467" t="s">
        <v>22</v>
      </c>
      <c r="ADC6" s="467" t="s">
        <v>226</v>
      </c>
      <c r="ADD6" s="466" t="s">
        <v>22</v>
      </c>
      <c r="ADE6" s="467" t="s">
        <v>226</v>
      </c>
      <c r="ADF6" s="467" t="s">
        <v>22</v>
      </c>
      <c r="ADG6" s="467" t="s">
        <v>226</v>
      </c>
      <c r="ADH6" s="466" t="s">
        <v>22</v>
      </c>
      <c r="ADI6" s="467" t="s">
        <v>226</v>
      </c>
      <c r="ADJ6" s="458" t="s">
        <v>22</v>
      </c>
      <c r="ADK6" s="399" t="s">
        <v>2609</v>
      </c>
      <c r="ADL6" s="349" t="s">
        <v>2609</v>
      </c>
      <c r="ADM6" s="349" t="s">
        <v>2610</v>
      </c>
      <c r="ADN6" s="349" t="s">
        <v>2609</v>
      </c>
      <c r="ADO6" s="349" t="s">
        <v>2609</v>
      </c>
      <c r="ADP6" s="377" t="s">
        <v>2610</v>
      </c>
      <c r="ADQ6" s="375" t="s">
        <v>1151</v>
      </c>
      <c r="ADR6" s="352" t="s">
        <v>1151</v>
      </c>
      <c r="ADS6" s="376" t="s">
        <v>1152</v>
      </c>
      <c r="ADT6" s="375" t="s">
        <v>1151</v>
      </c>
      <c r="ADU6" s="352" t="s">
        <v>1151</v>
      </c>
      <c r="ADV6" s="377" t="s">
        <v>1152</v>
      </c>
      <c r="ADW6" s="399" t="s">
        <v>442</v>
      </c>
      <c r="ADX6" s="352" t="s">
        <v>442</v>
      </c>
      <c r="ADY6" s="352" t="s">
        <v>442</v>
      </c>
      <c r="ADZ6" s="352" t="s">
        <v>442</v>
      </c>
      <c r="AEA6" s="352" t="s">
        <v>442</v>
      </c>
      <c r="AEB6" s="352" t="s">
        <v>442</v>
      </c>
      <c r="AEC6" s="352" t="s">
        <v>442</v>
      </c>
      <c r="AED6" s="352" t="s">
        <v>442</v>
      </c>
      <c r="AEE6" s="352" t="s">
        <v>442</v>
      </c>
      <c r="AEF6" s="392" t="s">
        <v>442</v>
      </c>
      <c r="AEG6" s="399" t="s">
        <v>226</v>
      </c>
      <c r="AEH6" s="352" t="s">
        <v>226</v>
      </c>
      <c r="AEI6" s="348" t="s">
        <v>641</v>
      </c>
      <c r="AEJ6" s="399" t="s">
        <v>226</v>
      </c>
      <c r="AEK6" s="352" t="s">
        <v>226</v>
      </c>
      <c r="AEL6" s="352" t="s">
        <v>226</v>
      </c>
      <c r="AEM6" s="348" t="s">
        <v>226</v>
      </c>
      <c r="AEN6" s="399" t="s">
        <v>226</v>
      </c>
      <c r="AEO6" s="392" t="s">
        <v>226</v>
      </c>
      <c r="AEP6" s="399" t="s">
        <v>22</v>
      </c>
      <c r="AEQ6" s="352" t="s">
        <v>22</v>
      </c>
      <c r="AER6" s="352" t="s">
        <v>22</v>
      </c>
      <c r="AES6" s="352" t="s">
        <v>3040</v>
      </c>
      <c r="AET6" s="352" t="s">
        <v>3040</v>
      </c>
      <c r="AEU6" s="352" t="s">
        <v>3040</v>
      </c>
      <c r="AEV6" s="352" t="s">
        <v>3040</v>
      </c>
      <c r="AEW6" s="352" t="s">
        <v>3040</v>
      </c>
      <c r="AEX6" s="392" t="s">
        <v>3040</v>
      </c>
      <c r="AEY6" s="399" t="s">
        <v>3095</v>
      </c>
      <c r="AEZ6" s="352" t="s">
        <v>3095</v>
      </c>
      <c r="AFA6" s="352" t="s">
        <v>3096</v>
      </c>
      <c r="AFB6" s="392" t="s">
        <v>3096</v>
      </c>
      <c r="AFC6" s="399" t="s">
        <v>3236</v>
      </c>
      <c r="AFD6" s="352" t="s">
        <v>3236</v>
      </c>
      <c r="AFE6" s="352" t="s">
        <v>3236</v>
      </c>
      <c r="AFF6" s="352" t="s">
        <v>3236</v>
      </c>
      <c r="AFG6" s="352" t="s">
        <v>3236</v>
      </c>
      <c r="AFH6" s="352" t="s">
        <v>3236</v>
      </c>
      <c r="AFI6" s="352" t="s">
        <v>3236</v>
      </c>
      <c r="AFJ6" s="392" t="s">
        <v>3236</v>
      </c>
      <c r="AFK6" s="349" t="s">
        <v>4</v>
      </c>
      <c r="AFL6" s="352" t="s">
        <v>4</v>
      </c>
      <c r="AFM6" s="352" t="s">
        <v>4</v>
      </c>
      <c r="AFN6" s="352" t="s">
        <v>4</v>
      </c>
      <c r="AFO6" s="352" t="s">
        <v>4</v>
      </c>
      <c r="AFP6" s="352" t="s">
        <v>4</v>
      </c>
      <c r="AFQ6" s="352" t="s">
        <v>4</v>
      </c>
      <c r="AFR6" s="352" t="s">
        <v>4</v>
      </c>
      <c r="AFS6" s="392" t="s">
        <v>4</v>
      </c>
      <c r="AFT6" s="349" t="s">
        <v>4</v>
      </c>
      <c r="AFU6" s="352" t="s">
        <v>4</v>
      </c>
      <c r="AFV6" s="349" t="s">
        <v>4</v>
      </c>
      <c r="AFW6" s="349" t="s">
        <v>4</v>
      </c>
      <c r="AFX6" s="392" t="s">
        <v>33</v>
      </c>
      <c r="AFY6" s="399" t="s">
        <v>4</v>
      </c>
      <c r="AFZ6" s="352" t="s">
        <v>4</v>
      </c>
      <c r="AGA6" s="352" t="s">
        <v>4</v>
      </c>
      <c r="AGB6" s="352" t="s">
        <v>4</v>
      </c>
      <c r="AGC6" s="352" t="s">
        <v>4</v>
      </c>
      <c r="AGD6" s="352" t="s">
        <v>4</v>
      </c>
      <c r="AGE6" s="363" t="s">
        <v>4</v>
      </c>
      <c r="AGF6" s="363" t="s">
        <v>4</v>
      </c>
      <c r="AGG6" s="363" t="s">
        <v>4</v>
      </c>
      <c r="AGH6" s="352" t="s">
        <v>4</v>
      </c>
      <c r="AGI6" s="363" t="s">
        <v>4</v>
      </c>
      <c r="AGJ6" s="363" t="s">
        <v>4</v>
      </c>
      <c r="AGK6" s="363" t="s">
        <v>4</v>
      </c>
      <c r="AGL6" s="374" t="s">
        <v>4</v>
      </c>
      <c r="AGM6" s="376" t="s">
        <v>4</v>
      </c>
      <c r="AGN6" s="352" t="s">
        <v>226</v>
      </c>
      <c r="AGO6" s="348" t="s">
        <v>226</v>
      </c>
      <c r="AGP6" s="352" t="s">
        <v>2010</v>
      </c>
      <c r="AGQ6" s="281" t="s">
        <v>2011</v>
      </c>
      <c r="AGR6" s="281" t="s">
        <v>2140</v>
      </c>
      <c r="AGS6" s="375" t="s">
        <v>638</v>
      </c>
      <c r="AGT6" s="348" t="s">
        <v>639</v>
      </c>
      <c r="AGU6" s="348" t="s">
        <v>638</v>
      </c>
      <c r="AGV6" s="348" t="s">
        <v>4</v>
      </c>
      <c r="AGW6" s="348" t="s">
        <v>640</v>
      </c>
      <c r="AGX6" s="352" t="s">
        <v>533</v>
      </c>
      <c r="AGY6" s="348" t="s">
        <v>640</v>
      </c>
      <c r="AGZ6" s="352" t="s">
        <v>4</v>
      </c>
      <c r="AHA6" s="352" t="s">
        <v>4</v>
      </c>
      <c r="AHB6" s="352" t="s">
        <v>4</v>
      </c>
      <c r="AHC6" s="352" t="s">
        <v>4</v>
      </c>
      <c r="AHD6" s="352" t="s">
        <v>641</v>
      </c>
      <c r="AHE6" s="352" t="s">
        <v>641</v>
      </c>
      <c r="AHF6" s="352" t="s">
        <v>533</v>
      </c>
      <c r="AHG6" s="352" t="s">
        <v>533</v>
      </c>
      <c r="AHH6" s="352" t="s">
        <v>640</v>
      </c>
      <c r="AHI6" s="348" t="s">
        <v>642</v>
      </c>
      <c r="AHJ6" s="352" t="s">
        <v>533</v>
      </c>
      <c r="AHK6" s="352" t="s">
        <v>2755</v>
      </c>
      <c r="AHL6" s="352" t="s">
        <v>533</v>
      </c>
      <c r="AHM6" s="348" t="s">
        <v>2756</v>
      </c>
      <c r="AHN6" s="399" t="s">
        <v>4</v>
      </c>
      <c r="AHO6" s="352" t="s">
        <v>4</v>
      </c>
      <c r="AHP6" s="352" t="s">
        <v>4</v>
      </c>
      <c r="AHQ6" s="352" t="s">
        <v>4</v>
      </c>
      <c r="AHR6" s="352" t="s">
        <v>4</v>
      </c>
      <c r="AHS6" s="352" t="s">
        <v>4</v>
      </c>
      <c r="AHT6" s="352" t="s">
        <v>4</v>
      </c>
      <c r="AHU6" s="352" t="s">
        <v>4</v>
      </c>
      <c r="AHV6" s="352" t="s">
        <v>4</v>
      </c>
      <c r="AHW6" s="352" t="s">
        <v>4</v>
      </c>
      <c r="AHX6" s="352" t="s">
        <v>4</v>
      </c>
      <c r="AHY6" s="352" t="s">
        <v>4</v>
      </c>
      <c r="AHZ6" s="352" t="s">
        <v>4</v>
      </c>
      <c r="AIA6" s="352" t="s">
        <v>4</v>
      </c>
      <c r="AIB6" s="352" t="s">
        <v>4</v>
      </c>
      <c r="AIC6" s="352" t="s">
        <v>4</v>
      </c>
      <c r="AID6" s="352" t="s">
        <v>4</v>
      </c>
      <c r="AIE6" s="352" t="s">
        <v>4</v>
      </c>
      <c r="AIF6" s="352" t="s">
        <v>4</v>
      </c>
      <c r="AIG6" s="352" t="s">
        <v>4</v>
      </c>
      <c r="AIH6" s="352" t="s">
        <v>4</v>
      </c>
      <c r="AII6" s="348" t="s">
        <v>4</v>
      </c>
      <c r="AIJ6" s="399" t="s">
        <v>4</v>
      </c>
      <c r="AIK6" s="392" t="s">
        <v>4</v>
      </c>
      <c r="AIL6" s="349" t="s">
        <v>38</v>
      </c>
      <c r="AIM6" s="352" t="s">
        <v>38</v>
      </c>
      <c r="AIN6" s="352" t="s">
        <v>38</v>
      </c>
      <c r="AIO6" s="352" t="s">
        <v>38</v>
      </c>
      <c r="AIP6" s="352" t="s">
        <v>38</v>
      </c>
      <c r="AIQ6" s="352" t="s">
        <v>38</v>
      </c>
      <c r="AIR6" s="352" t="s">
        <v>38</v>
      </c>
      <c r="AIS6" s="352" t="s">
        <v>38</v>
      </c>
      <c r="AIT6" s="352" t="s">
        <v>38</v>
      </c>
      <c r="AIU6" s="352" t="s">
        <v>38</v>
      </c>
      <c r="AIV6" s="352" t="s">
        <v>38</v>
      </c>
      <c r="AIW6" s="392" t="s">
        <v>38</v>
      </c>
      <c r="AIX6" s="375" t="s">
        <v>226</v>
      </c>
      <c r="AIY6" s="348" t="s">
        <v>226</v>
      </c>
      <c r="AIZ6" s="348" t="s">
        <v>226</v>
      </c>
      <c r="AJA6" s="352" t="s">
        <v>226</v>
      </c>
      <c r="AJB6" s="376" t="s">
        <v>1974</v>
      </c>
      <c r="AJC6" s="348" t="s">
        <v>1974</v>
      </c>
      <c r="AJD6" s="348" t="s">
        <v>1974</v>
      </c>
      <c r="AJE6" s="348" t="s">
        <v>1974</v>
      </c>
      <c r="AJF6" s="348" t="s">
        <v>1974</v>
      </c>
      <c r="AJG6" s="348" t="s">
        <v>1974</v>
      </c>
      <c r="AJH6" s="348" t="s">
        <v>1974</v>
      </c>
      <c r="AJI6" s="348" t="s">
        <v>1974</v>
      </c>
      <c r="AJJ6" s="348" t="s">
        <v>1974</v>
      </c>
      <c r="AJK6" s="348" t="s">
        <v>1974</v>
      </c>
      <c r="AJL6" s="348" t="s">
        <v>1974</v>
      </c>
      <c r="AJM6" s="348" t="s">
        <v>1974</v>
      </c>
      <c r="AJN6" s="348" t="s">
        <v>1974</v>
      </c>
      <c r="AJO6" s="348" t="s">
        <v>1974</v>
      </c>
      <c r="AJP6" s="348" t="s">
        <v>1974</v>
      </c>
      <c r="AJQ6" s="348" t="s">
        <v>1974</v>
      </c>
      <c r="AJR6" s="348" t="s">
        <v>1974</v>
      </c>
      <c r="AJS6" s="348" t="s">
        <v>1974</v>
      </c>
      <c r="AJT6" s="348" t="s">
        <v>1974</v>
      </c>
      <c r="AJU6" s="348" t="s">
        <v>1974</v>
      </c>
      <c r="AJV6" s="348" t="s">
        <v>1974</v>
      </c>
      <c r="AJW6" s="348" t="s">
        <v>1974</v>
      </c>
      <c r="AJX6" s="348" t="s">
        <v>1974</v>
      </c>
      <c r="AJY6" s="348" t="s">
        <v>1974</v>
      </c>
      <c r="AJZ6" s="348" t="s">
        <v>1974</v>
      </c>
      <c r="AKA6" s="348" t="s">
        <v>1974</v>
      </c>
      <c r="AKB6" s="375" t="s">
        <v>226</v>
      </c>
      <c r="AKC6" s="392" t="s">
        <v>226</v>
      </c>
      <c r="AKD6" s="399" t="s">
        <v>2627</v>
      </c>
      <c r="AKE6" s="352" t="s">
        <v>2627</v>
      </c>
      <c r="AKF6" s="352" t="s">
        <v>2628</v>
      </c>
      <c r="AKG6" s="352" t="s">
        <v>2627</v>
      </c>
      <c r="AKH6" s="392" t="s">
        <v>2628</v>
      </c>
      <c r="AKI6" s="375" t="s">
        <v>2717</v>
      </c>
      <c r="AKJ6" s="392" t="s">
        <v>2717</v>
      </c>
      <c r="AKK6" s="399" t="s">
        <v>2961</v>
      </c>
      <c r="AKL6" s="352" t="s">
        <v>2961</v>
      </c>
      <c r="AKM6" s="352" t="s">
        <v>2962</v>
      </c>
      <c r="AKN6" s="352" t="s">
        <v>2962</v>
      </c>
      <c r="AKO6" s="352" t="s">
        <v>2962</v>
      </c>
      <c r="AKP6" s="392" t="s">
        <v>2962</v>
      </c>
      <c r="AKQ6" s="349" t="s">
        <v>1974</v>
      </c>
      <c r="AKR6" s="352" t="s">
        <v>1974</v>
      </c>
      <c r="AKS6" s="352" t="s">
        <v>1974</v>
      </c>
      <c r="AKT6" s="348" t="s">
        <v>1974</v>
      </c>
      <c r="AKU6" s="399" t="s">
        <v>2976</v>
      </c>
      <c r="AKV6" s="352" t="s">
        <v>2976</v>
      </c>
      <c r="AKW6" s="352" t="s">
        <v>2976</v>
      </c>
      <c r="AKX6" s="348" t="s">
        <v>2976</v>
      </c>
      <c r="AKY6" s="352" t="s">
        <v>3191</v>
      </c>
      <c r="AKZ6" s="352" t="s">
        <v>3191</v>
      </c>
      <c r="ALA6" s="352" t="s">
        <v>3191</v>
      </c>
      <c r="ALB6" s="352" t="s">
        <v>3191</v>
      </c>
      <c r="ALC6" s="349" t="s">
        <v>2976</v>
      </c>
      <c r="ALD6" s="352" t="s">
        <v>2976</v>
      </c>
      <c r="ALE6" s="352" t="s">
        <v>2976</v>
      </c>
      <c r="ALF6" s="392" t="s">
        <v>2976</v>
      </c>
      <c r="ALG6" s="399" t="s">
        <v>3210</v>
      </c>
      <c r="ALH6" s="352" t="s">
        <v>3210</v>
      </c>
      <c r="ALI6" s="352" t="s">
        <v>3210</v>
      </c>
      <c r="ALJ6" s="352" t="s">
        <v>3210</v>
      </c>
      <c r="ALK6" s="352" t="s">
        <v>3210</v>
      </c>
      <c r="ALL6" s="352" t="s">
        <v>3210</v>
      </c>
      <c r="ALM6" s="352" t="s">
        <v>3210</v>
      </c>
      <c r="ALN6" s="352" t="s">
        <v>3210</v>
      </c>
      <c r="ALO6" s="352" t="s">
        <v>3210</v>
      </c>
      <c r="ALP6" s="352" t="s">
        <v>3210</v>
      </c>
      <c r="ALQ6" s="352" t="s">
        <v>3210</v>
      </c>
      <c r="ALR6" s="352" t="s">
        <v>3210</v>
      </c>
      <c r="ALS6" s="352" t="s">
        <v>3210</v>
      </c>
      <c r="ALT6" s="392" t="s">
        <v>3210</v>
      </c>
      <c r="ALU6" s="417" t="s">
        <v>4</v>
      </c>
      <c r="ALV6" s="405" t="s">
        <v>4</v>
      </c>
      <c r="ALW6" s="405" t="s">
        <v>4</v>
      </c>
      <c r="ALX6" s="405" t="s">
        <v>4</v>
      </c>
      <c r="ALY6" s="405" t="s">
        <v>4</v>
      </c>
      <c r="ALZ6" s="405" t="s">
        <v>4</v>
      </c>
      <c r="AMA6" s="405" t="s">
        <v>4</v>
      </c>
      <c r="AMB6" s="405" t="s">
        <v>4</v>
      </c>
      <c r="AMC6" s="405" t="s">
        <v>4</v>
      </c>
      <c r="AMD6" s="405" t="s">
        <v>4</v>
      </c>
      <c r="AME6" s="405" t="s">
        <v>4</v>
      </c>
      <c r="AMF6" s="405" t="s">
        <v>4</v>
      </c>
      <c r="AMG6" s="405" t="s">
        <v>4</v>
      </c>
      <c r="AMH6" s="405" t="s">
        <v>4</v>
      </c>
      <c r="AMI6" s="405" t="s">
        <v>4</v>
      </c>
      <c r="AMJ6" s="405" t="s">
        <v>4</v>
      </c>
      <c r="AMK6" s="421" t="s">
        <v>22</v>
      </c>
      <c r="AML6" s="418" t="s">
        <v>22</v>
      </c>
      <c r="AMM6" s="418" t="s">
        <v>22</v>
      </c>
      <c r="AMN6" s="418" t="s">
        <v>22</v>
      </c>
      <c r="AMO6" s="418" t="s">
        <v>22</v>
      </c>
      <c r="AMP6" s="418" t="s">
        <v>22</v>
      </c>
      <c r="AMQ6" s="418" t="s">
        <v>22</v>
      </c>
      <c r="AMR6" s="418" t="s">
        <v>22</v>
      </c>
      <c r="AMS6" s="418" t="s">
        <v>22</v>
      </c>
      <c r="AMT6" s="418" t="s">
        <v>22</v>
      </c>
      <c r="AMU6" s="418" t="s">
        <v>22</v>
      </c>
      <c r="AMV6" s="418" t="s">
        <v>22</v>
      </c>
      <c r="AMW6" s="418" t="s">
        <v>22</v>
      </c>
      <c r="AMX6" s="418" t="s">
        <v>22</v>
      </c>
      <c r="AMY6" s="418" t="s">
        <v>22</v>
      </c>
      <c r="AMZ6" s="418" t="s">
        <v>22</v>
      </c>
      <c r="ANA6" s="418" t="s">
        <v>22</v>
      </c>
      <c r="ANB6" s="418" t="s">
        <v>22</v>
      </c>
      <c r="ANC6" s="418" t="s">
        <v>22</v>
      </c>
      <c r="AND6" s="418" t="s">
        <v>22</v>
      </c>
      <c r="ANE6" s="399" t="s">
        <v>1151</v>
      </c>
      <c r="ANF6" s="349" t="s">
        <v>1152</v>
      </c>
      <c r="ANG6" s="349" t="s">
        <v>1151</v>
      </c>
      <c r="ANH6" s="349" t="s">
        <v>1152</v>
      </c>
      <c r="ANI6" s="352" t="s">
        <v>1151</v>
      </c>
      <c r="ANJ6" s="349" t="s">
        <v>1152</v>
      </c>
      <c r="ANK6" s="349" t="s">
        <v>1151</v>
      </c>
      <c r="ANL6" s="376" t="s">
        <v>1152</v>
      </c>
      <c r="ANM6" s="399" t="s">
        <v>1164</v>
      </c>
      <c r="ANN6" s="352" t="s">
        <v>1165</v>
      </c>
      <c r="ANO6" s="352" t="s">
        <v>1164</v>
      </c>
      <c r="ANP6" s="352" t="s">
        <v>1165</v>
      </c>
      <c r="ANQ6" s="352" t="s">
        <v>4</v>
      </c>
      <c r="ANR6" s="352" t="s">
        <v>86</v>
      </c>
      <c r="ANS6" s="352" t="s">
        <v>4</v>
      </c>
      <c r="ANT6" s="352" t="s">
        <v>86</v>
      </c>
      <c r="ANU6" s="352" t="s">
        <v>1164</v>
      </c>
      <c r="ANV6" s="349" t="s">
        <v>1165</v>
      </c>
      <c r="ANW6" s="349" t="s">
        <v>1164</v>
      </c>
      <c r="ANX6" s="377" t="s">
        <v>1165</v>
      </c>
      <c r="ANY6" s="399" t="s">
        <v>1164</v>
      </c>
      <c r="ANZ6" s="349" t="s">
        <v>1165</v>
      </c>
      <c r="AOA6" s="349" t="s">
        <v>1164</v>
      </c>
      <c r="AOB6" s="349" t="s">
        <v>1165</v>
      </c>
      <c r="AOC6" s="352" t="s">
        <v>1164</v>
      </c>
      <c r="AOD6" s="349" t="s">
        <v>1165</v>
      </c>
      <c r="AOE6" s="349" t="s">
        <v>1164</v>
      </c>
      <c r="AOF6" s="376" t="s">
        <v>1165</v>
      </c>
      <c r="AOG6" s="352" t="s">
        <v>1164</v>
      </c>
      <c r="AOH6" s="349" t="s">
        <v>1165</v>
      </c>
      <c r="AOI6" s="349" t="s">
        <v>1164</v>
      </c>
      <c r="AOJ6" s="377" t="s">
        <v>1165</v>
      </c>
      <c r="AOK6" s="399" t="s">
        <v>2172</v>
      </c>
      <c r="AOL6" s="348" t="s">
        <v>2172</v>
      </c>
      <c r="AOM6" s="352" t="s">
        <v>4</v>
      </c>
      <c r="AON6" s="352" t="s">
        <v>4</v>
      </c>
      <c r="AOO6" s="352" t="s">
        <v>22</v>
      </c>
      <c r="AOP6" s="348" t="s">
        <v>22</v>
      </c>
      <c r="AOQ6" s="352" t="s">
        <v>1164</v>
      </c>
      <c r="AOR6" s="349" t="s">
        <v>1165</v>
      </c>
      <c r="AOS6" s="349" t="s">
        <v>1164</v>
      </c>
      <c r="AOT6" s="376" t="s">
        <v>1165</v>
      </c>
      <c r="AOU6" s="352" t="s">
        <v>1164</v>
      </c>
      <c r="AOV6" s="349" t="s">
        <v>1165</v>
      </c>
      <c r="AOW6" s="349" t="s">
        <v>1164</v>
      </c>
      <c r="AOX6" s="376" t="s">
        <v>1165</v>
      </c>
      <c r="AOY6" s="352" t="s">
        <v>1164</v>
      </c>
      <c r="AOZ6" s="349" t="s">
        <v>1164</v>
      </c>
      <c r="APA6" s="376" t="s">
        <v>1182</v>
      </c>
      <c r="APB6" s="352" t="s">
        <v>1164</v>
      </c>
      <c r="APC6" s="349" t="s">
        <v>1164</v>
      </c>
      <c r="APD6" s="352" t="s">
        <v>1165</v>
      </c>
      <c r="APE6" s="348" t="s">
        <v>1266</v>
      </c>
      <c r="APF6" s="392" t="s">
        <v>533</v>
      </c>
      <c r="APG6" s="399" t="s">
        <v>1164</v>
      </c>
      <c r="APH6" s="349" t="s">
        <v>1165</v>
      </c>
      <c r="API6" s="349" t="s">
        <v>1164</v>
      </c>
      <c r="APJ6" s="349" t="s">
        <v>1165</v>
      </c>
      <c r="APK6" s="352" t="s">
        <v>1164</v>
      </c>
      <c r="APL6" s="349" t="s">
        <v>1165</v>
      </c>
      <c r="APM6" s="349" t="s">
        <v>1164</v>
      </c>
      <c r="APN6" s="376" t="s">
        <v>1165</v>
      </c>
      <c r="APO6" s="352" t="s">
        <v>1164</v>
      </c>
      <c r="APP6" s="349" t="s">
        <v>1165</v>
      </c>
      <c r="APQ6" s="349" t="s">
        <v>1164</v>
      </c>
      <c r="APR6" s="377" t="s">
        <v>1165</v>
      </c>
      <c r="APS6" s="399" t="s">
        <v>21</v>
      </c>
      <c r="APT6" s="348" t="s">
        <v>21</v>
      </c>
      <c r="APU6" s="352" t="s">
        <v>21</v>
      </c>
      <c r="APV6" s="352" t="s">
        <v>21</v>
      </c>
      <c r="APW6" s="352" t="s">
        <v>22</v>
      </c>
      <c r="APX6" s="348" t="s">
        <v>22</v>
      </c>
      <c r="APY6" s="352" t="s">
        <v>1164</v>
      </c>
      <c r="APZ6" s="349" t="s">
        <v>1165</v>
      </c>
      <c r="AQA6" s="349" t="s">
        <v>1164</v>
      </c>
      <c r="AQB6" s="376" t="s">
        <v>1165</v>
      </c>
      <c r="AQC6" s="352" t="s">
        <v>1164</v>
      </c>
      <c r="AQD6" s="349" t="s">
        <v>1165</v>
      </c>
      <c r="AQE6" s="349" t="s">
        <v>1164</v>
      </c>
      <c r="AQF6" s="376" t="s">
        <v>1165</v>
      </c>
      <c r="AQG6" s="352" t="s">
        <v>1164</v>
      </c>
      <c r="AQH6" s="349" t="s">
        <v>1164</v>
      </c>
      <c r="AQI6" s="376" t="s">
        <v>23</v>
      </c>
      <c r="AQJ6" s="352" t="s">
        <v>1164</v>
      </c>
      <c r="AQK6" s="349" t="s">
        <v>1164</v>
      </c>
      <c r="AQL6" s="352" t="s">
        <v>1165</v>
      </c>
      <c r="AQM6" s="399" t="s">
        <v>3157</v>
      </c>
      <c r="AQN6" s="349" t="s">
        <v>3158</v>
      </c>
      <c r="AQO6" s="349" t="s">
        <v>3157</v>
      </c>
      <c r="AQP6" s="349" t="s">
        <v>3158</v>
      </c>
      <c r="AQQ6" s="349" t="s">
        <v>3157</v>
      </c>
      <c r="AQR6" s="349" t="s">
        <v>3158</v>
      </c>
      <c r="AQS6" s="349" t="s">
        <v>3157</v>
      </c>
      <c r="AQT6" s="349" t="s">
        <v>3158</v>
      </c>
      <c r="AQU6" s="349" t="s">
        <v>3157</v>
      </c>
      <c r="AQV6" s="349" t="s">
        <v>3158</v>
      </c>
      <c r="AQW6" s="349" t="s">
        <v>3157</v>
      </c>
      <c r="AQX6" s="349" t="s">
        <v>3158</v>
      </c>
      <c r="AQY6" s="349" t="s">
        <v>3157</v>
      </c>
      <c r="AQZ6" s="349" t="s">
        <v>3158</v>
      </c>
      <c r="ARA6" s="349" t="s">
        <v>3157</v>
      </c>
      <c r="ARB6" s="349" t="s">
        <v>3158</v>
      </c>
      <c r="ARC6" s="349" t="s">
        <v>3157</v>
      </c>
      <c r="ARD6" s="349" t="s">
        <v>3158</v>
      </c>
      <c r="ARE6" s="349" t="s">
        <v>3157</v>
      </c>
      <c r="ARF6" s="349" t="s">
        <v>3158</v>
      </c>
      <c r="ARG6" s="349" t="s">
        <v>3157</v>
      </c>
      <c r="ARH6" s="349" t="s">
        <v>3158</v>
      </c>
      <c r="ARI6" s="349" t="s">
        <v>3157</v>
      </c>
      <c r="ARJ6" s="349" t="s">
        <v>3158</v>
      </c>
      <c r="ARK6" s="349" t="s">
        <v>3157</v>
      </c>
      <c r="ARL6" s="349" t="s">
        <v>3158</v>
      </c>
      <c r="ARM6" s="349" t="s">
        <v>3157</v>
      </c>
      <c r="ARN6" s="349" t="s">
        <v>3158</v>
      </c>
      <c r="ARO6" s="349" t="s">
        <v>3157</v>
      </c>
      <c r="ARP6" s="349" t="s">
        <v>3158</v>
      </c>
      <c r="ARQ6" s="349" t="s">
        <v>3157</v>
      </c>
      <c r="ARR6" s="376" t="s">
        <v>3158</v>
      </c>
      <c r="ARS6" s="352" t="s">
        <v>3157</v>
      </c>
      <c r="ART6" s="349" t="s">
        <v>3157</v>
      </c>
      <c r="ARU6" s="376" t="s">
        <v>23</v>
      </c>
      <c r="ARV6" s="352" t="s">
        <v>3157</v>
      </c>
      <c r="ARW6" s="349" t="s">
        <v>3157</v>
      </c>
      <c r="ARX6" s="352" t="s">
        <v>3158</v>
      </c>
      <c r="ARY6" s="399" t="s">
        <v>1164</v>
      </c>
      <c r="ARZ6" s="349" t="s">
        <v>1165</v>
      </c>
      <c r="ASA6" s="349" t="s">
        <v>1164</v>
      </c>
      <c r="ASB6" s="349" t="s">
        <v>1165</v>
      </c>
      <c r="ASC6" s="352" t="s">
        <v>1164</v>
      </c>
      <c r="ASD6" s="349" t="s">
        <v>1165</v>
      </c>
      <c r="ASE6" s="349" t="s">
        <v>1164</v>
      </c>
      <c r="ASF6" s="377" t="s">
        <v>1165</v>
      </c>
      <c r="ASG6" s="399" t="s">
        <v>1164</v>
      </c>
      <c r="ASH6" s="349" t="s">
        <v>1165</v>
      </c>
      <c r="ASI6" s="349" t="s">
        <v>1164</v>
      </c>
      <c r="ASJ6" s="349" t="s">
        <v>1165</v>
      </c>
      <c r="ASK6" s="352" t="s">
        <v>1164</v>
      </c>
      <c r="ASL6" s="349" t="s">
        <v>1165</v>
      </c>
      <c r="ASM6" s="349" t="s">
        <v>1164</v>
      </c>
      <c r="ASN6" s="377" t="s">
        <v>1165</v>
      </c>
      <c r="ASO6" s="399" t="s">
        <v>1164</v>
      </c>
      <c r="ASP6" s="349" t="s">
        <v>1165</v>
      </c>
      <c r="ASQ6" s="349" t="s">
        <v>1164</v>
      </c>
      <c r="ASR6" s="349" t="s">
        <v>1165</v>
      </c>
      <c r="ASS6" s="352" t="s">
        <v>1164</v>
      </c>
      <c r="AST6" s="349" t="s">
        <v>1165</v>
      </c>
      <c r="ASU6" s="349" t="s">
        <v>1164</v>
      </c>
      <c r="ASV6" s="348" t="s">
        <v>22</v>
      </c>
      <c r="ASW6" s="352" t="s">
        <v>21</v>
      </c>
      <c r="ASX6" s="352" t="s">
        <v>21</v>
      </c>
      <c r="ASY6" s="348" t="s">
        <v>22</v>
      </c>
      <c r="ASZ6" s="352" t="s">
        <v>4</v>
      </c>
      <c r="ATA6" s="349" t="s">
        <v>1165</v>
      </c>
      <c r="ATB6" s="349" t="s">
        <v>4</v>
      </c>
      <c r="ATC6" s="348" t="s">
        <v>22</v>
      </c>
      <c r="ATD6" s="430" t="s">
        <v>2130</v>
      </c>
      <c r="ATE6" s="355" t="s">
        <v>2131</v>
      </c>
      <c r="ATF6" s="355" t="s">
        <v>2130</v>
      </c>
      <c r="ATG6" s="392" t="s">
        <v>2131</v>
      </c>
      <c r="ATH6" s="399" t="s">
        <v>2722</v>
      </c>
      <c r="ATI6" s="352" t="s">
        <v>2722</v>
      </c>
      <c r="ATJ6" s="348" t="s">
        <v>2723</v>
      </c>
      <c r="ATK6" s="430" t="s">
        <v>1151</v>
      </c>
      <c r="ATL6" s="355" t="s">
        <v>442</v>
      </c>
      <c r="ATM6" s="355" t="s">
        <v>1151</v>
      </c>
      <c r="ATN6" s="352" t="s">
        <v>442</v>
      </c>
      <c r="ATO6" s="355" t="s">
        <v>1151</v>
      </c>
      <c r="ATP6" s="355" t="s">
        <v>442</v>
      </c>
      <c r="ATQ6" s="355" t="s">
        <v>1151</v>
      </c>
      <c r="ATR6" s="352" t="s">
        <v>442</v>
      </c>
      <c r="ATS6" s="355" t="s">
        <v>1151</v>
      </c>
      <c r="ATT6" s="355" t="s">
        <v>442</v>
      </c>
      <c r="ATU6" s="355" t="s">
        <v>1151</v>
      </c>
      <c r="ATV6" s="392" t="s">
        <v>442</v>
      </c>
      <c r="ATW6" s="349" t="s">
        <v>4</v>
      </c>
      <c r="ATX6" s="349" t="s">
        <v>86</v>
      </c>
      <c r="ATY6" s="349" t="s">
        <v>4</v>
      </c>
      <c r="ATZ6" s="349" t="s">
        <v>86</v>
      </c>
      <c r="AUA6" s="352" t="s">
        <v>533</v>
      </c>
      <c r="AUB6" s="349" t="s">
        <v>86</v>
      </c>
      <c r="AUC6" s="349" t="s">
        <v>86</v>
      </c>
      <c r="AUD6" s="349" t="s">
        <v>86</v>
      </c>
      <c r="AUE6" s="348" t="s">
        <v>86</v>
      </c>
      <c r="AUF6" s="352" t="s">
        <v>533</v>
      </c>
      <c r="AUG6" s="349" t="s">
        <v>86</v>
      </c>
      <c r="AUH6" s="349" t="s">
        <v>86</v>
      </c>
      <c r="AUI6" s="349" t="s">
        <v>86</v>
      </c>
      <c r="AUJ6" s="392" t="s">
        <v>86</v>
      </c>
      <c r="AUK6" s="352" t="s">
        <v>114</v>
      </c>
      <c r="AUL6" s="376" t="s">
        <v>86</v>
      </c>
      <c r="AUM6" s="399" t="s">
        <v>4</v>
      </c>
      <c r="AUN6" s="349" t="s">
        <v>4</v>
      </c>
      <c r="AUO6" s="349" t="s">
        <v>4</v>
      </c>
      <c r="AUP6" s="349" t="s">
        <v>4</v>
      </c>
      <c r="AUQ6" s="349" t="s">
        <v>4</v>
      </c>
      <c r="AUR6" s="349" t="s">
        <v>4</v>
      </c>
      <c r="AUS6" s="349" t="s">
        <v>4</v>
      </c>
      <c r="AUT6" s="349" t="s">
        <v>4</v>
      </c>
      <c r="AUU6" s="349" t="s">
        <v>4</v>
      </c>
      <c r="AUV6" s="349" t="s">
        <v>4</v>
      </c>
      <c r="AUW6" s="349" t="s">
        <v>4</v>
      </c>
      <c r="AUX6" s="349" t="s">
        <v>4</v>
      </c>
      <c r="AUY6" s="349" t="s">
        <v>4</v>
      </c>
      <c r="AUZ6" s="377" t="s">
        <v>4</v>
      </c>
      <c r="AVA6" s="363" t="s">
        <v>4</v>
      </c>
      <c r="AVB6" s="349" t="s">
        <v>4</v>
      </c>
      <c r="AVC6" s="349" t="s">
        <v>4</v>
      </c>
      <c r="AVD6" s="349" t="s">
        <v>4</v>
      </c>
      <c r="AVE6" s="349" t="s">
        <v>4</v>
      </c>
      <c r="AVF6" s="349" t="s">
        <v>4</v>
      </c>
      <c r="AVG6" s="349" t="s">
        <v>4</v>
      </c>
      <c r="AVH6" s="349" t="s">
        <v>4</v>
      </c>
      <c r="AVI6" s="349" t="s">
        <v>4</v>
      </c>
      <c r="AVJ6" s="349" t="s">
        <v>4</v>
      </c>
      <c r="AVK6" s="349" t="s">
        <v>4</v>
      </c>
      <c r="AVL6" s="349" t="s">
        <v>4</v>
      </c>
      <c r="AVM6" s="349" t="s">
        <v>4</v>
      </c>
      <c r="AVN6" s="348" t="s">
        <v>4</v>
      </c>
      <c r="AVO6" s="352" t="s">
        <v>4</v>
      </c>
      <c r="AVP6" s="349" t="s">
        <v>4</v>
      </c>
      <c r="AVQ6" s="349" t="s">
        <v>4</v>
      </c>
      <c r="AVR6" s="376" t="s">
        <v>4</v>
      </c>
      <c r="AVS6" s="399" t="s">
        <v>4</v>
      </c>
      <c r="AVT6" s="349" t="s">
        <v>4</v>
      </c>
      <c r="AVU6" s="349" t="s">
        <v>4</v>
      </c>
      <c r="AVV6" s="349" t="s">
        <v>4</v>
      </c>
      <c r="AVW6" s="349" t="s">
        <v>4</v>
      </c>
      <c r="AVX6" s="349" t="s">
        <v>4</v>
      </c>
      <c r="AVY6" s="349" t="s">
        <v>4</v>
      </c>
      <c r="AVZ6" s="349" t="s">
        <v>4</v>
      </c>
      <c r="AWA6" s="349" t="s">
        <v>4</v>
      </c>
      <c r="AWB6" s="349" t="s">
        <v>4</v>
      </c>
      <c r="AWC6" s="349" t="s">
        <v>4</v>
      </c>
      <c r="AWD6" s="349" t="s">
        <v>4</v>
      </c>
      <c r="AWE6" s="349" t="s">
        <v>4</v>
      </c>
      <c r="AWF6" s="348" t="s">
        <v>4</v>
      </c>
      <c r="AWG6" s="352" t="s">
        <v>4</v>
      </c>
      <c r="AWH6" s="349" t="s">
        <v>4</v>
      </c>
      <c r="AWI6" s="349" t="s">
        <v>4</v>
      </c>
      <c r="AWJ6" s="376" t="s">
        <v>4</v>
      </c>
      <c r="AWK6" s="380" t="s">
        <v>4</v>
      </c>
      <c r="AWL6" s="351" t="s">
        <v>4</v>
      </c>
      <c r="AWM6" s="351" t="s">
        <v>4</v>
      </c>
      <c r="AWN6" s="351" t="s">
        <v>4</v>
      </c>
      <c r="AWO6" s="351" t="s">
        <v>4</v>
      </c>
      <c r="AWP6" s="351" t="s">
        <v>4</v>
      </c>
      <c r="AWQ6" s="351" t="s">
        <v>4</v>
      </c>
      <c r="AWR6" s="351" t="s">
        <v>4</v>
      </c>
      <c r="AWS6" s="351" t="s">
        <v>4</v>
      </c>
      <c r="AWT6" s="351" t="s">
        <v>4</v>
      </c>
      <c r="AWU6" s="351" t="s">
        <v>4</v>
      </c>
      <c r="AWV6" s="362" t="s">
        <v>4</v>
      </c>
      <c r="AWW6" s="351" t="s">
        <v>4</v>
      </c>
      <c r="AWX6" s="351" t="s">
        <v>4</v>
      </c>
      <c r="AWY6" s="351" t="s">
        <v>4</v>
      </c>
      <c r="AWZ6" s="351" t="s">
        <v>4</v>
      </c>
      <c r="AXA6" s="351" t="s">
        <v>4</v>
      </c>
      <c r="AXB6" s="362" t="s">
        <v>4</v>
      </c>
      <c r="AXC6" s="351" t="s">
        <v>4</v>
      </c>
      <c r="AXD6" s="351" t="s">
        <v>4</v>
      </c>
      <c r="AXE6" s="351" t="s">
        <v>4</v>
      </c>
      <c r="AXF6" s="351" t="s">
        <v>4</v>
      </c>
      <c r="AXG6" s="351" t="s">
        <v>4</v>
      </c>
      <c r="AXH6" s="362" t="s">
        <v>4</v>
      </c>
      <c r="AXI6" s="351" t="s">
        <v>4</v>
      </c>
      <c r="AXJ6" s="351" t="s">
        <v>4</v>
      </c>
      <c r="AXK6" s="351" t="s">
        <v>4</v>
      </c>
      <c r="AXL6" s="362" t="s">
        <v>4</v>
      </c>
      <c r="AXM6" s="380" t="s">
        <v>4</v>
      </c>
      <c r="AXN6" s="351" t="s">
        <v>4</v>
      </c>
      <c r="AXO6" s="351" t="s">
        <v>4</v>
      </c>
      <c r="AXP6" s="351" t="s">
        <v>4</v>
      </c>
      <c r="AXQ6" s="351" t="s">
        <v>4</v>
      </c>
      <c r="AXR6" s="351" t="s">
        <v>4</v>
      </c>
      <c r="AXS6" s="351" t="s">
        <v>4</v>
      </c>
      <c r="AXT6" s="351" t="s">
        <v>4</v>
      </c>
      <c r="AXU6" s="351" t="s">
        <v>4</v>
      </c>
      <c r="AXV6" s="351" t="s">
        <v>4</v>
      </c>
      <c r="AXW6" s="351" t="s">
        <v>4</v>
      </c>
      <c r="AXX6" s="351" t="s">
        <v>4</v>
      </c>
      <c r="AXY6" s="351" t="s">
        <v>4</v>
      </c>
      <c r="AXZ6" s="351" t="s">
        <v>4</v>
      </c>
      <c r="AYA6" s="351" t="s">
        <v>4</v>
      </c>
      <c r="AYB6" s="362" t="s">
        <v>4</v>
      </c>
      <c r="AYC6" s="392" t="s">
        <v>4</v>
      </c>
      <c r="AYD6" s="363" t="s">
        <v>4</v>
      </c>
      <c r="AYE6" s="351" t="s">
        <v>4</v>
      </c>
      <c r="AYF6" s="351" t="s">
        <v>4</v>
      </c>
      <c r="AYG6" s="351" t="s">
        <v>4</v>
      </c>
      <c r="AYH6" s="351" t="s">
        <v>4</v>
      </c>
      <c r="AYI6" s="351" t="s">
        <v>4</v>
      </c>
      <c r="AYJ6" s="351" t="s">
        <v>4</v>
      </c>
      <c r="AYK6" s="351" t="s">
        <v>4</v>
      </c>
      <c r="AYL6" s="351" t="s">
        <v>4</v>
      </c>
      <c r="AYM6" s="351" t="s">
        <v>4</v>
      </c>
      <c r="AYN6" s="351" t="s">
        <v>4</v>
      </c>
      <c r="AYO6" s="351" t="s">
        <v>4</v>
      </c>
      <c r="AYP6" s="351" t="s">
        <v>4</v>
      </c>
      <c r="AYQ6" s="362" t="s">
        <v>4</v>
      </c>
      <c r="AYR6" s="351" t="s">
        <v>4</v>
      </c>
      <c r="AYS6" s="362" t="s">
        <v>4</v>
      </c>
      <c r="AYT6" s="351" t="s">
        <v>4</v>
      </c>
      <c r="AYU6" s="351" t="s">
        <v>4</v>
      </c>
      <c r="AYV6" s="362" t="s">
        <v>4</v>
      </c>
      <c r="AYW6" s="375" t="s">
        <v>110</v>
      </c>
      <c r="AYX6" s="348" t="s">
        <v>110</v>
      </c>
      <c r="AYY6" s="348" t="s">
        <v>114</v>
      </c>
      <c r="AYZ6" s="348" t="s">
        <v>114</v>
      </c>
      <c r="AZA6" s="348" t="s">
        <v>114</v>
      </c>
      <c r="AZB6" s="348" t="s">
        <v>114</v>
      </c>
      <c r="AZC6" s="348" t="s">
        <v>114</v>
      </c>
      <c r="AZD6" s="348" t="s">
        <v>114</v>
      </c>
      <c r="AZE6" s="348" t="s">
        <v>114</v>
      </c>
      <c r="AZF6" s="352" t="s">
        <v>114</v>
      </c>
      <c r="AZG6" s="348" t="s">
        <v>114</v>
      </c>
      <c r="AZH6" s="348" t="s">
        <v>114</v>
      </c>
      <c r="AZI6" s="348" t="s">
        <v>114</v>
      </c>
      <c r="AZJ6" s="348" t="s">
        <v>114</v>
      </c>
      <c r="AZK6" s="348" t="s">
        <v>114</v>
      </c>
      <c r="AZL6" s="348" t="s">
        <v>114</v>
      </c>
      <c r="AZM6" s="348" t="s">
        <v>114</v>
      </c>
      <c r="AZN6" s="348" t="s">
        <v>114</v>
      </c>
      <c r="AZO6" s="348" t="s">
        <v>114</v>
      </c>
      <c r="AZP6" s="348" t="s">
        <v>114</v>
      </c>
      <c r="AZQ6" s="348" t="s">
        <v>114</v>
      </c>
      <c r="AZR6" s="348" t="s">
        <v>114</v>
      </c>
      <c r="AZS6" s="348" t="s">
        <v>114</v>
      </c>
      <c r="AZT6" s="348" t="s">
        <v>114</v>
      </c>
      <c r="AZU6" s="348" t="s">
        <v>114</v>
      </c>
      <c r="AZV6" s="348" t="s">
        <v>114</v>
      </c>
      <c r="AZW6" s="348" t="s">
        <v>114</v>
      </c>
      <c r="AZX6" s="392" t="s">
        <v>114</v>
      </c>
      <c r="AZY6" s="376" t="s">
        <v>114</v>
      </c>
      <c r="AZZ6" s="352" t="s">
        <v>114</v>
      </c>
      <c r="BAA6" s="376" t="s">
        <v>114</v>
      </c>
      <c r="BAB6" s="348" t="s">
        <v>114</v>
      </c>
      <c r="BAC6" s="348" t="s">
        <v>114</v>
      </c>
      <c r="BAD6" s="348" t="s">
        <v>114</v>
      </c>
      <c r="BAE6" s="348" t="s">
        <v>114</v>
      </c>
      <c r="BAF6" s="348" t="s">
        <v>114</v>
      </c>
      <c r="BAG6" s="348" t="s">
        <v>114</v>
      </c>
      <c r="BAH6" s="348" t="s">
        <v>114</v>
      </c>
      <c r="BAI6" s="348" t="s">
        <v>114</v>
      </c>
      <c r="BAJ6" s="348" t="s">
        <v>114</v>
      </c>
      <c r="BAK6" s="348" t="s">
        <v>114</v>
      </c>
      <c r="BAL6" s="348" t="s">
        <v>114</v>
      </c>
      <c r="BAM6" s="348" t="s">
        <v>114</v>
      </c>
      <c r="BAN6" s="348" t="s">
        <v>114</v>
      </c>
      <c r="BAO6" s="348" t="s">
        <v>114</v>
      </c>
      <c r="BAP6" s="348" t="s">
        <v>114</v>
      </c>
      <c r="BAQ6" s="348" t="s">
        <v>114</v>
      </c>
      <c r="BAR6" s="375" t="s">
        <v>114</v>
      </c>
      <c r="BAS6" s="348" t="s">
        <v>114</v>
      </c>
      <c r="BAT6" s="352" t="s">
        <v>114</v>
      </c>
      <c r="BAU6" s="348" t="s">
        <v>114</v>
      </c>
      <c r="BAV6" s="348" t="s">
        <v>114</v>
      </c>
      <c r="BAW6" s="348" t="s">
        <v>114</v>
      </c>
      <c r="BAX6" s="348" t="s">
        <v>114</v>
      </c>
      <c r="BAY6" s="348" t="s">
        <v>114</v>
      </c>
      <c r="BAZ6" s="348" t="s">
        <v>114</v>
      </c>
      <c r="BBA6" s="348" t="s">
        <v>114</v>
      </c>
      <c r="BBB6" s="348" t="s">
        <v>114</v>
      </c>
      <c r="BBC6" s="348" t="s">
        <v>114</v>
      </c>
      <c r="BBD6" s="348" t="s">
        <v>114</v>
      </c>
      <c r="BBE6" s="348" t="s">
        <v>114</v>
      </c>
      <c r="BBF6" s="348" t="s">
        <v>114</v>
      </c>
      <c r="BBG6" s="348" t="s">
        <v>114</v>
      </c>
      <c r="BBH6" s="348" t="s">
        <v>114</v>
      </c>
      <c r="BBI6" s="348" t="s">
        <v>114</v>
      </c>
      <c r="BBJ6" s="348" t="s">
        <v>114</v>
      </c>
      <c r="BBK6" s="375" t="s">
        <v>114</v>
      </c>
      <c r="BBL6" s="348" t="s">
        <v>114</v>
      </c>
      <c r="BBM6" s="348" t="s">
        <v>114</v>
      </c>
      <c r="BBN6" s="348" t="s">
        <v>114</v>
      </c>
      <c r="BBO6" s="348" t="s">
        <v>114</v>
      </c>
      <c r="BBP6" s="348" t="s">
        <v>114</v>
      </c>
      <c r="BBQ6" s="348" t="s">
        <v>114</v>
      </c>
      <c r="BBR6" s="348" t="s">
        <v>114</v>
      </c>
      <c r="BBS6" s="348" t="s">
        <v>114</v>
      </c>
      <c r="BBT6" s="352" t="s">
        <v>114</v>
      </c>
      <c r="BBU6" s="348" t="s">
        <v>114</v>
      </c>
      <c r="BBV6" s="352" t="s">
        <v>114</v>
      </c>
      <c r="BBW6" s="348" t="s">
        <v>114</v>
      </c>
      <c r="BBX6" s="348" t="s">
        <v>114</v>
      </c>
      <c r="BBY6" s="348" t="s">
        <v>114</v>
      </c>
      <c r="BBZ6" s="348" t="s">
        <v>114</v>
      </c>
      <c r="BCA6" s="348" t="s">
        <v>114</v>
      </c>
      <c r="BCB6" s="348" t="s">
        <v>114</v>
      </c>
      <c r="BCC6" s="348" t="s">
        <v>114</v>
      </c>
      <c r="BCD6" s="348" t="s">
        <v>114</v>
      </c>
      <c r="BCE6" s="348" t="s">
        <v>114</v>
      </c>
      <c r="BCF6" s="348" t="s">
        <v>114</v>
      </c>
      <c r="BCG6" s="348" t="s">
        <v>114</v>
      </c>
      <c r="BCH6" s="348" t="s">
        <v>114</v>
      </c>
      <c r="BCI6" s="348" t="s">
        <v>114</v>
      </c>
      <c r="BCJ6" s="392" t="s">
        <v>114</v>
      </c>
      <c r="BCK6" s="375" t="s">
        <v>114</v>
      </c>
      <c r="BCL6" s="348" t="s">
        <v>114</v>
      </c>
      <c r="BCM6" s="352" t="s">
        <v>114</v>
      </c>
      <c r="BCN6" s="348" t="s">
        <v>114</v>
      </c>
      <c r="BCO6" s="348" t="s">
        <v>114</v>
      </c>
      <c r="BCP6" s="348" t="s">
        <v>114</v>
      </c>
      <c r="BCQ6" s="348" t="s">
        <v>114</v>
      </c>
      <c r="BCR6" s="348" t="s">
        <v>114</v>
      </c>
      <c r="BCS6" s="348" t="s">
        <v>114</v>
      </c>
      <c r="BCT6" s="348" t="s">
        <v>114</v>
      </c>
      <c r="BCU6" s="348" t="s">
        <v>114</v>
      </c>
      <c r="BCV6" s="348" t="s">
        <v>114</v>
      </c>
      <c r="BCW6" s="348" t="s">
        <v>114</v>
      </c>
      <c r="BCX6" s="348" t="s">
        <v>114</v>
      </c>
      <c r="BCY6" s="348" t="s">
        <v>114</v>
      </c>
      <c r="BCZ6" s="348" t="s">
        <v>114</v>
      </c>
      <c r="BDA6" s="348" t="s">
        <v>114</v>
      </c>
      <c r="BDB6" s="348" t="s">
        <v>114</v>
      </c>
      <c r="BDC6" s="392" t="s">
        <v>114</v>
      </c>
      <c r="BDD6" s="376" t="s">
        <v>639</v>
      </c>
      <c r="BDE6" s="348" t="s">
        <v>639</v>
      </c>
      <c r="BDF6" s="348" t="s">
        <v>639</v>
      </c>
      <c r="BDG6" s="348" t="s">
        <v>639</v>
      </c>
      <c r="BDH6" s="348" t="s">
        <v>639</v>
      </c>
      <c r="BDI6" s="348" t="s">
        <v>639</v>
      </c>
      <c r="BDJ6" s="348" t="s">
        <v>639</v>
      </c>
      <c r="BDK6" s="348" t="s">
        <v>639</v>
      </c>
      <c r="BDL6" s="348" t="s">
        <v>639</v>
      </c>
      <c r="BDM6" s="348" t="s">
        <v>639</v>
      </c>
      <c r="BDN6" s="348" t="s">
        <v>639</v>
      </c>
      <c r="BDO6" s="392" t="s">
        <v>639</v>
      </c>
      <c r="BDP6" s="375" t="s">
        <v>4</v>
      </c>
      <c r="BDQ6" s="348" t="s">
        <v>4</v>
      </c>
      <c r="BDR6" s="348" t="s">
        <v>4</v>
      </c>
      <c r="BDS6" s="348" t="s">
        <v>4</v>
      </c>
      <c r="BDT6" s="348" t="s">
        <v>4</v>
      </c>
      <c r="BDU6" s="348" t="s">
        <v>4</v>
      </c>
      <c r="BDV6" s="348" t="s">
        <v>4</v>
      </c>
      <c r="BDW6" s="348" t="s">
        <v>4</v>
      </c>
      <c r="BDX6" s="348" t="s">
        <v>4</v>
      </c>
      <c r="BDY6" s="348" t="s">
        <v>4</v>
      </c>
      <c r="BDZ6" s="348" t="s">
        <v>4</v>
      </c>
      <c r="BEA6" s="348" t="s">
        <v>4</v>
      </c>
      <c r="BEB6" s="375" t="s">
        <v>114</v>
      </c>
      <c r="BEC6" s="348" t="s">
        <v>114</v>
      </c>
      <c r="BED6" s="348" t="s">
        <v>114</v>
      </c>
      <c r="BEE6" s="348" t="s">
        <v>114</v>
      </c>
      <c r="BEF6" s="348" t="s">
        <v>114</v>
      </c>
      <c r="BEG6" s="348" t="s">
        <v>114</v>
      </c>
      <c r="BEH6" s="348" t="s">
        <v>114</v>
      </c>
      <c r="BEI6" s="348" t="s">
        <v>114</v>
      </c>
      <c r="BEJ6" s="348" t="s">
        <v>114</v>
      </c>
      <c r="BEK6" s="348" t="s">
        <v>114</v>
      </c>
      <c r="BEL6" s="348" t="s">
        <v>114</v>
      </c>
      <c r="BEM6" s="392" t="s">
        <v>114</v>
      </c>
      <c r="BEN6" s="363" t="s">
        <v>4</v>
      </c>
      <c r="BEO6" s="351" t="s">
        <v>4</v>
      </c>
      <c r="BEP6" s="351" t="s">
        <v>4</v>
      </c>
      <c r="BEQ6" s="351" t="s">
        <v>4</v>
      </c>
      <c r="BER6" s="351" t="s">
        <v>4</v>
      </c>
      <c r="BES6" s="351" t="s">
        <v>4</v>
      </c>
      <c r="BET6" s="351" t="s">
        <v>4</v>
      </c>
      <c r="BEU6" s="351" t="s">
        <v>4</v>
      </c>
      <c r="BEV6" s="351" t="s">
        <v>4</v>
      </c>
      <c r="BEW6" s="351" t="s">
        <v>4</v>
      </c>
      <c r="BEX6" s="351" t="s">
        <v>4</v>
      </c>
      <c r="BEY6" s="351" t="s">
        <v>4</v>
      </c>
      <c r="BEZ6" s="351" t="s">
        <v>4</v>
      </c>
      <c r="BFA6" s="351" t="s">
        <v>4</v>
      </c>
      <c r="BFB6" s="351" t="s">
        <v>4</v>
      </c>
      <c r="BFC6" s="362" t="s">
        <v>4</v>
      </c>
      <c r="BFD6" s="380" t="s">
        <v>4</v>
      </c>
      <c r="BFE6" s="362" t="s">
        <v>4</v>
      </c>
      <c r="BFF6" s="351" t="s">
        <v>4</v>
      </c>
      <c r="BFG6" s="362" t="s">
        <v>4</v>
      </c>
      <c r="BFH6" s="380" t="s">
        <v>4</v>
      </c>
      <c r="BFI6" s="415" t="s">
        <v>4</v>
      </c>
      <c r="BFJ6" s="380" t="s">
        <v>442</v>
      </c>
      <c r="BFK6" s="415" t="s">
        <v>442</v>
      </c>
      <c r="BFL6" s="380" t="s">
        <v>4</v>
      </c>
      <c r="BFM6" s="415" t="s">
        <v>4</v>
      </c>
      <c r="BFN6" s="380" t="s">
        <v>4</v>
      </c>
      <c r="BFO6" s="415" t="s">
        <v>4</v>
      </c>
      <c r="BFP6" s="375" t="s">
        <v>2733</v>
      </c>
      <c r="BFQ6" s="399" t="s">
        <v>2844</v>
      </c>
      <c r="BFR6" s="352" t="s">
        <v>2844</v>
      </c>
      <c r="BFS6" s="352" t="s">
        <v>2844</v>
      </c>
      <c r="BFT6" s="352" t="s">
        <v>2844</v>
      </c>
      <c r="BFU6" s="352" t="s">
        <v>2844</v>
      </c>
      <c r="BFV6" s="352" t="s">
        <v>2844</v>
      </c>
      <c r="BFW6" s="352" t="s">
        <v>2844</v>
      </c>
      <c r="BFX6" s="392" t="s">
        <v>2844</v>
      </c>
      <c r="BFY6" s="461" t="s">
        <v>21</v>
      </c>
      <c r="BFZ6" s="462" t="s">
        <v>2997</v>
      </c>
      <c r="BGA6" s="468" t="s">
        <v>2997</v>
      </c>
      <c r="BGB6" s="468" t="s">
        <v>2997</v>
      </c>
      <c r="BGC6" s="462" t="s">
        <v>2997</v>
      </c>
      <c r="BGD6" s="462" t="s">
        <v>21</v>
      </c>
      <c r="BGE6" s="462" t="s">
        <v>2997</v>
      </c>
      <c r="BGF6" s="462" t="s">
        <v>2997</v>
      </c>
      <c r="BGG6" s="462" t="s">
        <v>2997</v>
      </c>
      <c r="BGH6" s="462" t="s">
        <v>2997</v>
      </c>
      <c r="BGI6" s="462" t="s">
        <v>21</v>
      </c>
      <c r="BGJ6" s="462" t="s">
        <v>2997</v>
      </c>
      <c r="BGK6" s="462" t="s">
        <v>2997</v>
      </c>
      <c r="BGL6" s="462" t="s">
        <v>2997</v>
      </c>
      <c r="BGM6" s="464" t="s">
        <v>2997</v>
      </c>
      <c r="BGN6" s="418" t="s">
        <v>692</v>
      </c>
      <c r="BGO6" s="405" t="s">
        <v>692</v>
      </c>
      <c r="BGP6" s="352" t="s">
        <v>4</v>
      </c>
      <c r="BGQ6" s="352" t="s">
        <v>4</v>
      </c>
      <c r="BGR6" s="352" t="s">
        <v>4</v>
      </c>
      <c r="BGS6" s="352" t="s">
        <v>4</v>
      </c>
      <c r="BGT6" s="405" t="s">
        <v>692</v>
      </c>
      <c r="BGU6" s="352" t="s">
        <v>4</v>
      </c>
      <c r="BGV6" s="352" t="s">
        <v>4</v>
      </c>
      <c r="BGW6" s="352" t="s">
        <v>4</v>
      </c>
      <c r="BGX6" s="352" t="s">
        <v>4</v>
      </c>
      <c r="BGY6" s="352" t="s">
        <v>4</v>
      </c>
      <c r="BGZ6" s="352" t="s">
        <v>4</v>
      </c>
      <c r="BHA6" s="352" t="s">
        <v>4</v>
      </c>
      <c r="BHB6" s="392" t="s">
        <v>4</v>
      </c>
      <c r="BHC6" s="399" t="s">
        <v>702</v>
      </c>
      <c r="BHD6" s="352" t="s">
        <v>702</v>
      </c>
      <c r="BHE6" s="352" t="s">
        <v>702</v>
      </c>
      <c r="BHF6" s="352" t="s">
        <v>702</v>
      </c>
      <c r="BHG6" s="352" t="s">
        <v>702</v>
      </c>
      <c r="BHH6" s="352" t="s">
        <v>702</v>
      </c>
      <c r="BHI6" s="352" t="s">
        <v>702</v>
      </c>
      <c r="BHJ6" s="352" t="s">
        <v>702</v>
      </c>
      <c r="BHK6" s="352" t="s">
        <v>702</v>
      </c>
      <c r="BHL6" s="352" t="s">
        <v>2752</v>
      </c>
      <c r="BHM6" s="352" t="s">
        <v>2753</v>
      </c>
      <c r="BHN6" s="352" t="s">
        <v>4</v>
      </c>
      <c r="BHO6" s="392" t="s">
        <v>4</v>
      </c>
      <c r="BHP6" s="399" t="s">
        <v>4</v>
      </c>
      <c r="BHQ6" s="352" t="s">
        <v>4</v>
      </c>
      <c r="BHR6" s="352" t="s">
        <v>4</v>
      </c>
      <c r="BHS6" s="352" t="s">
        <v>4</v>
      </c>
      <c r="BHT6" s="352" t="s">
        <v>4</v>
      </c>
      <c r="BHU6" s="352" t="s">
        <v>4</v>
      </c>
      <c r="BHV6" s="352" t="s">
        <v>4</v>
      </c>
      <c r="BHW6" s="349" t="s">
        <v>4</v>
      </c>
      <c r="BHX6" s="349" t="s">
        <v>4</v>
      </c>
      <c r="BHY6" s="349" t="s">
        <v>4</v>
      </c>
      <c r="BHZ6" s="352" t="s">
        <v>4</v>
      </c>
      <c r="BIA6" s="352" t="s">
        <v>4</v>
      </c>
      <c r="BIB6" s="352" t="s">
        <v>4</v>
      </c>
      <c r="BIC6" s="352" t="s">
        <v>4</v>
      </c>
      <c r="BID6" s="352" t="s">
        <v>4</v>
      </c>
      <c r="BIE6" s="352" t="s">
        <v>4</v>
      </c>
      <c r="BIF6" s="352" t="s">
        <v>4</v>
      </c>
      <c r="BIG6" s="352" t="s">
        <v>4</v>
      </c>
      <c r="BIH6" s="352" t="s">
        <v>4</v>
      </c>
      <c r="BII6" s="352" t="s">
        <v>4</v>
      </c>
      <c r="BIJ6" s="352" t="s">
        <v>4</v>
      </c>
      <c r="BIK6" s="352" t="s">
        <v>4</v>
      </c>
      <c r="BIL6" s="352" t="s">
        <v>4</v>
      </c>
      <c r="BIM6" s="352" t="s">
        <v>4</v>
      </c>
      <c r="BIN6" s="349" t="s">
        <v>4</v>
      </c>
      <c r="BIO6" s="392" t="s">
        <v>4</v>
      </c>
      <c r="BIP6" s="399" t="s">
        <v>4</v>
      </c>
      <c r="BIQ6" s="352" t="s">
        <v>4</v>
      </c>
      <c r="BIR6" s="352" t="s">
        <v>4</v>
      </c>
      <c r="BIS6" s="352" t="s">
        <v>4</v>
      </c>
      <c r="BIT6" s="352" t="s">
        <v>4</v>
      </c>
      <c r="BIU6" s="392" t="s">
        <v>4</v>
      </c>
      <c r="BIV6" s="418" t="s">
        <v>692</v>
      </c>
      <c r="BIW6" s="352" t="s">
        <v>4</v>
      </c>
      <c r="BIX6" s="352" t="s">
        <v>4</v>
      </c>
      <c r="BIY6" s="352" t="s">
        <v>4</v>
      </c>
      <c r="BIZ6" s="352" t="s">
        <v>4</v>
      </c>
      <c r="BJA6" s="352" t="s">
        <v>4</v>
      </c>
      <c r="BJB6" s="352" t="s">
        <v>4</v>
      </c>
      <c r="BJC6" s="352" t="s">
        <v>4</v>
      </c>
      <c r="BJD6" s="352" t="s">
        <v>4</v>
      </c>
      <c r="BJE6" s="352" t="s">
        <v>4</v>
      </c>
      <c r="BJF6" s="352" t="s">
        <v>4</v>
      </c>
      <c r="BJG6" s="352" t="s">
        <v>4</v>
      </c>
      <c r="BJH6" s="352" t="s">
        <v>4</v>
      </c>
      <c r="BJI6" s="352" t="s">
        <v>4</v>
      </c>
      <c r="BJJ6" s="352" t="s">
        <v>4</v>
      </c>
      <c r="BJK6" s="352" t="s">
        <v>4</v>
      </c>
      <c r="BJL6" s="352" t="s">
        <v>4</v>
      </c>
      <c r="BJM6" s="352" t="s">
        <v>4</v>
      </c>
      <c r="BJN6" s="352" t="s">
        <v>4</v>
      </c>
      <c r="BJO6" s="352" t="s">
        <v>4</v>
      </c>
      <c r="BJP6" s="352" t="s">
        <v>4</v>
      </c>
      <c r="BJQ6" s="352" t="s">
        <v>4</v>
      </c>
      <c r="BJR6" s="392" t="s">
        <v>4</v>
      </c>
      <c r="BJS6" s="399" t="s">
        <v>4</v>
      </c>
      <c r="BJT6" s="392" t="s">
        <v>4</v>
      </c>
      <c r="BJU6" s="399" t="s">
        <v>4</v>
      </c>
      <c r="BJV6" s="352" t="s">
        <v>114</v>
      </c>
      <c r="BJW6" s="352" t="s">
        <v>4</v>
      </c>
      <c r="BJX6" s="352" t="s">
        <v>114</v>
      </c>
      <c r="BJY6" s="352" t="s">
        <v>4</v>
      </c>
      <c r="BJZ6" s="352" t="s">
        <v>110</v>
      </c>
      <c r="BKA6" s="352" t="s">
        <v>4</v>
      </c>
      <c r="BKB6" s="352" t="s">
        <v>110</v>
      </c>
      <c r="BKC6" s="352" t="s">
        <v>4</v>
      </c>
      <c r="BKD6" s="352" t="s">
        <v>110</v>
      </c>
      <c r="BKE6" s="352" t="s">
        <v>4</v>
      </c>
      <c r="BKF6" s="352" t="s">
        <v>110</v>
      </c>
      <c r="BKG6" s="352" t="s">
        <v>4</v>
      </c>
      <c r="BKH6" s="352" t="s">
        <v>110</v>
      </c>
      <c r="BKI6" s="352" t="s">
        <v>4</v>
      </c>
      <c r="BKJ6" s="392" t="s">
        <v>110</v>
      </c>
      <c r="BKK6" s="399" t="s">
        <v>4</v>
      </c>
      <c r="BKL6" s="349" t="s">
        <v>4</v>
      </c>
      <c r="BKM6" s="349" t="s">
        <v>4</v>
      </c>
      <c r="BKN6" s="349" t="s">
        <v>4</v>
      </c>
      <c r="BKO6" s="376" t="s">
        <v>4</v>
      </c>
      <c r="BKP6" s="352" t="s">
        <v>4</v>
      </c>
      <c r="BKQ6" s="349" t="s">
        <v>4</v>
      </c>
      <c r="BKR6" s="349" t="s">
        <v>4</v>
      </c>
      <c r="BKS6" s="349" t="s">
        <v>4</v>
      </c>
      <c r="BKT6" s="349" t="s">
        <v>4</v>
      </c>
      <c r="BKU6" s="349" t="s">
        <v>4</v>
      </c>
      <c r="BKV6" s="349" t="s">
        <v>4</v>
      </c>
      <c r="BKW6" s="349" t="s">
        <v>4</v>
      </c>
      <c r="BKX6" s="349" t="s">
        <v>4</v>
      </c>
      <c r="BKY6" s="349" t="s">
        <v>4</v>
      </c>
      <c r="BKZ6" s="349" t="s">
        <v>4</v>
      </c>
      <c r="BLA6" s="349" t="s">
        <v>4</v>
      </c>
      <c r="BLB6" s="349" t="s">
        <v>4</v>
      </c>
      <c r="BLC6" s="352" t="s">
        <v>4</v>
      </c>
      <c r="BLD6" s="349" t="s">
        <v>4</v>
      </c>
      <c r="BLE6" s="349" t="s">
        <v>4</v>
      </c>
      <c r="BLF6" s="349" t="s">
        <v>4</v>
      </c>
      <c r="BLG6" s="349" t="s">
        <v>4</v>
      </c>
      <c r="BLH6" s="349" t="s">
        <v>4</v>
      </c>
      <c r="BLI6" s="349" t="s">
        <v>4</v>
      </c>
      <c r="BLJ6" s="349" t="s">
        <v>4</v>
      </c>
      <c r="BLK6" s="352" t="s">
        <v>4</v>
      </c>
      <c r="BLL6" s="392" t="s">
        <v>4</v>
      </c>
      <c r="BLM6" s="399" t="s">
        <v>4</v>
      </c>
      <c r="BLN6" s="352" t="s">
        <v>4</v>
      </c>
      <c r="BLO6" s="352" t="s">
        <v>4</v>
      </c>
      <c r="BLP6" s="352" t="s">
        <v>4</v>
      </c>
      <c r="BLQ6" s="352" t="s">
        <v>4</v>
      </c>
      <c r="BLR6" s="352" t="s">
        <v>4</v>
      </c>
      <c r="BLS6" s="352" t="s">
        <v>4</v>
      </c>
      <c r="BLT6" s="352" t="s">
        <v>4</v>
      </c>
      <c r="BLU6" s="352" t="s">
        <v>4</v>
      </c>
      <c r="BLV6" s="352" t="s">
        <v>4</v>
      </c>
      <c r="BLW6" s="352" t="s">
        <v>4</v>
      </c>
      <c r="BLX6" s="352" t="s">
        <v>4</v>
      </c>
      <c r="BLY6" s="352" t="s">
        <v>4</v>
      </c>
      <c r="BLZ6" s="352" t="s">
        <v>4</v>
      </c>
      <c r="BMA6" s="352" t="s">
        <v>4</v>
      </c>
      <c r="BMB6" s="352" t="s">
        <v>4</v>
      </c>
      <c r="BMC6" s="352" t="s">
        <v>4</v>
      </c>
      <c r="BMD6" s="352" t="s">
        <v>4</v>
      </c>
      <c r="BME6" s="352" t="s">
        <v>4</v>
      </c>
      <c r="BMF6" s="392" t="s">
        <v>4</v>
      </c>
      <c r="BMG6" s="399" t="s">
        <v>4</v>
      </c>
      <c r="BMH6" s="352" t="s">
        <v>4</v>
      </c>
      <c r="BMI6" s="352" t="s">
        <v>4</v>
      </c>
      <c r="BMJ6" s="352" t="s">
        <v>4</v>
      </c>
      <c r="BMK6" s="352" t="s">
        <v>4</v>
      </c>
      <c r="BML6" s="352" t="s">
        <v>4</v>
      </c>
      <c r="BMM6" s="352" t="s">
        <v>4</v>
      </c>
      <c r="BMN6" s="352" t="s">
        <v>4</v>
      </c>
      <c r="BMO6" s="352" t="s">
        <v>4</v>
      </c>
      <c r="BMP6" s="352" t="s">
        <v>4</v>
      </c>
      <c r="BMQ6" s="352" t="s">
        <v>4</v>
      </c>
      <c r="BMR6" s="352" t="s">
        <v>4</v>
      </c>
      <c r="BMS6" s="352" t="s">
        <v>4</v>
      </c>
      <c r="BMT6" s="352" t="s">
        <v>4</v>
      </c>
      <c r="BMU6" s="352" t="s">
        <v>4</v>
      </c>
      <c r="BMV6" s="352" t="s">
        <v>4</v>
      </c>
      <c r="BMW6" s="352" t="s">
        <v>4</v>
      </c>
      <c r="BMX6" s="352" t="s">
        <v>4</v>
      </c>
      <c r="BMY6" s="352" t="s">
        <v>4</v>
      </c>
      <c r="BMZ6" s="392" t="s">
        <v>4</v>
      </c>
      <c r="BNA6" s="399" t="s">
        <v>4</v>
      </c>
      <c r="BNB6" s="352" t="s">
        <v>4</v>
      </c>
      <c r="BNC6" s="352" t="s">
        <v>110</v>
      </c>
      <c r="BND6" s="392" t="s">
        <v>110</v>
      </c>
      <c r="BNE6" s="399" t="s">
        <v>4</v>
      </c>
      <c r="BNF6" s="349" t="s">
        <v>4</v>
      </c>
      <c r="BNG6" s="352" t="s">
        <v>4</v>
      </c>
      <c r="BNH6" s="352" t="s">
        <v>4</v>
      </c>
      <c r="BNI6" s="352" t="s">
        <v>4</v>
      </c>
      <c r="BNJ6" s="348" t="s">
        <v>4</v>
      </c>
      <c r="BNK6" s="352" t="s">
        <v>110</v>
      </c>
      <c r="BNL6" s="352" t="s">
        <v>110</v>
      </c>
      <c r="BNM6" s="349" t="s">
        <v>4</v>
      </c>
      <c r="BNN6" s="349" t="s">
        <v>4</v>
      </c>
      <c r="BNO6" s="352" t="s">
        <v>4</v>
      </c>
      <c r="BNP6" s="352" t="s">
        <v>4</v>
      </c>
      <c r="BNQ6" s="352" t="s">
        <v>4</v>
      </c>
      <c r="BNR6" s="392" t="s">
        <v>4</v>
      </c>
      <c r="BNS6" s="282" t="s">
        <v>224</v>
      </c>
      <c r="BNT6" s="283" t="s">
        <v>225</v>
      </c>
      <c r="BNU6" s="283" t="s">
        <v>224</v>
      </c>
      <c r="BNV6" s="283" t="s">
        <v>22</v>
      </c>
      <c r="BNW6" s="283" t="s">
        <v>226</v>
      </c>
      <c r="BNX6" s="283" t="s">
        <v>226</v>
      </c>
      <c r="BNY6" s="352" t="s">
        <v>110</v>
      </c>
      <c r="BNZ6" s="352" t="s">
        <v>110</v>
      </c>
      <c r="BOA6" s="352" t="s">
        <v>226</v>
      </c>
      <c r="BOB6" s="239" t="s">
        <v>226</v>
      </c>
      <c r="BOC6" s="282" t="s">
        <v>226</v>
      </c>
      <c r="BOD6" s="283" t="s">
        <v>226</v>
      </c>
      <c r="BOE6" s="283" t="s">
        <v>226</v>
      </c>
      <c r="BOF6" s="283" t="s">
        <v>226</v>
      </c>
      <c r="BOG6" s="283" t="s">
        <v>226</v>
      </c>
      <c r="BOH6" s="283" t="s">
        <v>226</v>
      </c>
      <c r="BOI6" s="283" t="s">
        <v>226</v>
      </c>
      <c r="BOJ6" s="283" t="s">
        <v>226</v>
      </c>
      <c r="BOK6" s="283" t="s">
        <v>226</v>
      </c>
      <c r="BOL6" s="284" t="s">
        <v>226</v>
      </c>
      <c r="BOM6" s="282" t="s">
        <v>226</v>
      </c>
      <c r="BON6" s="283" t="s">
        <v>226</v>
      </c>
      <c r="BOO6" s="283" t="s">
        <v>226</v>
      </c>
      <c r="BOP6" s="283" t="s">
        <v>226</v>
      </c>
      <c r="BOQ6" s="283" t="s">
        <v>226</v>
      </c>
      <c r="BOR6" s="283" t="s">
        <v>226</v>
      </c>
      <c r="BOS6" s="283" t="s">
        <v>226</v>
      </c>
      <c r="BOT6" s="283" t="s">
        <v>226</v>
      </c>
      <c r="BOU6" s="283" t="s">
        <v>226</v>
      </c>
      <c r="BOV6" s="283" t="s">
        <v>226</v>
      </c>
      <c r="BOW6" s="283" t="s">
        <v>226</v>
      </c>
      <c r="BOX6" s="283" t="s">
        <v>226</v>
      </c>
      <c r="BOY6" s="283" t="s">
        <v>226</v>
      </c>
      <c r="BOZ6" s="284" t="s">
        <v>226</v>
      </c>
      <c r="BPA6" s="399" t="s">
        <v>4</v>
      </c>
      <c r="BPB6" s="352" t="s">
        <v>4</v>
      </c>
      <c r="BPC6" s="352" t="s">
        <v>4</v>
      </c>
      <c r="BPD6" s="352" t="s">
        <v>4</v>
      </c>
      <c r="BPE6" s="352" t="s">
        <v>4</v>
      </c>
      <c r="BPF6" s="352" t="s">
        <v>4</v>
      </c>
      <c r="BPG6" s="352" t="s">
        <v>110</v>
      </c>
      <c r="BPH6" s="352" t="s">
        <v>110</v>
      </c>
      <c r="BPI6" s="352" t="s">
        <v>4</v>
      </c>
      <c r="BPJ6" s="352" t="s">
        <v>4</v>
      </c>
      <c r="BPK6" s="352" t="s">
        <v>110</v>
      </c>
      <c r="BPL6" s="352" t="s">
        <v>110</v>
      </c>
      <c r="BPM6" s="352" t="s">
        <v>4</v>
      </c>
      <c r="BPN6" s="352" t="s">
        <v>4</v>
      </c>
      <c r="BPO6" s="352" t="s">
        <v>110</v>
      </c>
      <c r="BPP6" s="392" t="s">
        <v>110</v>
      </c>
      <c r="BPQ6" s="399" t="s">
        <v>4</v>
      </c>
      <c r="BPR6" s="349" t="s">
        <v>4</v>
      </c>
      <c r="BPS6" s="376" t="s">
        <v>4</v>
      </c>
      <c r="BPT6" s="352" t="s">
        <v>4</v>
      </c>
      <c r="BPU6" s="349" t="s">
        <v>4</v>
      </c>
      <c r="BPV6" s="349" t="s">
        <v>4</v>
      </c>
      <c r="BPW6" s="349" t="s">
        <v>4</v>
      </c>
      <c r="BPX6" s="349" t="s">
        <v>4</v>
      </c>
      <c r="BPY6" s="349" t="s">
        <v>4</v>
      </c>
      <c r="BPZ6" s="349" t="s">
        <v>4</v>
      </c>
      <c r="BQA6" s="349" t="s">
        <v>4</v>
      </c>
      <c r="BQB6" s="349" t="s">
        <v>4</v>
      </c>
      <c r="BQC6" s="349" t="s">
        <v>4</v>
      </c>
      <c r="BQD6" s="349" t="s">
        <v>4</v>
      </c>
      <c r="BQE6" s="349" t="s">
        <v>4</v>
      </c>
      <c r="BQF6" s="349" t="s">
        <v>4</v>
      </c>
      <c r="BQG6" s="352" t="s">
        <v>4</v>
      </c>
      <c r="BQH6" s="349" t="s">
        <v>4</v>
      </c>
      <c r="BQI6" s="349" t="s">
        <v>4</v>
      </c>
      <c r="BQJ6" s="349" t="s">
        <v>4</v>
      </c>
      <c r="BQK6" s="352" t="s">
        <v>4</v>
      </c>
      <c r="BQL6" s="377" t="s">
        <v>4</v>
      </c>
      <c r="BQM6" s="399" t="s">
        <v>4</v>
      </c>
      <c r="BQN6" s="349" t="s">
        <v>4</v>
      </c>
      <c r="BQO6" s="376" t="s">
        <v>4</v>
      </c>
      <c r="BQP6" s="352" t="s">
        <v>4</v>
      </c>
      <c r="BQQ6" s="349" t="s">
        <v>4</v>
      </c>
      <c r="BQR6" s="349" t="s">
        <v>4</v>
      </c>
      <c r="BQS6" s="349" t="s">
        <v>4</v>
      </c>
      <c r="BQT6" s="349" t="s">
        <v>4</v>
      </c>
      <c r="BQU6" s="349" t="s">
        <v>4</v>
      </c>
      <c r="BQV6" s="349" t="s">
        <v>4</v>
      </c>
      <c r="BQW6" s="349" t="s">
        <v>4</v>
      </c>
      <c r="BQX6" s="349" t="s">
        <v>4</v>
      </c>
      <c r="BQY6" s="349" t="s">
        <v>4</v>
      </c>
      <c r="BQZ6" s="349" t="s">
        <v>4</v>
      </c>
      <c r="BRA6" s="349" t="s">
        <v>4</v>
      </c>
      <c r="BRB6" s="349" t="s">
        <v>4</v>
      </c>
      <c r="BRC6" s="352" t="s">
        <v>4</v>
      </c>
      <c r="BRD6" s="349" t="s">
        <v>4</v>
      </c>
      <c r="BRE6" s="349" t="s">
        <v>4</v>
      </c>
      <c r="BRF6" s="349" t="s">
        <v>4</v>
      </c>
      <c r="BRG6" s="349" t="s">
        <v>4</v>
      </c>
      <c r="BRH6" s="392" t="s">
        <v>4</v>
      </c>
      <c r="BRI6" s="399" t="s">
        <v>4</v>
      </c>
      <c r="BRJ6" s="352" t="s">
        <v>4</v>
      </c>
      <c r="BRK6" s="352" t="s">
        <v>4</v>
      </c>
      <c r="BRL6" s="352" t="s">
        <v>4</v>
      </c>
      <c r="BRM6" s="352" t="s">
        <v>4</v>
      </c>
      <c r="BRN6" s="392" t="s">
        <v>4</v>
      </c>
      <c r="BRO6" s="399" t="s">
        <v>4</v>
      </c>
      <c r="BRP6" s="349" t="s">
        <v>4</v>
      </c>
      <c r="BRQ6" s="349" t="s">
        <v>4</v>
      </c>
      <c r="BRR6" s="349" t="s">
        <v>4</v>
      </c>
      <c r="BRS6" s="349" t="s">
        <v>4</v>
      </c>
      <c r="BRT6" s="349" t="s">
        <v>4</v>
      </c>
      <c r="BRU6" s="349" t="s">
        <v>4</v>
      </c>
      <c r="BRV6" s="349" t="s">
        <v>4</v>
      </c>
      <c r="BRW6" s="349" t="s">
        <v>4</v>
      </c>
      <c r="BRX6" s="349" t="s">
        <v>4</v>
      </c>
      <c r="BRY6" s="349" t="s">
        <v>4</v>
      </c>
      <c r="BRZ6" s="349" t="s">
        <v>4</v>
      </c>
      <c r="BSA6" s="349" t="s">
        <v>4</v>
      </c>
      <c r="BSB6" s="349" t="s">
        <v>4</v>
      </c>
      <c r="BSC6" s="349" t="s">
        <v>4</v>
      </c>
      <c r="BSD6" s="376" t="s">
        <v>4</v>
      </c>
      <c r="BSE6" s="392" t="s">
        <v>4</v>
      </c>
      <c r="BSF6" s="399" t="s">
        <v>1164</v>
      </c>
      <c r="BSG6" s="349" t="s">
        <v>1164</v>
      </c>
      <c r="BSH6" s="349" t="s">
        <v>1164</v>
      </c>
      <c r="BSI6" s="349" t="s">
        <v>1164</v>
      </c>
      <c r="BSJ6" s="352" t="s">
        <v>1164</v>
      </c>
      <c r="BSK6" s="377" t="s">
        <v>1164</v>
      </c>
      <c r="BSL6" s="399" t="s">
        <v>3077</v>
      </c>
      <c r="BSM6" s="352" t="s">
        <v>3077</v>
      </c>
      <c r="BSN6" s="352" t="s">
        <v>3077</v>
      </c>
      <c r="BSO6" s="352" t="s">
        <v>3077</v>
      </c>
      <c r="BSP6" s="352" t="s">
        <v>3077</v>
      </c>
      <c r="BSQ6" s="352" t="s">
        <v>3077</v>
      </c>
      <c r="BSR6" s="352" t="s">
        <v>3077</v>
      </c>
      <c r="BSS6" s="352" t="s">
        <v>3077</v>
      </c>
      <c r="BST6" s="352" t="s">
        <v>3077</v>
      </c>
      <c r="BSU6" s="352" t="s">
        <v>3077</v>
      </c>
      <c r="BSV6" s="352" t="s">
        <v>3077</v>
      </c>
      <c r="BSW6" s="392" t="s">
        <v>3077</v>
      </c>
      <c r="BSX6" s="399" t="s">
        <v>2873</v>
      </c>
      <c r="BSY6" s="377" t="s">
        <v>2873</v>
      </c>
      <c r="BSZ6" s="349" t="s">
        <v>4</v>
      </c>
      <c r="BTA6" s="352" t="s">
        <v>4</v>
      </c>
      <c r="BTB6" s="352" t="s">
        <v>4</v>
      </c>
      <c r="BTC6" s="352" t="s">
        <v>4</v>
      </c>
      <c r="BTD6" s="352" t="s">
        <v>4</v>
      </c>
      <c r="BTE6" s="352" t="s">
        <v>4</v>
      </c>
      <c r="BTF6" s="352" t="s">
        <v>4</v>
      </c>
      <c r="BTG6" s="352" t="s">
        <v>4</v>
      </c>
      <c r="BTH6" s="352" t="s">
        <v>4</v>
      </c>
      <c r="BTI6" s="352" t="s">
        <v>4</v>
      </c>
      <c r="BTJ6" s="352" t="s">
        <v>4</v>
      </c>
      <c r="BTK6" s="352" t="s">
        <v>4</v>
      </c>
      <c r="BTL6" s="352" t="s">
        <v>4</v>
      </c>
      <c r="BTM6" s="348" t="s">
        <v>4</v>
      </c>
      <c r="BTN6" s="399" t="s">
        <v>226</v>
      </c>
      <c r="BTO6" s="352" t="s">
        <v>226</v>
      </c>
      <c r="BTP6" s="352" t="s">
        <v>226</v>
      </c>
      <c r="BTQ6" s="348" t="s">
        <v>226</v>
      </c>
      <c r="BTR6" s="352" t="s">
        <v>226</v>
      </c>
      <c r="BTS6" s="348" t="s">
        <v>226</v>
      </c>
      <c r="BTT6" s="352" t="s">
        <v>226</v>
      </c>
      <c r="BTU6" s="348" t="s">
        <v>226</v>
      </c>
      <c r="BTV6" s="352" t="s">
        <v>226</v>
      </c>
      <c r="BTW6" s="348" t="s">
        <v>226</v>
      </c>
      <c r="BTX6" s="352" t="s">
        <v>226</v>
      </c>
      <c r="BTY6" s="348" t="s">
        <v>226</v>
      </c>
      <c r="BTZ6" s="352" t="s">
        <v>226</v>
      </c>
      <c r="BUA6" s="348" t="s">
        <v>226</v>
      </c>
      <c r="BUB6" s="352" t="s">
        <v>226</v>
      </c>
      <c r="BUC6" s="348" t="s">
        <v>226</v>
      </c>
      <c r="BUD6" s="352" t="s">
        <v>226</v>
      </c>
      <c r="BUE6" s="352" t="s">
        <v>226</v>
      </c>
      <c r="BUF6" s="352" t="s">
        <v>226</v>
      </c>
      <c r="BUG6" s="352" t="s">
        <v>226</v>
      </c>
      <c r="BUH6" s="352" t="s">
        <v>226</v>
      </c>
      <c r="BUI6" s="352" t="s">
        <v>226</v>
      </c>
      <c r="BUJ6" s="352" t="s">
        <v>226</v>
      </c>
      <c r="BUK6" s="352" t="s">
        <v>226</v>
      </c>
      <c r="BUL6" s="352" t="s">
        <v>226</v>
      </c>
      <c r="BUM6" s="348" t="s">
        <v>226</v>
      </c>
      <c r="BUN6" s="276" t="s">
        <v>1164</v>
      </c>
      <c r="BUO6" s="274" t="s">
        <v>1165</v>
      </c>
      <c r="BUP6" s="274" t="s">
        <v>1164</v>
      </c>
      <c r="BUQ6" s="274" t="s">
        <v>1165</v>
      </c>
      <c r="BUR6" s="274" t="s">
        <v>1164</v>
      </c>
      <c r="BUS6" s="274" t="s">
        <v>1165</v>
      </c>
      <c r="BUT6" s="274" t="s">
        <v>1164</v>
      </c>
      <c r="BUU6" s="277" t="s">
        <v>1165</v>
      </c>
      <c r="BUV6" s="376" t="s">
        <v>21</v>
      </c>
      <c r="BUW6" s="348" t="s">
        <v>21</v>
      </c>
      <c r="BUX6" s="348" t="s">
        <v>21</v>
      </c>
      <c r="BUY6" s="348" t="s">
        <v>21</v>
      </c>
      <c r="BUZ6" s="348" t="s">
        <v>21</v>
      </c>
      <c r="BVA6" s="348" t="s">
        <v>21</v>
      </c>
      <c r="BVB6" s="348" t="s">
        <v>21</v>
      </c>
      <c r="BVC6" s="348" t="s">
        <v>21</v>
      </c>
      <c r="BVD6" s="348" t="s">
        <v>21</v>
      </c>
      <c r="BVE6" s="348" t="s">
        <v>21</v>
      </c>
      <c r="BVF6" s="352" t="s">
        <v>2430</v>
      </c>
      <c r="BVG6" s="352" t="s">
        <v>2430</v>
      </c>
      <c r="BVH6" s="352" t="s">
        <v>2430</v>
      </c>
      <c r="BVI6" s="352" t="s">
        <v>2430</v>
      </c>
      <c r="BVJ6" s="352" t="s">
        <v>2430</v>
      </c>
      <c r="BVK6" s="352" t="s">
        <v>2430</v>
      </c>
      <c r="BVL6" s="352" t="s">
        <v>2430</v>
      </c>
      <c r="BVM6" s="352" t="s">
        <v>2430</v>
      </c>
      <c r="BVN6" s="352" t="s">
        <v>2430</v>
      </c>
      <c r="BVO6" s="348" t="s">
        <v>2430</v>
      </c>
      <c r="BVP6" s="399" t="s">
        <v>2443</v>
      </c>
      <c r="BVQ6" s="349" t="s">
        <v>2443</v>
      </c>
      <c r="BVR6" s="349" t="s">
        <v>2443</v>
      </c>
      <c r="BVS6" s="376" t="s">
        <v>2443</v>
      </c>
      <c r="BVT6" s="352" t="s">
        <v>2443</v>
      </c>
      <c r="BVU6" s="349" t="s">
        <v>2443</v>
      </c>
      <c r="BVV6" s="349" t="s">
        <v>2443</v>
      </c>
      <c r="BVW6" s="376" t="s">
        <v>2443</v>
      </c>
      <c r="BVX6" s="352" t="s">
        <v>2443</v>
      </c>
      <c r="BVY6" s="349" t="s">
        <v>2443</v>
      </c>
      <c r="BVZ6" s="349" t="s">
        <v>2443</v>
      </c>
      <c r="BWA6" s="377" t="s">
        <v>2443</v>
      </c>
      <c r="BWB6" s="349" t="s">
        <v>2460</v>
      </c>
      <c r="BWC6" s="349" t="s">
        <v>2460</v>
      </c>
      <c r="BWD6" s="352" t="s">
        <v>2460</v>
      </c>
      <c r="BWE6" s="349" t="s">
        <v>2460</v>
      </c>
      <c r="BWF6" s="352" t="s">
        <v>2460</v>
      </c>
      <c r="BWG6" s="349" t="s">
        <v>2460</v>
      </c>
      <c r="BWH6" s="349" t="s">
        <v>2460</v>
      </c>
      <c r="BWI6" s="376" t="s">
        <v>2460</v>
      </c>
      <c r="BWJ6" s="352" t="s">
        <v>2460</v>
      </c>
      <c r="BWK6" s="352" t="s">
        <v>2460</v>
      </c>
      <c r="BWL6" s="349" t="s">
        <v>2460</v>
      </c>
      <c r="BWM6" s="376" t="s">
        <v>2460</v>
      </c>
      <c r="BWN6" s="399" t="s">
        <v>1164</v>
      </c>
      <c r="BWO6" s="352" t="s">
        <v>1164</v>
      </c>
      <c r="BWP6" s="352" t="s">
        <v>1164</v>
      </c>
      <c r="BWQ6" s="352" t="s">
        <v>1164</v>
      </c>
      <c r="BWR6" s="352" t="s">
        <v>1164</v>
      </c>
      <c r="BWS6" s="352" t="s">
        <v>1164</v>
      </c>
      <c r="BWT6" s="352" t="s">
        <v>1164</v>
      </c>
      <c r="BWU6" s="352" t="s">
        <v>1164</v>
      </c>
      <c r="BWV6" s="352" t="s">
        <v>1164</v>
      </c>
      <c r="BWW6" s="352" t="s">
        <v>1164</v>
      </c>
      <c r="BWX6" s="352" t="s">
        <v>1164</v>
      </c>
      <c r="BWY6" s="352" t="s">
        <v>1164</v>
      </c>
      <c r="BWZ6" s="352" t="s">
        <v>1164</v>
      </c>
      <c r="BXA6" s="352" t="s">
        <v>1164</v>
      </c>
      <c r="BXB6" s="352" t="s">
        <v>1164</v>
      </c>
      <c r="BXC6" s="352" t="s">
        <v>1164</v>
      </c>
      <c r="BXD6" s="352" t="s">
        <v>1164</v>
      </c>
      <c r="BXE6" s="392" t="s">
        <v>1164</v>
      </c>
      <c r="BXF6" s="399" t="s">
        <v>1164</v>
      </c>
      <c r="BXG6" s="352" t="s">
        <v>1164</v>
      </c>
      <c r="BXH6" s="352" t="s">
        <v>1164</v>
      </c>
      <c r="BXI6" s="352" t="s">
        <v>1164</v>
      </c>
      <c r="BXJ6" s="352" t="s">
        <v>1164</v>
      </c>
      <c r="BXK6" s="352" t="s">
        <v>1164</v>
      </c>
      <c r="BXL6" s="352" t="s">
        <v>1164</v>
      </c>
      <c r="BXM6" s="352" t="s">
        <v>1164</v>
      </c>
      <c r="BXN6" s="352" t="s">
        <v>1164</v>
      </c>
      <c r="BXO6" s="352" t="s">
        <v>1164</v>
      </c>
      <c r="BXP6" s="352" t="s">
        <v>22</v>
      </c>
      <c r="BXQ6" s="352" t="s">
        <v>22</v>
      </c>
      <c r="BXR6" s="348" t="s">
        <v>22</v>
      </c>
      <c r="BXS6" s="392" t="s">
        <v>22</v>
      </c>
      <c r="BXT6" s="399" t="s">
        <v>1258</v>
      </c>
      <c r="BXU6" s="352" t="s">
        <v>1258</v>
      </c>
      <c r="BXV6" s="352" t="s">
        <v>1258</v>
      </c>
      <c r="BXW6" s="392" t="s">
        <v>1258</v>
      </c>
      <c r="BXX6" s="370" t="s">
        <v>2535</v>
      </c>
      <c r="BXY6" s="352" t="s">
        <v>2535</v>
      </c>
      <c r="BXZ6" s="352" t="s">
        <v>2535</v>
      </c>
      <c r="BYA6" s="365" t="s">
        <v>22</v>
      </c>
      <c r="BYB6" s="399" t="s">
        <v>2859</v>
      </c>
      <c r="BYC6" s="392" t="s">
        <v>2859</v>
      </c>
      <c r="BYD6" s="399" t="s">
        <v>2866</v>
      </c>
      <c r="BYE6" s="352" t="s">
        <v>2866</v>
      </c>
      <c r="BYF6" s="352" t="s">
        <v>2866</v>
      </c>
      <c r="BYG6" s="392" t="s">
        <v>2866</v>
      </c>
      <c r="BYH6" s="349" t="s">
        <v>3191</v>
      </c>
      <c r="BYI6" s="377" t="s">
        <v>3191</v>
      </c>
      <c r="BYJ6" s="399" t="s">
        <v>3191</v>
      </c>
      <c r="BYK6" s="377" t="s">
        <v>3191</v>
      </c>
      <c r="BYL6" s="375" t="s">
        <v>2145</v>
      </c>
      <c r="BYM6" s="352" t="s">
        <v>2145</v>
      </c>
      <c r="BYN6" s="349" t="s">
        <v>1572</v>
      </c>
      <c r="BYO6" s="285" t="s">
        <v>1572</v>
      </c>
      <c r="BYP6" s="285" t="s">
        <v>1572</v>
      </c>
      <c r="BYQ6" s="349" t="s">
        <v>2146</v>
      </c>
      <c r="BYR6" s="349" t="s">
        <v>2147</v>
      </c>
      <c r="BYS6" s="349" t="s">
        <v>2147</v>
      </c>
      <c r="BYT6" s="349" t="s">
        <v>2147</v>
      </c>
      <c r="BYU6" s="349" t="s">
        <v>2147</v>
      </c>
      <c r="BYV6" s="349" t="s">
        <v>2147</v>
      </c>
      <c r="BYW6" s="349" t="s">
        <v>22</v>
      </c>
      <c r="BYX6" s="352" t="s">
        <v>22</v>
      </c>
      <c r="BYY6" s="377" t="s">
        <v>22</v>
      </c>
      <c r="BYZ6" s="399" t="s">
        <v>3110</v>
      </c>
      <c r="BZA6" s="352" t="s">
        <v>3110</v>
      </c>
      <c r="BZB6" s="352" t="s">
        <v>3110</v>
      </c>
      <c r="BZC6" s="352" t="s">
        <v>3110</v>
      </c>
      <c r="BZD6" s="352" t="s">
        <v>3110</v>
      </c>
      <c r="BZE6" s="352" t="s">
        <v>3110</v>
      </c>
      <c r="BZF6" s="352" t="s">
        <v>3110</v>
      </c>
      <c r="BZG6" s="352" t="s">
        <v>3110</v>
      </c>
      <c r="BZH6" s="352" t="s">
        <v>3110</v>
      </c>
      <c r="BZI6" s="392" t="s">
        <v>3110</v>
      </c>
    </row>
    <row r="7" spans="1:2037" s="424" customFormat="1" ht="7.15" customHeight="1">
      <c r="A7" s="929"/>
      <c r="B7" s="930"/>
      <c r="C7" s="214"/>
      <c r="D7" s="214"/>
      <c r="E7" s="214"/>
      <c r="F7" s="214"/>
      <c r="G7" s="214"/>
      <c r="H7" s="214"/>
      <c r="I7" s="214"/>
      <c r="J7" s="214"/>
      <c r="K7" s="214"/>
      <c r="L7" s="406"/>
      <c r="M7" s="214"/>
      <c r="N7" s="214"/>
      <c r="O7" s="214"/>
      <c r="P7" s="214"/>
      <c r="Q7" s="214"/>
      <c r="R7" s="214"/>
      <c r="S7" s="214"/>
      <c r="T7" s="214"/>
      <c r="U7" s="214"/>
      <c r="V7" s="214"/>
      <c r="W7" s="214"/>
      <c r="X7" s="214"/>
      <c r="Y7" s="407"/>
      <c r="Z7" s="141"/>
      <c r="AA7" s="139"/>
      <c r="AB7" s="213"/>
      <c r="AC7" s="213"/>
      <c r="AD7" s="213"/>
      <c r="AE7" s="234"/>
      <c r="AF7" s="213"/>
      <c r="AG7" s="213"/>
      <c r="AH7" s="213"/>
      <c r="AI7" s="213"/>
      <c r="AJ7" s="213"/>
      <c r="AK7" s="213"/>
      <c r="AL7" s="213"/>
      <c r="AM7" s="213"/>
      <c r="AN7" s="213"/>
      <c r="AO7" s="213"/>
      <c r="AP7" s="209"/>
      <c r="AQ7" s="214"/>
      <c r="AR7" s="214"/>
      <c r="AS7" s="214"/>
      <c r="AT7" s="214"/>
      <c r="AU7" s="214"/>
      <c r="AV7" s="214"/>
      <c r="AW7" s="407"/>
      <c r="AX7" s="142"/>
      <c r="AY7" s="143"/>
      <c r="AZ7" s="143"/>
      <c r="BA7" s="143"/>
      <c r="BB7" s="143"/>
      <c r="BC7" s="143"/>
      <c r="BD7" s="143"/>
      <c r="BE7" s="143"/>
      <c r="BF7" s="143"/>
      <c r="BG7" s="144"/>
      <c r="BH7" s="406"/>
      <c r="BI7" s="214"/>
      <c r="BJ7" s="214"/>
      <c r="BK7" s="214"/>
      <c r="BL7" s="214"/>
      <c r="BM7" s="214"/>
      <c r="BN7" s="214"/>
      <c r="BO7" s="214"/>
      <c r="BP7" s="214"/>
      <c r="BQ7" s="214"/>
      <c r="BR7" s="214"/>
      <c r="BS7" s="407"/>
      <c r="BT7" s="214"/>
      <c r="BU7" s="214"/>
      <c r="BV7" s="214"/>
      <c r="BW7" s="214"/>
      <c r="BX7" s="214"/>
      <c r="BY7" s="214"/>
      <c r="BZ7" s="214"/>
      <c r="CA7" s="214"/>
      <c r="CB7" s="214"/>
      <c r="CC7" s="214"/>
      <c r="CD7" s="214"/>
      <c r="CE7" s="407"/>
      <c r="CF7" s="213"/>
      <c r="CG7" s="213"/>
      <c r="CH7" s="213"/>
      <c r="CI7" s="213"/>
      <c r="CJ7" s="213"/>
      <c r="CK7" s="213"/>
      <c r="CL7" s="213"/>
      <c r="CM7" s="213"/>
      <c r="CN7" s="213"/>
      <c r="CO7" s="213"/>
      <c r="CP7" s="213"/>
      <c r="CQ7" s="209"/>
      <c r="CR7" s="214"/>
      <c r="CS7" s="214"/>
      <c r="CT7" s="214"/>
      <c r="CU7" s="214"/>
      <c r="CV7" s="214"/>
      <c r="CW7" s="214"/>
      <c r="CX7" s="214"/>
      <c r="CY7" s="214"/>
      <c r="CZ7" s="214"/>
      <c r="DA7" s="214"/>
      <c r="DB7" s="214"/>
      <c r="DC7" s="214"/>
      <c r="DD7" s="214"/>
      <c r="DE7" s="214"/>
      <c r="DF7" s="214"/>
      <c r="DG7" s="214"/>
      <c r="DH7" s="214"/>
      <c r="DI7" s="214"/>
      <c r="DJ7" s="214"/>
      <c r="DK7" s="214"/>
      <c r="DL7" s="214"/>
      <c r="DM7" s="214"/>
      <c r="DN7" s="214"/>
      <c r="DO7" s="214"/>
      <c r="DP7" s="208"/>
      <c r="DQ7" s="213"/>
      <c r="DR7" s="213"/>
      <c r="DS7" s="213"/>
      <c r="DT7" s="213"/>
      <c r="DU7" s="213"/>
      <c r="DV7" s="213"/>
      <c r="DW7" s="213"/>
      <c r="DX7" s="213"/>
      <c r="DY7" s="213"/>
      <c r="DZ7" s="213"/>
      <c r="EA7" s="209"/>
      <c r="EB7" s="214"/>
      <c r="EC7" s="214"/>
      <c r="ED7" s="214"/>
      <c r="EE7" s="214"/>
      <c r="EF7" s="214"/>
      <c r="EG7" s="214"/>
      <c r="EH7" s="214"/>
      <c r="EI7" s="214"/>
      <c r="EJ7" s="214"/>
      <c r="EK7" s="214"/>
      <c r="EL7" s="214"/>
      <c r="EM7" s="214"/>
      <c r="EN7" s="208"/>
      <c r="EO7" s="213"/>
      <c r="EP7" s="213"/>
      <c r="EQ7" s="213"/>
      <c r="ER7" s="213"/>
      <c r="ES7" s="213"/>
      <c r="ET7" s="213"/>
      <c r="EU7" s="213"/>
      <c r="EV7" s="213"/>
      <c r="EW7" s="213"/>
      <c r="EX7" s="213"/>
      <c r="EY7" s="209"/>
      <c r="EZ7" s="214"/>
      <c r="FA7" s="214"/>
      <c r="FB7" s="214"/>
      <c r="FC7" s="214"/>
      <c r="FD7" s="214"/>
      <c r="FE7" s="214"/>
      <c r="FF7" s="214"/>
      <c r="FG7" s="214"/>
      <c r="FH7" s="214"/>
      <c r="FI7" s="214"/>
      <c r="FJ7" s="214"/>
      <c r="FK7" s="214"/>
      <c r="FL7" s="214"/>
      <c r="FM7" s="214"/>
      <c r="FN7" s="406"/>
      <c r="FO7" s="413"/>
      <c r="FP7" s="214"/>
      <c r="FQ7" s="145"/>
      <c r="FR7" s="146"/>
      <c r="FS7" s="145"/>
      <c r="FT7" s="146"/>
      <c r="FU7" s="146"/>
      <c r="FV7" s="146"/>
      <c r="FW7" s="146"/>
      <c r="FX7" s="146"/>
      <c r="FY7" s="146"/>
      <c r="FZ7" s="146"/>
      <c r="GA7" s="146"/>
      <c r="GB7" s="146"/>
      <c r="GC7" s="146"/>
      <c r="GD7" s="146"/>
      <c r="GE7" s="146"/>
      <c r="GF7" s="146"/>
      <c r="GG7" s="147"/>
      <c r="GH7" s="214"/>
      <c r="GI7" s="214"/>
      <c r="GJ7" s="214"/>
      <c r="GK7" s="214"/>
      <c r="GL7" s="214"/>
      <c r="GM7" s="214"/>
      <c r="GN7" s="214"/>
      <c r="GO7" s="214"/>
      <c r="GP7" s="214"/>
      <c r="GQ7" s="214"/>
      <c r="GR7" s="214"/>
      <c r="GS7" s="214"/>
      <c r="GT7" s="214"/>
      <c r="GU7" s="214"/>
      <c r="GV7" s="214"/>
      <c r="GW7" s="407"/>
      <c r="GX7" s="406"/>
      <c r="GY7" s="214"/>
      <c r="GZ7" s="214"/>
      <c r="HA7" s="214"/>
      <c r="HB7" s="214"/>
      <c r="HC7" s="214"/>
      <c r="HD7" s="214"/>
      <c r="HE7" s="214"/>
      <c r="HF7" s="214"/>
      <c r="HG7" s="214"/>
      <c r="HH7" s="214"/>
      <c r="HI7" s="214"/>
      <c r="HJ7" s="214"/>
      <c r="HK7" s="407"/>
      <c r="HL7" s="406"/>
      <c r="HM7" s="214"/>
      <c r="HN7" s="214"/>
      <c r="HO7" s="214"/>
      <c r="HP7" s="214"/>
      <c r="HQ7" s="407"/>
      <c r="HR7" s="214"/>
      <c r="HS7" s="214"/>
      <c r="HT7" s="214"/>
      <c r="HU7" s="214"/>
      <c r="HV7" s="214"/>
      <c r="HW7" s="214"/>
      <c r="HX7" s="214"/>
      <c r="HY7" s="214"/>
      <c r="HZ7" s="214"/>
      <c r="IA7" s="214"/>
      <c r="IB7" s="214"/>
      <c r="IC7" s="214"/>
      <c r="ID7" s="214"/>
      <c r="IE7" s="214"/>
      <c r="IF7" s="214"/>
      <c r="IG7" s="214"/>
      <c r="IH7" s="148"/>
      <c r="II7" s="149"/>
      <c r="IJ7" s="149"/>
      <c r="IK7" s="149"/>
      <c r="IL7" s="149"/>
      <c r="IM7" s="149"/>
      <c r="IN7" s="149"/>
      <c r="IO7" s="149"/>
      <c r="IP7" s="149"/>
      <c r="IQ7" s="149"/>
      <c r="IR7" s="149"/>
      <c r="IS7" s="149"/>
      <c r="IT7" s="148"/>
      <c r="IU7" s="149"/>
      <c r="IV7" s="149"/>
      <c r="IW7" s="149"/>
      <c r="IX7" s="149"/>
      <c r="IY7" s="149"/>
      <c r="IZ7" s="149"/>
      <c r="JA7" s="149"/>
      <c r="JB7" s="149"/>
      <c r="JC7" s="149"/>
      <c r="JD7" s="149"/>
      <c r="JE7" s="150"/>
      <c r="JF7" s="148"/>
      <c r="JG7" s="149"/>
      <c r="JH7" s="149"/>
      <c r="JI7" s="149"/>
      <c r="JJ7" s="149"/>
      <c r="JK7" s="149"/>
      <c r="JL7" s="149"/>
      <c r="JM7" s="149"/>
      <c r="JN7" s="149"/>
      <c r="JO7" s="149"/>
      <c r="JP7" s="150"/>
      <c r="JQ7" s="149"/>
      <c r="JR7" s="149"/>
      <c r="JS7" s="149"/>
      <c r="JT7" s="149"/>
      <c r="JU7" s="149"/>
      <c r="JV7" s="149"/>
      <c r="JW7" s="149"/>
      <c r="JX7" s="149"/>
      <c r="JY7" s="149"/>
      <c r="JZ7" s="149"/>
      <c r="KA7" s="149"/>
      <c r="KB7" s="406"/>
      <c r="KC7" s="214"/>
      <c r="KD7" s="214"/>
      <c r="KE7" s="214"/>
      <c r="KF7" s="214"/>
      <c r="KG7" s="214"/>
      <c r="KH7" s="214"/>
      <c r="KI7" s="214"/>
      <c r="KJ7" s="214"/>
      <c r="KK7" s="214"/>
      <c r="KL7" s="214"/>
      <c r="KM7" s="214"/>
      <c r="KN7" s="214"/>
      <c r="KO7" s="214"/>
      <c r="KP7" s="214"/>
      <c r="KQ7" s="214"/>
      <c r="KR7" s="214"/>
      <c r="KS7" s="214"/>
      <c r="KT7" s="214"/>
      <c r="KU7" s="407"/>
      <c r="KV7" s="406"/>
      <c r="KW7" s="214"/>
      <c r="KX7" s="214"/>
      <c r="KY7" s="214"/>
      <c r="KZ7" s="214"/>
      <c r="LA7" s="214"/>
      <c r="LB7" s="214"/>
      <c r="LC7" s="407"/>
      <c r="LD7" s="406"/>
      <c r="LE7" s="214"/>
      <c r="LF7" s="214"/>
      <c r="LG7" s="214"/>
      <c r="LH7" s="214"/>
      <c r="LI7" s="214"/>
      <c r="LJ7" s="214"/>
      <c r="LK7" s="214"/>
      <c r="LL7" s="214"/>
      <c r="LM7" s="214"/>
      <c r="LN7" s="214"/>
      <c r="LO7" s="214"/>
      <c r="LP7" s="214"/>
      <c r="LQ7" s="214"/>
      <c r="LR7" s="214"/>
      <c r="LS7" s="214"/>
      <c r="LT7" s="214"/>
      <c r="LU7" s="214"/>
      <c r="LV7" s="214"/>
      <c r="LW7" s="214"/>
      <c r="LX7" s="214"/>
      <c r="LY7" s="214"/>
      <c r="LZ7" s="214"/>
      <c r="MA7" s="407"/>
      <c r="MB7" s="406"/>
      <c r="MC7" s="214"/>
      <c r="MD7" s="214"/>
      <c r="ME7" s="214"/>
      <c r="MF7" s="214"/>
      <c r="MG7" s="214"/>
      <c r="MH7" s="214"/>
      <c r="MI7" s="214"/>
      <c r="MJ7" s="214"/>
      <c r="MK7" s="214"/>
      <c r="ML7" s="214"/>
      <c r="MM7" s="214"/>
      <c r="MN7" s="214"/>
      <c r="MO7" s="214"/>
      <c r="MP7" s="214"/>
      <c r="MQ7" s="214"/>
      <c r="MR7" s="214"/>
      <c r="MS7" s="214"/>
      <c r="MT7" s="214"/>
      <c r="MU7" s="214"/>
      <c r="MV7" s="214"/>
      <c r="MW7" s="214"/>
      <c r="MX7" s="214"/>
      <c r="MY7" s="214"/>
      <c r="MZ7" s="214"/>
      <c r="NA7" s="214"/>
      <c r="NB7" s="214"/>
      <c r="NC7" s="214"/>
      <c r="ND7" s="214"/>
      <c r="NE7" s="214"/>
      <c r="NF7" s="214"/>
      <c r="NG7" s="214"/>
      <c r="NH7" s="214"/>
      <c r="NI7" s="407"/>
      <c r="NJ7" s="156"/>
      <c r="NK7" s="151"/>
      <c r="NL7" s="151"/>
      <c r="NM7" s="151"/>
      <c r="NN7" s="151"/>
      <c r="NO7" s="151"/>
      <c r="NP7" s="151"/>
      <c r="NQ7" s="151"/>
      <c r="NR7" s="151"/>
      <c r="NS7" s="151"/>
      <c r="NT7" s="210"/>
      <c r="NU7" s="214"/>
      <c r="NV7" s="214"/>
      <c r="NW7" s="214"/>
      <c r="NX7" s="214"/>
      <c r="NY7" s="214"/>
      <c r="NZ7" s="214"/>
      <c r="OA7" s="214"/>
      <c r="OB7" s="214"/>
      <c r="OC7" s="214"/>
      <c r="OD7" s="214"/>
      <c r="OE7" s="214"/>
      <c r="OF7" s="214"/>
      <c r="OG7" s="214"/>
      <c r="OH7" s="214"/>
      <c r="OI7" s="214"/>
      <c r="OJ7" s="407"/>
      <c r="OK7" s="208"/>
      <c r="OL7" s="213"/>
      <c r="OM7" s="213"/>
      <c r="ON7" s="213"/>
      <c r="OO7" s="213"/>
      <c r="OP7" s="213"/>
      <c r="OQ7" s="213"/>
      <c r="OR7" s="213"/>
      <c r="OS7" s="213"/>
      <c r="OT7" s="213"/>
      <c r="OU7" s="213"/>
      <c r="OV7" s="213"/>
      <c r="OW7" s="213"/>
      <c r="OX7" s="209"/>
      <c r="OY7" s="214"/>
      <c r="OZ7" s="214"/>
      <c r="PA7" s="214"/>
      <c r="PB7" s="214"/>
      <c r="PC7" s="214"/>
      <c r="PD7" s="214"/>
      <c r="PE7" s="214"/>
      <c r="PF7" s="214"/>
      <c r="PG7" s="214"/>
      <c r="PH7" s="214"/>
      <c r="PI7" s="214"/>
      <c r="PJ7" s="214"/>
      <c r="PK7" s="214"/>
      <c r="PL7" s="214"/>
      <c r="PM7" s="214"/>
      <c r="PN7" s="214"/>
      <c r="PO7" s="214"/>
      <c r="PP7" s="209"/>
      <c r="PQ7" s="214"/>
      <c r="PR7" s="214"/>
      <c r="PS7" s="214"/>
      <c r="PT7" s="214"/>
      <c r="PU7" s="214"/>
      <c r="PV7" s="214"/>
      <c r="PW7" s="214"/>
      <c r="PX7" s="214"/>
      <c r="PY7" s="214"/>
      <c r="PZ7" s="214"/>
      <c r="QA7" s="214"/>
      <c r="QB7" s="214"/>
      <c r="QC7" s="214"/>
      <c r="QD7" s="209"/>
      <c r="QE7" s="214"/>
      <c r="QF7" s="214"/>
      <c r="QG7" s="214"/>
      <c r="QH7" s="214"/>
      <c r="QI7" s="214"/>
      <c r="QJ7" s="214"/>
      <c r="QK7" s="214"/>
      <c r="QL7" s="214"/>
      <c r="QM7" s="214"/>
      <c r="QN7" s="214"/>
      <c r="QO7" s="214"/>
      <c r="QP7" s="407"/>
      <c r="QQ7" s="214"/>
      <c r="QR7" s="214"/>
      <c r="QS7" s="214"/>
      <c r="QT7" s="214"/>
      <c r="QU7" s="214"/>
      <c r="QV7" s="214"/>
      <c r="QW7" s="214"/>
      <c r="QX7" s="214"/>
      <c r="QY7" s="214"/>
      <c r="QZ7" s="214"/>
      <c r="RA7" s="214"/>
      <c r="RB7" s="214"/>
      <c r="RC7" s="214"/>
      <c r="RD7" s="214"/>
      <c r="RE7" s="214"/>
      <c r="RF7" s="214"/>
      <c r="RG7" s="208"/>
      <c r="RH7" s="214"/>
      <c r="RI7" s="214"/>
      <c r="RJ7" s="214"/>
      <c r="RK7" s="214"/>
      <c r="RL7" s="214"/>
      <c r="RM7" s="214"/>
      <c r="RN7" s="214"/>
      <c r="RO7" s="214"/>
      <c r="RP7" s="214"/>
      <c r="RQ7" s="214"/>
      <c r="RR7" s="214"/>
      <c r="RS7" s="214"/>
      <c r="RT7" s="214"/>
      <c r="RU7" s="214"/>
      <c r="RV7" s="214"/>
      <c r="RW7" s="214"/>
      <c r="RX7" s="214"/>
      <c r="RY7" s="214"/>
      <c r="RZ7" s="214"/>
      <c r="SA7" s="406"/>
      <c r="SB7" s="214"/>
      <c r="SC7" s="214"/>
      <c r="SD7" s="214"/>
      <c r="SE7" s="214"/>
      <c r="SF7" s="214"/>
      <c r="SG7" s="214"/>
      <c r="SH7" s="214"/>
      <c r="SI7" s="214"/>
      <c r="SJ7" s="214"/>
      <c r="SK7" s="214"/>
      <c r="SL7" s="214"/>
      <c r="SM7" s="213"/>
      <c r="SN7" s="213"/>
      <c r="SO7" s="214"/>
      <c r="SP7" s="214"/>
      <c r="SQ7" s="214"/>
      <c r="SR7" s="214"/>
      <c r="SS7" s="59"/>
      <c r="ST7" s="213"/>
      <c r="SU7" s="213"/>
      <c r="SV7" s="213"/>
      <c r="SW7" s="213"/>
      <c r="SX7" s="213"/>
      <c r="SY7" s="213"/>
      <c r="SZ7" s="213"/>
      <c r="TA7" s="213"/>
      <c r="TB7" s="213"/>
      <c r="TC7" s="213"/>
      <c r="TD7" s="213"/>
      <c r="TE7" s="213"/>
      <c r="TF7" s="213"/>
      <c r="TG7" s="213"/>
      <c r="TH7" s="213"/>
      <c r="TI7" s="213"/>
      <c r="TJ7" s="213"/>
      <c r="TK7" s="444"/>
      <c r="TL7" s="445"/>
      <c r="TM7" s="445"/>
      <c r="TN7" s="445"/>
      <c r="TO7" s="445"/>
      <c r="TP7" s="445"/>
      <c r="TQ7" s="445"/>
      <c r="TR7" s="445"/>
      <c r="TS7" s="445"/>
      <c r="TT7" s="446"/>
      <c r="TU7" s="445"/>
      <c r="TV7" s="445"/>
      <c r="TW7" s="445"/>
      <c r="TX7" s="445"/>
      <c r="TY7" s="445"/>
      <c r="TZ7" s="445"/>
      <c r="UA7" s="445"/>
      <c r="UB7" s="445"/>
      <c r="UC7" s="445"/>
      <c r="UD7" s="445"/>
      <c r="UE7" s="445"/>
      <c r="UF7" s="445"/>
      <c r="UG7" s="445"/>
      <c r="UH7" s="445"/>
      <c r="UI7" s="445"/>
      <c r="UJ7" s="445"/>
      <c r="UK7" s="445"/>
      <c r="UL7" s="446"/>
      <c r="UM7" s="445"/>
      <c r="UN7" s="445"/>
      <c r="UO7" s="445"/>
      <c r="UP7" s="445"/>
      <c r="UQ7" s="445"/>
      <c r="UR7" s="445"/>
      <c r="US7" s="445"/>
      <c r="UT7" s="445"/>
      <c r="UU7" s="445"/>
      <c r="UV7" s="447"/>
      <c r="UW7" s="214"/>
      <c r="UX7" s="214"/>
      <c r="UY7" s="214"/>
      <c r="UZ7" s="214"/>
      <c r="VA7" s="214"/>
      <c r="VB7" s="214"/>
      <c r="VC7" s="214"/>
      <c r="VD7" s="214"/>
      <c r="VE7" s="214"/>
      <c r="VF7" s="214"/>
      <c r="VG7" s="214"/>
      <c r="VH7" s="214"/>
      <c r="VI7" s="214"/>
      <c r="VJ7" s="214"/>
      <c r="VK7" s="214"/>
      <c r="VL7" s="214"/>
      <c r="VM7" s="214"/>
      <c r="VN7" s="214"/>
      <c r="VO7" s="214"/>
      <c r="VP7" s="214"/>
      <c r="VQ7" s="214"/>
      <c r="VR7" s="214"/>
      <c r="VS7" s="214"/>
      <c r="VT7" s="214"/>
      <c r="VU7" s="214"/>
      <c r="VV7" s="137"/>
      <c r="VW7" s="214"/>
      <c r="VX7" s="214"/>
      <c r="VY7" s="137"/>
      <c r="VZ7" s="214"/>
      <c r="WA7" s="214"/>
      <c r="WB7" s="214"/>
      <c r="WC7" s="214"/>
      <c r="WD7" s="214"/>
      <c r="WE7" s="214"/>
      <c r="WF7" s="214"/>
      <c r="WG7" s="214"/>
      <c r="WH7" s="214"/>
      <c r="WI7" s="214"/>
      <c r="WJ7" s="214"/>
      <c r="WK7" s="214"/>
      <c r="WL7" s="214"/>
      <c r="WM7" s="214"/>
      <c r="WN7" s="214"/>
      <c r="WO7" s="214"/>
      <c r="WP7" s="214"/>
      <c r="WQ7" s="214"/>
      <c r="WR7" s="214"/>
      <c r="WS7" s="214"/>
      <c r="WT7" s="214"/>
      <c r="WU7" s="214"/>
      <c r="WV7" s="214"/>
      <c r="WW7" s="214"/>
      <c r="WX7" s="214"/>
      <c r="WY7" s="137"/>
      <c r="WZ7" s="214"/>
      <c r="XA7" s="214"/>
      <c r="XB7" s="214"/>
      <c r="XC7" s="469"/>
      <c r="XD7" s="470"/>
      <c r="XE7" s="470"/>
      <c r="XF7" s="470"/>
      <c r="XG7" s="470"/>
      <c r="XH7" s="470"/>
      <c r="XI7" s="470"/>
      <c r="XJ7" s="470"/>
      <c r="XK7" s="470"/>
      <c r="XL7" s="470"/>
      <c r="XM7" s="470"/>
      <c r="XN7" s="470"/>
      <c r="XO7" s="470"/>
      <c r="XP7" s="470"/>
      <c r="XQ7" s="470"/>
      <c r="XR7" s="470"/>
      <c r="XS7" s="470"/>
      <c r="XT7" s="470"/>
      <c r="XU7" s="470"/>
      <c r="XV7" s="471"/>
      <c r="XW7" s="470"/>
      <c r="XX7" s="470"/>
      <c r="XY7" s="470"/>
      <c r="XZ7" s="470"/>
      <c r="YA7" s="470"/>
      <c r="YB7" s="470"/>
      <c r="YC7" s="470"/>
      <c r="YD7" s="470"/>
      <c r="YE7" s="470"/>
      <c r="YF7" s="471"/>
      <c r="YG7" s="470"/>
      <c r="YH7" s="470"/>
      <c r="YI7" s="470"/>
      <c r="YJ7" s="470"/>
      <c r="YK7" s="470"/>
      <c r="YL7" s="470"/>
      <c r="YM7" s="470"/>
      <c r="YN7" s="470"/>
      <c r="YO7" s="470"/>
      <c r="YP7" s="470"/>
      <c r="YQ7" s="470"/>
      <c r="YR7" s="470"/>
      <c r="YS7" s="470"/>
      <c r="YT7" s="470"/>
      <c r="YU7" s="470"/>
      <c r="YV7" s="470"/>
      <c r="YW7" s="470"/>
      <c r="YX7" s="470"/>
      <c r="YY7" s="470"/>
      <c r="YZ7" s="471"/>
      <c r="ZA7" s="470"/>
      <c r="ZB7" s="470"/>
      <c r="ZC7" s="470"/>
      <c r="ZD7" s="470"/>
      <c r="ZE7" s="470"/>
      <c r="ZF7" s="470"/>
      <c r="ZG7" s="470"/>
      <c r="ZH7" s="470"/>
      <c r="ZI7" s="470"/>
      <c r="ZJ7" s="470"/>
      <c r="ZK7" s="406"/>
      <c r="ZL7" s="214"/>
      <c r="ZM7" s="214"/>
      <c r="ZN7" s="209"/>
      <c r="ZO7" s="406"/>
      <c r="ZP7" s="214"/>
      <c r="ZQ7" s="214"/>
      <c r="ZR7" s="214"/>
      <c r="ZS7" s="152"/>
      <c r="ZT7" s="153"/>
      <c r="ZU7" s="153"/>
      <c r="ZV7" s="153"/>
      <c r="ZW7" s="213"/>
      <c r="ZX7" s="153"/>
      <c r="ZY7" s="153"/>
      <c r="ZZ7" s="153"/>
      <c r="AAA7" s="153"/>
      <c r="AAB7" s="153"/>
      <c r="AAC7" s="213"/>
      <c r="AAD7" s="153"/>
      <c r="AAE7" s="214"/>
      <c r="AAF7" s="153"/>
      <c r="AAG7" s="153"/>
      <c r="AAH7" s="153"/>
      <c r="AAI7" s="153"/>
      <c r="AAJ7" s="153"/>
      <c r="AAK7" s="213"/>
      <c r="AAL7" s="153"/>
      <c r="AAM7" s="213"/>
      <c r="AAN7" s="153"/>
      <c r="AAO7" s="153"/>
      <c r="AAP7" s="153"/>
      <c r="AAQ7" s="137"/>
      <c r="AAR7" s="154"/>
      <c r="AAS7" s="153"/>
      <c r="AAT7" s="153"/>
      <c r="AAU7" s="213"/>
      <c r="AAV7" s="407"/>
      <c r="AAW7" s="214"/>
      <c r="AAX7" s="214"/>
      <c r="AAY7" s="214"/>
      <c r="AAZ7" s="214"/>
      <c r="ABA7" s="214"/>
      <c r="ABB7" s="214"/>
      <c r="ABC7" s="151"/>
      <c r="ABD7" s="214"/>
      <c r="ABE7" s="214"/>
      <c r="ABF7" s="214"/>
      <c r="ABG7" s="407"/>
      <c r="ABH7" s="214"/>
      <c r="ABI7" s="214"/>
      <c r="ABJ7" s="214"/>
      <c r="ABK7" s="214"/>
      <c r="ABL7" s="214"/>
      <c r="ABM7" s="214"/>
      <c r="ABN7" s="214"/>
      <c r="ABO7" s="214"/>
      <c r="ABP7" s="214"/>
      <c r="ABQ7" s="214"/>
      <c r="ABR7" s="214"/>
      <c r="ABS7" s="407"/>
      <c r="ABT7" s="214"/>
      <c r="ABU7" s="214"/>
      <c r="ABV7" s="407"/>
      <c r="ABW7" s="168"/>
      <c r="ABX7" s="420"/>
      <c r="ABY7" s="420"/>
      <c r="ABZ7" s="378"/>
      <c r="ACA7" s="420"/>
      <c r="ACB7" s="420"/>
      <c r="ACC7" s="420"/>
      <c r="ACD7" s="420"/>
      <c r="ACE7" s="420"/>
      <c r="ACF7" s="420"/>
      <c r="ACG7" s="420"/>
      <c r="ACH7" s="218"/>
      <c r="ACI7" s="469"/>
      <c r="ACJ7" s="470"/>
      <c r="ACK7" s="470"/>
      <c r="ACL7" s="470"/>
      <c r="ACM7" s="470"/>
      <c r="ACN7" s="470"/>
      <c r="ACO7" s="470"/>
      <c r="ACP7" s="470"/>
      <c r="ACQ7" s="470"/>
      <c r="ACR7" s="470"/>
      <c r="ACS7" s="470"/>
      <c r="ACT7" s="470"/>
      <c r="ACU7" s="470"/>
      <c r="ACV7" s="470"/>
      <c r="ACW7" s="470"/>
      <c r="ACX7" s="470"/>
      <c r="ACY7" s="470"/>
      <c r="ACZ7" s="470"/>
      <c r="ADA7" s="470"/>
      <c r="ADB7" s="470"/>
      <c r="ADC7" s="470"/>
      <c r="ADD7" s="470"/>
      <c r="ADE7" s="470"/>
      <c r="ADF7" s="470"/>
      <c r="ADG7" s="470"/>
      <c r="ADH7" s="470"/>
      <c r="ADI7" s="470"/>
      <c r="ADJ7" s="472"/>
      <c r="ADK7" s="168"/>
      <c r="ADL7" s="420"/>
      <c r="ADM7" s="420"/>
      <c r="ADN7" s="420"/>
      <c r="ADO7" s="420"/>
      <c r="ADP7" s="218"/>
      <c r="ADQ7" s="406"/>
      <c r="ADR7" s="214"/>
      <c r="ADS7" s="214"/>
      <c r="ADT7" s="406"/>
      <c r="ADU7" s="214"/>
      <c r="ADV7" s="407"/>
      <c r="ADW7" s="406"/>
      <c r="ADX7" s="214"/>
      <c r="ADY7" s="214"/>
      <c r="ADZ7" s="214"/>
      <c r="AEA7" s="214"/>
      <c r="AEB7" s="214"/>
      <c r="AEC7" s="214"/>
      <c r="AED7" s="214"/>
      <c r="AEE7" s="214"/>
      <c r="AEF7" s="407"/>
      <c r="AEG7" s="406"/>
      <c r="AEH7" s="214"/>
      <c r="AEI7" s="214"/>
      <c r="AEJ7" s="406"/>
      <c r="AEK7" s="214"/>
      <c r="AEL7" s="214"/>
      <c r="AEM7" s="214"/>
      <c r="AEN7" s="406"/>
      <c r="AEO7" s="407"/>
      <c r="AEP7" s="406"/>
      <c r="AEQ7" s="214"/>
      <c r="AER7" s="214"/>
      <c r="AES7" s="214"/>
      <c r="AET7" s="214"/>
      <c r="AEU7" s="214"/>
      <c r="AEV7" s="214"/>
      <c r="AEW7" s="214"/>
      <c r="AEX7" s="407"/>
      <c r="AEY7" s="473"/>
      <c r="AEZ7" s="474"/>
      <c r="AFA7" s="474"/>
      <c r="AFB7" s="475"/>
      <c r="AFC7" s="476"/>
      <c r="AFD7" s="58"/>
      <c r="AFE7" s="58"/>
      <c r="AFF7" s="58"/>
      <c r="AFG7" s="58"/>
      <c r="AFH7" s="58"/>
      <c r="AFI7" s="58"/>
      <c r="AFJ7" s="477"/>
      <c r="AFK7" s="214"/>
      <c r="AFL7" s="213"/>
      <c r="AFM7" s="213"/>
      <c r="AFN7" s="214"/>
      <c r="AFO7" s="213"/>
      <c r="AFP7" s="213"/>
      <c r="AFQ7" s="214"/>
      <c r="AFR7" s="213"/>
      <c r="AFS7" s="209"/>
      <c r="AFT7" s="214"/>
      <c r="AFU7" s="214"/>
      <c r="AFV7" s="214"/>
      <c r="AFW7" s="214"/>
      <c r="AFX7" s="407"/>
      <c r="AFY7" s="169"/>
      <c r="AFZ7" s="158"/>
      <c r="AGA7" s="158"/>
      <c r="AGB7" s="158"/>
      <c r="AGC7" s="158"/>
      <c r="AGD7" s="158"/>
      <c r="AGE7" s="158"/>
      <c r="AGF7" s="158"/>
      <c r="AGG7" s="158"/>
      <c r="AGH7" s="158"/>
      <c r="AGI7" s="158"/>
      <c r="AGJ7" s="158"/>
      <c r="AGK7" s="158"/>
      <c r="AGL7" s="161"/>
      <c r="AGM7" s="159"/>
      <c r="AGN7" s="213"/>
      <c r="AGO7" s="213"/>
      <c r="AGP7" s="213"/>
      <c r="AGQ7" s="155"/>
      <c r="AGR7" s="58"/>
      <c r="AGS7" s="406"/>
      <c r="AGT7" s="214"/>
      <c r="AGU7" s="214"/>
      <c r="AGV7" s="214"/>
      <c r="AGW7" s="158"/>
      <c r="AGX7" s="158"/>
      <c r="AGY7" s="158"/>
      <c r="AGZ7" s="214"/>
      <c r="AHA7" s="214"/>
      <c r="AHB7" s="214"/>
      <c r="AHC7" s="214"/>
      <c r="AHD7" s="214"/>
      <c r="AHE7" s="214"/>
      <c r="AHF7" s="214"/>
      <c r="AHG7" s="214"/>
      <c r="AHH7" s="214"/>
      <c r="AHI7" s="214"/>
      <c r="AHJ7" s="214"/>
      <c r="AHK7" s="214"/>
      <c r="AHL7" s="214"/>
      <c r="AHM7" s="214"/>
      <c r="AHN7" s="169"/>
      <c r="AHO7" s="158"/>
      <c r="AHP7" s="158"/>
      <c r="AHQ7" s="158"/>
      <c r="AHR7" s="158"/>
      <c r="AHS7" s="158"/>
      <c r="AHT7" s="158"/>
      <c r="AHU7" s="158"/>
      <c r="AHV7" s="158"/>
      <c r="AHW7" s="158"/>
      <c r="AHX7" s="158"/>
      <c r="AHY7" s="158"/>
      <c r="AHZ7" s="158"/>
      <c r="AIA7" s="158"/>
      <c r="AIB7" s="158"/>
      <c r="AIC7" s="158"/>
      <c r="AID7" s="158"/>
      <c r="AIE7" s="158"/>
      <c r="AIF7" s="158"/>
      <c r="AIG7" s="158"/>
      <c r="AIH7" s="158"/>
      <c r="AII7" s="158"/>
      <c r="AIJ7" s="169"/>
      <c r="AIK7" s="161"/>
      <c r="AIL7" s="214"/>
      <c r="AIM7" s="214"/>
      <c r="AIN7" s="214"/>
      <c r="AIO7" s="214"/>
      <c r="AIP7" s="214"/>
      <c r="AIQ7" s="214"/>
      <c r="AIR7" s="214"/>
      <c r="AIS7" s="214"/>
      <c r="AIT7" s="214"/>
      <c r="AIU7" s="214"/>
      <c r="AIV7" s="214"/>
      <c r="AIW7" s="407"/>
      <c r="AIX7" s="406"/>
      <c r="AIY7" s="214"/>
      <c r="AIZ7" s="214"/>
      <c r="AJA7" s="213"/>
      <c r="AJB7" s="213"/>
      <c r="AJC7" s="214"/>
      <c r="AJD7" s="214"/>
      <c r="AJE7" s="214"/>
      <c r="AJF7" s="214"/>
      <c r="AJG7" s="214"/>
      <c r="AJH7" s="214"/>
      <c r="AJI7" s="214"/>
      <c r="AJJ7" s="214"/>
      <c r="AJK7" s="214"/>
      <c r="AJL7" s="214"/>
      <c r="AJM7" s="214"/>
      <c r="AJN7" s="214"/>
      <c r="AJO7" s="214"/>
      <c r="AJP7" s="214"/>
      <c r="AJQ7" s="214"/>
      <c r="AJR7" s="214"/>
      <c r="AJS7" s="214"/>
      <c r="AJT7" s="214"/>
      <c r="AJU7" s="214"/>
      <c r="AJV7" s="214"/>
      <c r="AJW7" s="214"/>
      <c r="AJX7" s="214"/>
      <c r="AJY7" s="214"/>
      <c r="AJZ7" s="214"/>
      <c r="AKA7" s="214"/>
      <c r="AKB7" s="208"/>
      <c r="AKC7" s="209"/>
      <c r="AKD7" s="406"/>
      <c r="AKE7" s="214"/>
      <c r="AKF7" s="214"/>
      <c r="AKG7" s="214"/>
      <c r="AKH7" s="407"/>
      <c r="AKI7" s="208"/>
      <c r="AKJ7" s="209"/>
      <c r="AKK7" s="208"/>
      <c r="AKL7" s="213"/>
      <c r="AKM7" s="214"/>
      <c r="AKN7" s="214"/>
      <c r="AKO7" s="214"/>
      <c r="AKP7" s="407"/>
      <c r="AKQ7" s="214"/>
      <c r="AKR7" s="214"/>
      <c r="AKS7" s="214"/>
      <c r="AKT7" s="214"/>
      <c r="AKU7" s="169"/>
      <c r="AKV7" s="158"/>
      <c r="AKW7" s="158"/>
      <c r="AKX7" s="158"/>
      <c r="AKY7" s="158"/>
      <c r="AKZ7" s="158"/>
      <c r="ALA7" s="158"/>
      <c r="ALB7" s="158"/>
      <c r="ALC7" s="158"/>
      <c r="ALD7" s="158"/>
      <c r="ALE7" s="158"/>
      <c r="ALF7" s="161"/>
      <c r="ALG7" s="478"/>
      <c r="ALH7" s="479"/>
      <c r="ALI7" s="479"/>
      <c r="ALJ7" s="479"/>
      <c r="ALK7" s="479"/>
      <c r="ALL7" s="479"/>
      <c r="ALM7" s="479"/>
      <c r="ALN7" s="479"/>
      <c r="ALO7" s="479"/>
      <c r="ALP7" s="479"/>
      <c r="ALQ7" s="479"/>
      <c r="ALR7" s="479"/>
      <c r="ALS7" s="479"/>
      <c r="ALT7" s="480"/>
      <c r="ALU7" s="212"/>
      <c r="ALV7" s="212"/>
      <c r="ALW7" s="212"/>
      <c r="ALX7" s="212"/>
      <c r="ALY7" s="212"/>
      <c r="ALZ7" s="212"/>
      <c r="AMA7" s="212"/>
      <c r="AMB7" s="212"/>
      <c r="AMC7" s="212"/>
      <c r="AMD7" s="212"/>
      <c r="AME7" s="212"/>
      <c r="AMF7" s="212"/>
      <c r="AMG7" s="212"/>
      <c r="AMH7" s="212"/>
      <c r="AMI7" s="212"/>
      <c r="AMJ7" s="212"/>
      <c r="AMK7" s="156"/>
      <c r="AML7" s="212"/>
      <c r="AMM7" s="212"/>
      <c r="AMN7" s="212"/>
      <c r="AMO7" s="212"/>
      <c r="AMP7" s="212"/>
      <c r="AMQ7" s="212"/>
      <c r="AMR7" s="212"/>
      <c r="AMS7" s="212"/>
      <c r="AMT7" s="212"/>
      <c r="AMU7" s="212"/>
      <c r="AMV7" s="212"/>
      <c r="AMW7" s="212"/>
      <c r="AMX7" s="212"/>
      <c r="AMY7" s="151"/>
      <c r="AMZ7" s="212"/>
      <c r="ANA7" s="151"/>
      <c r="ANB7" s="212"/>
      <c r="ANC7" s="151"/>
      <c r="AND7" s="212"/>
      <c r="ANE7" s="406"/>
      <c r="ANF7" s="214"/>
      <c r="ANG7" s="213"/>
      <c r="ANH7" s="214"/>
      <c r="ANI7" s="213"/>
      <c r="ANJ7" s="214"/>
      <c r="ANK7" s="214"/>
      <c r="ANL7" s="214"/>
      <c r="ANM7" s="208"/>
      <c r="ANN7" s="214"/>
      <c r="ANO7" s="213"/>
      <c r="ANP7" s="214"/>
      <c r="ANQ7" s="213"/>
      <c r="ANR7" s="214"/>
      <c r="ANS7" s="213"/>
      <c r="ANT7" s="214"/>
      <c r="ANU7" s="213"/>
      <c r="ANV7" s="214"/>
      <c r="ANW7" s="213"/>
      <c r="ANX7" s="407"/>
      <c r="ANY7" s="406"/>
      <c r="ANZ7" s="214"/>
      <c r="AOA7" s="214"/>
      <c r="AOB7" s="214"/>
      <c r="AOC7" s="214"/>
      <c r="AOD7" s="214"/>
      <c r="AOE7" s="214"/>
      <c r="AOF7" s="214"/>
      <c r="AOG7" s="214"/>
      <c r="AOH7" s="214"/>
      <c r="AOI7" s="214"/>
      <c r="AOJ7" s="214"/>
      <c r="AOK7" s="208"/>
      <c r="AOL7" s="214"/>
      <c r="AOM7" s="214"/>
      <c r="AON7" s="214"/>
      <c r="AOO7" s="214"/>
      <c r="AOP7" s="214"/>
      <c r="AOQ7" s="214"/>
      <c r="AOR7" s="214"/>
      <c r="AOS7" s="214"/>
      <c r="AOT7" s="214"/>
      <c r="AOU7" s="214"/>
      <c r="AOV7" s="214"/>
      <c r="AOW7" s="214"/>
      <c r="AOX7" s="214"/>
      <c r="AOY7" s="214"/>
      <c r="AOZ7" s="214"/>
      <c r="APA7" s="214"/>
      <c r="APB7" s="214"/>
      <c r="APC7" s="214"/>
      <c r="APD7" s="214"/>
      <c r="APE7" s="214"/>
      <c r="APF7" s="214"/>
      <c r="APG7" s="208"/>
      <c r="APH7" s="214"/>
      <c r="API7" s="214"/>
      <c r="APJ7" s="214"/>
      <c r="APK7" s="214"/>
      <c r="APL7" s="214"/>
      <c r="APM7" s="214"/>
      <c r="APN7" s="214"/>
      <c r="APO7" s="214"/>
      <c r="APP7" s="214"/>
      <c r="APQ7" s="214"/>
      <c r="APR7" s="214"/>
      <c r="APS7" s="208"/>
      <c r="APT7" s="214"/>
      <c r="APU7" s="213"/>
      <c r="APV7" s="213"/>
      <c r="APW7" s="213"/>
      <c r="APX7" s="213"/>
      <c r="APY7" s="214"/>
      <c r="APZ7" s="214"/>
      <c r="AQA7" s="214"/>
      <c r="AQB7" s="214"/>
      <c r="AQC7" s="214"/>
      <c r="AQD7" s="214"/>
      <c r="AQE7" s="214"/>
      <c r="AQF7" s="214"/>
      <c r="AQG7" s="213"/>
      <c r="AQH7" s="213"/>
      <c r="AQI7" s="213"/>
      <c r="AQJ7" s="213"/>
      <c r="AQK7" s="213"/>
      <c r="AQL7" s="214"/>
      <c r="AQM7" s="208"/>
      <c r="AQN7" s="214"/>
      <c r="AQO7" s="214"/>
      <c r="AQP7" s="214"/>
      <c r="AQQ7" s="214"/>
      <c r="AQR7" s="214"/>
      <c r="AQS7" s="214"/>
      <c r="AQT7" s="214"/>
      <c r="AQU7" s="214"/>
      <c r="AQV7" s="214"/>
      <c r="AQW7" s="214"/>
      <c r="AQX7" s="214"/>
      <c r="AQY7" s="214"/>
      <c r="AQZ7" s="214"/>
      <c r="ARA7" s="214"/>
      <c r="ARB7" s="214"/>
      <c r="ARC7" s="214"/>
      <c r="ARD7" s="214"/>
      <c r="ARE7" s="214"/>
      <c r="ARF7" s="214"/>
      <c r="ARG7" s="214"/>
      <c r="ARH7" s="214"/>
      <c r="ARI7" s="214"/>
      <c r="ARJ7" s="214"/>
      <c r="ARK7" s="214"/>
      <c r="ARL7" s="214"/>
      <c r="ARM7" s="214"/>
      <c r="ARN7" s="214"/>
      <c r="ARO7" s="214"/>
      <c r="ARP7" s="214"/>
      <c r="ARQ7" s="214"/>
      <c r="ARR7" s="214"/>
      <c r="ARS7" s="214"/>
      <c r="ART7" s="214"/>
      <c r="ARU7" s="213"/>
      <c r="ARV7" s="214"/>
      <c r="ARW7" s="214"/>
      <c r="ARX7" s="214"/>
      <c r="ARY7" s="208"/>
      <c r="ARZ7" s="214"/>
      <c r="ASA7" s="214"/>
      <c r="ASB7" s="214"/>
      <c r="ASC7" s="214"/>
      <c r="ASD7" s="214"/>
      <c r="ASE7" s="214"/>
      <c r="ASF7" s="214"/>
      <c r="ASG7" s="208"/>
      <c r="ASH7" s="214"/>
      <c r="ASI7" s="214"/>
      <c r="ASJ7" s="214"/>
      <c r="ASK7" s="214"/>
      <c r="ASL7" s="214"/>
      <c r="ASM7" s="214"/>
      <c r="ASN7" s="214"/>
      <c r="ASO7" s="208"/>
      <c r="ASP7" s="214"/>
      <c r="ASQ7" s="214"/>
      <c r="ASR7" s="214"/>
      <c r="ASS7" s="214"/>
      <c r="AST7" s="214"/>
      <c r="ASU7" s="214"/>
      <c r="ASV7" s="214"/>
      <c r="ASW7" s="214"/>
      <c r="ASX7" s="214"/>
      <c r="ASY7" s="214"/>
      <c r="ASZ7" s="214"/>
      <c r="ATA7" s="214"/>
      <c r="ATB7" s="214"/>
      <c r="ATC7" s="214"/>
      <c r="ATD7" s="233"/>
      <c r="ATE7" s="157"/>
      <c r="ATF7" s="157"/>
      <c r="ATG7" s="209"/>
      <c r="ATH7" s="208"/>
      <c r="ATI7" s="213"/>
      <c r="ATJ7" s="213"/>
      <c r="ATK7" s="208"/>
      <c r="ATL7" s="213"/>
      <c r="ATM7" s="213"/>
      <c r="ATN7" s="213"/>
      <c r="ATO7" s="213"/>
      <c r="ATP7" s="213"/>
      <c r="ATQ7" s="213"/>
      <c r="ATR7" s="213"/>
      <c r="ATS7" s="213"/>
      <c r="ATT7" s="213"/>
      <c r="ATU7" s="213"/>
      <c r="ATV7" s="209"/>
      <c r="ATW7" s="213"/>
      <c r="ATX7" s="214"/>
      <c r="ATY7" s="214"/>
      <c r="ATZ7" s="214"/>
      <c r="AUA7" s="214"/>
      <c r="AUB7" s="214"/>
      <c r="AUC7" s="214"/>
      <c r="AUD7" s="214"/>
      <c r="AUE7" s="214"/>
      <c r="AUF7" s="214"/>
      <c r="AUG7" s="214"/>
      <c r="AUH7" s="214"/>
      <c r="AUI7" s="214"/>
      <c r="AUJ7" s="209"/>
      <c r="AUK7" s="214"/>
      <c r="AUL7" s="213"/>
      <c r="AUM7" s="406"/>
      <c r="AUN7" s="214"/>
      <c r="AUO7" s="214"/>
      <c r="AUP7" s="214"/>
      <c r="AUQ7" s="214"/>
      <c r="AUR7" s="214"/>
      <c r="AUS7" s="214"/>
      <c r="AUT7" s="214"/>
      <c r="AUU7" s="214"/>
      <c r="AUV7" s="214"/>
      <c r="AUW7" s="214"/>
      <c r="AUX7" s="214"/>
      <c r="AUY7" s="214"/>
      <c r="AUZ7" s="209"/>
      <c r="AVA7" s="214"/>
      <c r="AVB7" s="214"/>
      <c r="AVC7" s="214"/>
      <c r="AVD7" s="214"/>
      <c r="AVE7" s="214"/>
      <c r="AVF7" s="214"/>
      <c r="AVG7" s="214"/>
      <c r="AVH7" s="214"/>
      <c r="AVI7" s="214"/>
      <c r="AVJ7" s="214"/>
      <c r="AVK7" s="214"/>
      <c r="AVL7" s="214"/>
      <c r="AVM7" s="214"/>
      <c r="AVN7" s="214"/>
      <c r="AVO7" s="214"/>
      <c r="AVP7" s="214"/>
      <c r="AVQ7" s="214"/>
      <c r="AVR7" s="213"/>
      <c r="AVS7" s="208"/>
      <c r="AVT7" s="214"/>
      <c r="AVU7" s="214"/>
      <c r="AVV7" s="214"/>
      <c r="AVW7" s="214"/>
      <c r="AVX7" s="214"/>
      <c r="AVY7" s="214"/>
      <c r="AVZ7" s="214"/>
      <c r="AWA7" s="214"/>
      <c r="AWB7" s="214"/>
      <c r="AWC7" s="214"/>
      <c r="AWD7" s="214"/>
      <c r="AWE7" s="214"/>
      <c r="AWF7" s="214"/>
      <c r="AWG7" s="214"/>
      <c r="AWH7" s="214"/>
      <c r="AWI7" s="214"/>
      <c r="AWJ7" s="213"/>
      <c r="AWK7" s="406"/>
      <c r="AWL7" s="214"/>
      <c r="AWM7" s="214"/>
      <c r="AWN7" s="214"/>
      <c r="AWO7" s="214"/>
      <c r="AWP7" s="214"/>
      <c r="AWQ7" s="214"/>
      <c r="AWR7" s="214"/>
      <c r="AWS7" s="214"/>
      <c r="AWT7" s="214"/>
      <c r="AWU7" s="214"/>
      <c r="AWV7" s="214"/>
      <c r="AWW7" s="214"/>
      <c r="AWX7" s="214"/>
      <c r="AWY7" s="214"/>
      <c r="AWZ7" s="214"/>
      <c r="AXA7" s="214"/>
      <c r="AXB7" s="214"/>
      <c r="AXC7" s="214"/>
      <c r="AXD7" s="214"/>
      <c r="AXE7" s="214"/>
      <c r="AXF7" s="214"/>
      <c r="AXG7" s="214"/>
      <c r="AXH7" s="214"/>
      <c r="AXI7" s="214"/>
      <c r="AXJ7" s="214"/>
      <c r="AXK7" s="214"/>
      <c r="AXL7" s="214"/>
      <c r="AXM7" s="406"/>
      <c r="AXN7" s="214"/>
      <c r="AXO7" s="214"/>
      <c r="AXP7" s="214"/>
      <c r="AXQ7" s="214"/>
      <c r="AXR7" s="214"/>
      <c r="AXS7" s="214"/>
      <c r="AXT7" s="214"/>
      <c r="AXU7" s="214"/>
      <c r="AXV7" s="214"/>
      <c r="AXW7" s="214"/>
      <c r="AXX7" s="214"/>
      <c r="AXY7" s="214"/>
      <c r="AXZ7" s="214"/>
      <c r="AYA7" s="214"/>
      <c r="AYB7" s="214"/>
      <c r="AYC7" s="209"/>
      <c r="AYD7" s="214"/>
      <c r="AYE7" s="214"/>
      <c r="AYF7" s="214"/>
      <c r="AYG7" s="214"/>
      <c r="AYH7" s="214"/>
      <c r="AYI7" s="214"/>
      <c r="AYJ7" s="214"/>
      <c r="AYK7" s="214"/>
      <c r="AYL7" s="214"/>
      <c r="AYM7" s="214"/>
      <c r="AYN7" s="214"/>
      <c r="AYO7" s="214"/>
      <c r="AYP7" s="214"/>
      <c r="AYQ7" s="214"/>
      <c r="AYR7" s="214"/>
      <c r="AYS7" s="214"/>
      <c r="AYT7" s="214"/>
      <c r="AYU7" s="214"/>
      <c r="AYV7" s="214"/>
      <c r="AYW7" s="169"/>
      <c r="AYX7" s="158"/>
      <c r="AYY7" s="158"/>
      <c r="AYZ7" s="158"/>
      <c r="AZA7" s="158"/>
      <c r="AZB7" s="158"/>
      <c r="AZC7" s="158"/>
      <c r="AZD7" s="158"/>
      <c r="AZE7" s="158"/>
      <c r="AZF7" s="158"/>
      <c r="AZG7" s="158"/>
      <c r="AZH7" s="158"/>
      <c r="AZI7" s="158"/>
      <c r="AZJ7" s="158"/>
      <c r="AZK7" s="158"/>
      <c r="AZL7" s="158"/>
      <c r="AZM7" s="158"/>
      <c r="AZN7" s="158"/>
      <c r="AZO7" s="158"/>
      <c r="AZP7" s="158"/>
      <c r="AZQ7" s="158"/>
      <c r="AZR7" s="158"/>
      <c r="AZS7" s="158"/>
      <c r="AZT7" s="158"/>
      <c r="AZU7" s="158"/>
      <c r="AZV7" s="158"/>
      <c r="AZW7" s="158"/>
      <c r="AZX7" s="161"/>
      <c r="AZY7" s="159"/>
      <c r="AZZ7" s="158"/>
      <c r="BAA7" s="158"/>
      <c r="BAB7" s="158"/>
      <c r="BAC7" s="158"/>
      <c r="BAD7" s="158"/>
      <c r="BAE7" s="158"/>
      <c r="BAF7" s="158"/>
      <c r="BAG7" s="158"/>
      <c r="BAH7" s="158"/>
      <c r="BAI7" s="158"/>
      <c r="BAJ7" s="158"/>
      <c r="BAK7" s="158"/>
      <c r="BAL7" s="158"/>
      <c r="BAM7" s="158"/>
      <c r="BAN7" s="158"/>
      <c r="BAO7" s="158"/>
      <c r="BAP7" s="158"/>
      <c r="BAQ7" s="159"/>
      <c r="BAR7" s="158"/>
      <c r="BAS7" s="158"/>
      <c r="BAT7" s="158"/>
      <c r="BAU7" s="158"/>
      <c r="BAV7" s="158"/>
      <c r="BAW7" s="158"/>
      <c r="BAX7" s="158"/>
      <c r="BAY7" s="158"/>
      <c r="BAZ7" s="158"/>
      <c r="BBA7" s="158"/>
      <c r="BBB7" s="158"/>
      <c r="BBC7" s="158"/>
      <c r="BBD7" s="158"/>
      <c r="BBE7" s="158"/>
      <c r="BBF7" s="158"/>
      <c r="BBG7" s="158"/>
      <c r="BBH7" s="158"/>
      <c r="BBI7" s="158"/>
      <c r="BBJ7" s="159"/>
      <c r="BBK7" s="169"/>
      <c r="BBL7" s="158"/>
      <c r="BBM7" s="158"/>
      <c r="BBN7" s="158"/>
      <c r="BBO7" s="158"/>
      <c r="BBP7" s="158"/>
      <c r="BBQ7" s="158"/>
      <c r="BBR7" s="158"/>
      <c r="BBS7" s="158"/>
      <c r="BBT7" s="158"/>
      <c r="BBU7" s="158"/>
      <c r="BBV7" s="158"/>
      <c r="BBW7" s="158"/>
      <c r="BBX7" s="158"/>
      <c r="BBY7" s="158"/>
      <c r="BBZ7" s="158"/>
      <c r="BCA7" s="158"/>
      <c r="BCB7" s="158"/>
      <c r="BCC7" s="158"/>
      <c r="BCD7" s="158"/>
      <c r="BCE7" s="158"/>
      <c r="BCF7" s="158"/>
      <c r="BCG7" s="158"/>
      <c r="BCH7" s="158"/>
      <c r="BCI7" s="158"/>
      <c r="BCJ7" s="223"/>
      <c r="BCK7" s="169"/>
      <c r="BCL7" s="158"/>
      <c r="BCM7" s="158"/>
      <c r="BCN7" s="158"/>
      <c r="BCO7" s="158"/>
      <c r="BCP7" s="158"/>
      <c r="BCQ7" s="158"/>
      <c r="BCR7" s="158"/>
      <c r="BCS7" s="158"/>
      <c r="BCT7" s="158"/>
      <c r="BCU7" s="158"/>
      <c r="BCV7" s="158"/>
      <c r="BCW7" s="158"/>
      <c r="BCX7" s="158"/>
      <c r="BCY7" s="158"/>
      <c r="BCZ7" s="158"/>
      <c r="BDA7" s="158"/>
      <c r="BDB7" s="158"/>
      <c r="BDC7" s="223"/>
      <c r="BDD7" s="214"/>
      <c r="BDE7" s="214"/>
      <c r="BDF7" s="214"/>
      <c r="BDG7" s="214"/>
      <c r="BDH7" s="214"/>
      <c r="BDI7" s="214"/>
      <c r="BDJ7" s="214"/>
      <c r="BDK7" s="214"/>
      <c r="BDL7" s="214"/>
      <c r="BDM7" s="214"/>
      <c r="BDN7" s="214"/>
      <c r="BDO7" s="209"/>
      <c r="BDP7" s="214"/>
      <c r="BDQ7" s="214"/>
      <c r="BDR7" s="214"/>
      <c r="BDS7" s="214"/>
      <c r="BDT7" s="214"/>
      <c r="BDU7" s="214"/>
      <c r="BDV7" s="214"/>
      <c r="BDW7" s="214"/>
      <c r="BDX7" s="214"/>
      <c r="BDY7" s="214"/>
      <c r="BDZ7" s="214"/>
      <c r="BEA7" s="213"/>
      <c r="BEB7" s="138"/>
      <c r="BEC7" s="159"/>
      <c r="BED7" s="159"/>
      <c r="BEE7" s="159"/>
      <c r="BEF7" s="159"/>
      <c r="BEG7" s="159"/>
      <c r="BEH7" s="159"/>
      <c r="BEI7" s="159"/>
      <c r="BEJ7" s="159"/>
      <c r="BEK7" s="159"/>
      <c r="BEL7" s="159"/>
      <c r="BEM7" s="223"/>
      <c r="BEN7" s="214"/>
      <c r="BEO7" s="214"/>
      <c r="BEP7" s="214"/>
      <c r="BEQ7" s="214"/>
      <c r="BER7" s="214"/>
      <c r="BES7" s="214"/>
      <c r="BET7" s="214"/>
      <c r="BEU7" s="214"/>
      <c r="BEV7" s="214"/>
      <c r="BEW7" s="214"/>
      <c r="BEX7" s="214"/>
      <c r="BEY7" s="214"/>
      <c r="BEZ7" s="214"/>
      <c r="BFA7" s="214"/>
      <c r="BFB7" s="214"/>
      <c r="BFC7" s="214"/>
      <c r="BFD7" s="406"/>
      <c r="BFE7" s="214"/>
      <c r="BFF7" s="160"/>
      <c r="BFG7" s="214"/>
      <c r="BFH7" s="406"/>
      <c r="BFI7" s="407"/>
      <c r="BFJ7" s="406"/>
      <c r="BFK7" s="407"/>
      <c r="BFL7" s="406"/>
      <c r="BFM7" s="407"/>
      <c r="BFN7" s="406"/>
      <c r="BFO7" s="407"/>
      <c r="BFP7" s="406"/>
      <c r="BFQ7" s="406"/>
      <c r="BFR7" s="214"/>
      <c r="BFS7" s="214"/>
      <c r="BFT7" s="214"/>
      <c r="BFU7" s="214"/>
      <c r="BFV7" s="214"/>
      <c r="BFW7" s="214"/>
      <c r="BFX7" s="407"/>
      <c r="BFY7" s="214"/>
      <c r="BFZ7" s="214"/>
      <c r="BGA7" s="214"/>
      <c r="BGB7" s="214"/>
      <c r="BGC7" s="214"/>
      <c r="BGD7" s="214"/>
      <c r="BGE7" s="214"/>
      <c r="BGF7" s="214"/>
      <c r="BGG7" s="214"/>
      <c r="BGH7" s="214"/>
      <c r="BGI7" s="214"/>
      <c r="BGJ7" s="214"/>
      <c r="BGK7" s="214"/>
      <c r="BGL7" s="214"/>
      <c r="BGM7" s="305"/>
      <c r="BGN7" s="151"/>
      <c r="BGO7" s="151"/>
      <c r="BGP7" s="214"/>
      <c r="BGQ7" s="214"/>
      <c r="BGR7" s="214"/>
      <c r="BGS7" s="214"/>
      <c r="BGT7" s="151"/>
      <c r="BGU7" s="214"/>
      <c r="BGV7" s="214"/>
      <c r="BGW7" s="214"/>
      <c r="BGX7" s="214"/>
      <c r="BGY7" s="214"/>
      <c r="BGZ7" s="214"/>
      <c r="BHA7" s="214"/>
      <c r="BHB7" s="407"/>
      <c r="BHC7" s="406"/>
      <c r="BHD7" s="214"/>
      <c r="BHE7" s="214"/>
      <c r="BHF7" s="214"/>
      <c r="BHG7" s="214"/>
      <c r="BHH7" s="214"/>
      <c r="BHI7" s="214"/>
      <c r="BHJ7" s="214"/>
      <c r="BHK7" s="214"/>
      <c r="BHL7" s="214"/>
      <c r="BHM7" s="214"/>
      <c r="BHN7" s="214"/>
      <c r="BHO7" s="407"/>
      <c r="BHP7" s="406"/>
      <c r="BHQ7" s="214"/>
      <c r="BHR7" s="214"/>
      <c r="BHS7" s="214"/>
      <c r="BHT7" s="214"/>
      <c r="BHU7" s="214"/>
      <c r="BHV7" s="214"/>
      <c r="BHW7" s="214"/>
      <c r="BHX7" s="214"/>
      <c r="BHY7" s="214"/>
      <c r="BHZ7" s="214"/>
      <c r="BIA7" s="214"/>
      <c r="BIB7" s="214"/>
      <c r="BIC7" s="214"/>
      <c r="BID7" s="214"/>
      <c r="BIE7" s="214"/>
      <c r="BIF7" s="214"/>
      <c r="BIG7" s="214"/>
      <c r="BIH7" s="214"/>
      <c r="BII7" s="214"/>
      <c r="BIJ7" s="214"/>
      <c r="BIK7" s="214"/>
      <c r="BIL7" s="214"/>
      <c r="BIM7" s="214"/>
      <c r="BIN7" s="213"/>
      <c r="BIO7" s="209"/>
      <c r="BIP7" s="406"/>
      <c r="BIQ7" s="214"/>
      <c r="BIR7" s="214"/>
      <c r="BIS7" s="214"/>
      <c r="BIT7" s="214"/>
      <c r="BIU7" s="407"/>
      <c r="BIV7" s="151"/>
      <c r="BIW7" s="214"/>
      <c r="BIX7" s="214"/>
      <c r="BIY7" s="214"/>
      <c r="BIZ7" s="214"/>
      <c r="BJA7" s="214"/>
      <c r="BJB7" s="214"/>
      <c r="BJC7" s="214"/>
      <c r="BJD7" s="214"/>
      <c r="BJE7" s="214"/>
      <c r="BJF7" s="214"/>
      <c r="BJG7" s="214"/>
      <c r="BJH7" s="214"/>
      <c r="BJI7" s="214"/>
      <c r="BJJ7" s="214"/>
      <c r="BJK7" s="214"/>
      <c r="BJL7" s="214"/>
      <c r="BJM7" s="214"/>
      <c r="BJN7" s="214"/>
      <c r="BJO7" s="214"/>
      <c r="BJP7" s="214"/>
      <c r="BJQ7" s="214"/>
      <c r="BJR7" s="214"/>
      <c r="BJS7" s="406"/>
      <c r="BJT7" s="407"/>
      <c r="BJU7" s="406"/>
      <c r="BJV7" s="158"/>
      <c r="BJW7" s="158"/>
      <c r="BJX7" s="158"/>
      <c r="BJY7" s="158"/>
      <c r="BJZ7" s="158"/>
      <c r="BKA7" s="158"/>
      <c r="BKB7" s="158"/>
      <c r="BKC7" s="158"/>
      <c r="BKD7" s="158"/>
      <c r="BKE7" s="158"/>
      <c r="BKF7" s="158"/>
      <c r="BKG7" s="158"/>
      <c r="BKH7" s="158"/>
      <c r="BKI7" s="158"/>
      <c r="BKJ7" s="161"/>
      <c r="BKK7" s="406"/>
      <c r="BKL7" s="214"/>
      <c r="BKM7" s="214"/>
      <c r="BKN7" s="214"/>
      <c r="BKO7" s="214"/>
      <c r="BKP7" s="214"/>
      <c r="BKQ7" s="214"/>
      <c r="BKR7" s="214"/>
      <c r="BKS7" s="214"/>
      <c r="BKT7" s="214"/>
      <c r="BKU7" s="214"/>
      <c r="BKV7" s="214"/>
      <c r="BKW7" s="214"/>
      <c r="BKX7" s="214"/>
      <c r="BKY7" s="214"/>
      <c r="BKZ7" s="214"/>
      <c r="BLA7" s="214"/>
      <c r="BLB7" s="214"/>
      <c r="BLC7" s="214"/>
      <c r="BLD7" s="214"/>
      <c r="BLE7" s="214"/>
      <c r="BLF7" s="214"/>
      <c r="BLG7" s="214"/>
      <c r="BLH7" s="214"/>
      <c r="BLI7" s="214"/>
      <c r="BLJ7" s="214"/>
      <c r="BLK7" s="214"/>
      <c r="BLL7" s="407"/>
      <c r="BLM7" s="406"/>
      <c r="BLN7" s="214"/>
      <c r="BLO7" s="214"/>
      <c r="BLP7" s="214"/>
      <c r="BLQ7" s="214"/>
      <c r="BLR7" s="214"/>
      <c r="BLS7" s="214"/>
      <c r="BLT7" s="214"/>
      <c r="BLU7" s="214"/>
      <c r="BLV7" s="214"/>
      <c r="BLW7" s="214"/>
      <c r="BLX7" s="214"/>
      <c r="BLY7" s="214"/>
      <c r="BLZ7" s="214"/>
      <c r="BMA7" s="214"/>
      <c r="BMB7" s="214"/>
      <c r="BMC7" s="214"/>
      <c r="BMD7" s="214"/>
      <c r="BME7" s="214"/>
      <c r="BMF7" s="161"/>
      <c r="BMG7" s="406"/>
      <c r="BMH7" s="214"/>
      <c r="BMI7" s="214"/>
      <c r="BMJ7" s="214"/>
      <c r="BMK7" s="214"/>
      <c r="BML7" s="214"/>
      <c r="BMM7" s="214"/>
      <c r="BMN7" s="214"/>
      <c r="BMO7" s="214"/>
      <c r="BMP7" s="214"/>
      <c r="BMQ7" s="214"/>
      <c r="BMR7" s="214"/>
      <c r="BMS7" s="214"/>
      <c r="BMT7" s="214"/>
      <c r="BMU7" s="214"/>
      <c r="BMV7" s="214"/>
      <c r="BMW7" s="214"/>
      <c r="BMX7" s="214"/>
      <c r="BMY7" s="214"/>
      <c r="BMZ7" s="161"/>
      <c r="BNA7" s="406"/>
      <c r="BNB7" s="214"/>
      <c r="BNC7" s="214"/>
      <c r="BND7" s="407"/>
      <c r="BNE7" s="406"/>
      <c r="BNF7" s="214"/>
      <c r="BNG7" s="214"/>
      <c r="BNH7" s="214"/>
      <c r="BNI7" s="214"/>
      <c r="BNJ7" s="214"/>
      <c r="BNK7" s="158"/>
      <c r="BNL7" s="158"/>
      <c r="BNM7" s="214"/>
      <c r="BNN7" s="214"/>
      <c r="BNO7" s="214"/>
      <c r="BNP7" s="214"/>
      <c r="BNQ7" s="214"/>
      <c r="BNR7" s="407"/>
      <c r="BNS7" s="169"/>
      <c r="BNT7" s="158"/>
      <c r="BNU7" s="158"/>
      <c r="BNV7" s="158"/>
      <c r="BNW7" s="158"/>
      <c r="BNX7" s="158"/>
      <c r="BNY7" s="158"/>
      <c r="BNZ7" s="158"/>
      <c r="BOA7" s="158"/>
      <c r="BOB7" s="161"/>
      <c r="BOC7" s="169"/>
      <c r="BOD7" s="158"/>
      <c r="BOE7" s="158"/>
      <c r="BOF7" s="158"/>
      <c r="BOG7" s="158"/>
      <c r="BOH7" s="158"/>
      <c r="BOI7" s="158"/>
      <c r="BOJ7" s="158"/>
      <c r="BOK7" s="158"/>
      <c r="BOL7" s="161"/>
      <c r="BOM7" s="169"/>
      <c r="BON7" s="158"/>
      <c r="BOO7" s="158"/>
      <c r="BOP7" s="158"/>
      <c r="BOQ7" s="158"/>
      <c r="BOR7" s="158"/>
      <c r="BOS7" s="158"/>
      <c r="BOT7" s="158"/>
      <c r="BOU7" s="158"/>
      <c r="BOV7" s="158"/>
      <c r="BOW7" s="158"/>
      <c r="BOX7" s="158"/>
      <c r="BOY7" s="158"/>
      <c r="BOZ7" s="161"/>
      <c r="BPA7" s="406"/>
      <c r="BPB7" s="214"/>
      <c r="BPC7" s="214"/>
      <c r="BPD7" s="214"/>
      <c r="BPE7" s="214"/>
      <c r="BPF7" s="214"/>
      <c r="BPG7" s="214"/>
      <c r="BPH7" s="214"/>
      <c r="BPI7" s="214"/>
      <c r="BPJ7" s="214"/>
      <c r="BPK7" s="214"/>
      <c r="BPL7" s="214"/>
      <c r="BPM7" s="214"/>
      <c r="BPN7" s="214"/>
      <c r="BPO7" s="214"/>
      <c r="BPP7" s="407"/>
      <c r="BPQ7" s="406"/>
      <c r="BPR7" s="214"/>
      <c r="BPS7" s="214"/>
      <c r="BPT7" s="214"/>
      <c r="BPU7" s="214"/>
      <c r="BPV7" s="214"/>
      <c r="BPW7" s="214"/>
      <c r="BPX7" s="214"/>
      <c r="BPY7" s="214"/>
      <c r="BPZ7" s="214"/>
      <c r="BQA7" s="214"/>
      <c r="BQB7" s="214"/>
      <c r="BQC7" s="214"/>
      <c r="BQD7" s="214"/>
      <c r="BQE7" s="214"/>
      <c r="BQF7" s="214"/>
      <c r="BQG7" s="214"/>
      <c r="BQH7" s="214"/>
      <c r="BQI7" s="214"/>
      <c r="BQJ7" s="214"/>
      <c r="BQK7" s="214"/>
      <c r="BQL7" s="407"/>
      <c r="BQM7" s="406"/>
      <c r="BQN7" s="214"/>
      <c r="BQO7" s="214"/>
      <c r="BQP7" s="214"/>
      <c r="BQQ7" s="214"/>
      <c r="BQR7" s="214"/>
      <c r="BQS7" s="214"/>
      <c r="BQT7" s="214"/>
      <c r="BQU7" s="214"/>
      <c r="BQV7" s="214"/>
      <c r="BQW7" s="214"/>
      <c r="BQX7" s="214"/>
      <c r="BQY7" s="214"/>
      <c r="BQZ7" s="214"/>
      <c r="BRA7" s="214"/>
      <c r="BRB7" s="214"/>
      <c r="BRC7" s="214"/>
      <c r="BRD7" s="214"/>
      <c r="BRE7" s="214"/>
      <c r="BRF7" s="214"/>
      <c r="BRG7" s="214"/>
      <c r="BRH7" s="407"/>
      <c r="BRI7" s="406"/>
      <c r="BRJ7" s="214"/>
      <c r="BRK7" s="214"/>
      <c r="BRL7" s="214"/>
      <c r="BRM7" s="214"/>
      <c r="BRN7" s="407"/>
      <c r="BRO7" s="406"/>
      <c r="BRP7" s="214"/>
      <c r="BRQ7" s="214"/>
      <c r="BRR7" s="214"/>
      <c r="BRS7" s="214"/>
      <c r="BRT7" s="214"/>
      <c r="BRU7" s="214"/>
      <c r="BRV7" s="214"/>
      <c r="BRW7" s="214"/>
      <c r="BRX7" s="214"/>
      <c r="BRY7" s="214"/>
      <c r="BRZ7" s="214"/>
      <c r="BSA7" s="214"/>
      <c r="BSB7" s="214"/>
      <c r="BSC7" s="214"/>
      <c r="BSD7" s="214"/>
      <c r="BSE7" s="407"/>
      <c r="BSF7" s="214"/>
      <c r="BSG7" s="214"/>
      <c r="BSH7" s="214"/>
      <c r="BSI7" s="214"/>
      <c r="BSJ7" s="214"/>
      <c r="BSK7" s="214"/>
      <c r="BSL7" s="406"/>
      <c r="BSM7" s="214"/>
      <c r="BSN7" s="481"/>
      <c r="BSO7" s="481"/>
      <c r="BSP7" s="481"/>
      <c r="BSQ7" s="481"/>
      <c r="BSR7" s="481"/>
      <c r="BSS7" s="481"/>
      <c r="BST7" s="481"/>
      <c r="BSU7" s="481"/>
      <c r="BSV7" s="481"/>
      <c r="BSW7" s="482"/>
      <c r="BSX7" s="406"/>
      <c r="BSY7" s="407"/>
      <c r="BSZ7" s="214"/>
      <c r="BTA7" s="214"/>
      <c r="BTB7" s="213"/>
      <c r="BTC7" s="213"/>
      <c r="BTD7" s="213"/>
      <c r="BTE7" s="213"/>
      <c r="BTF7" s="213"/>
      <c r="BTG7" s="213"/>
      <c r="BTH7" s="213"/>
      <c r="BTI7" s="213"/>
      <c r="BTJ7" s="213"/>
      <c r="BTK7" s="213"/>
      <c r="BTL7" s="213"/>
      <c r="BTM7" s="213"/>
      <c r="BTN7" s="406"/>
      <c r="BTO7" s="214"/>
      <c r="BTP7" s="214"/>
      <c r="BTQ7" s="214"/>
      <c r="BTR7" s="214"/>
      <c r="BTS7" s="214"/>
      <c r="BTT7" s="214"/>
      <c r="BTU7" s="214"/>
      <c r="BTV7" s="214"/>
      <c r="BTW7" s="214"/>
      <c r="BTX7" s="214"/>
      <c r="BTY7" s="214"/>
      <c r="BTZ7" s="214"/>
      <c r="BUA7" s="214"/>
      <c r="BUB7" s="214"/>
      <c r="BUC7" s="214"/>
      <c r="BUD7" s="214"/>
      <c r="BUE7" s="213"/>
      <c r="BUF7" s="214"/>
      <c r="BUG7" s="214"/>
      <c r="BUH7" s="214"/>
      <c r="BUI7" s="214"/>
      <c r="BUJ7" s="214"/>
      <c r="BUK7" s="214"/>
      <c r="BUL7" s="214"/>
      <c r="BUM7" s="214"/>
      <c r="BUN7" s="148"/>
      <c r="BUO7" s="149"/>
      <c r="BUP7" s="149"/>
      <c r="BUQ7" s="149"/>
      <c r="BUR7" s="149"/>
      <c r="BUS7" s="149"/>
      <c r="BUT7" s="149"/>
      <c r="BUU7" s="150"/>
      <c r="BUV7" s="214"/>
      <c r="BUW7" s="214"/>
      <c r="BUX7" s="214"/>
      <c r="BUY7" s="214"/>
      <c r="BUZ7" s="214"/>
      <c r="BVA7" s="214"/>
      <c r="BVB7" s="214"/>
      <c r="BVC7" s="214"/>
      <c r="BVD7" s="214"/>
      <c r="BVE7" s="214"/>
      <c r="BVF7" s="214"/>
      <c r="BVG7" s="214"/>
      <c r="BVH7" s="214"/>
      <c r="BVI7" s="214"/>
      <c r="BVJ7" s="214"/>
      <c r="BVK7" s="214"/>
      <c r="BVL7" s="214"/>
      <c r="BVM7" s="214"/>
      <c r="BVN7" s="214"/>
      <c r="BVO7" s="214"/>
      <c r="BVP7" s="208"/>
      <c r="BVQ7" s="214"/>
      <c r="BVR7" s="214"/>
      <c r="BVS7" s="214"/>
      <c r="BVT7" s="214"/>
      <c r="BVU7" s="214"/>
      <c r="BVV7" s="214"/>
      <c r="BVW7" s="214"/>
      <c r="BVX7" s="214"/>
      <c r="BVY7" s="214"/>
      <c r="BVZ7" s="214"/>
      <c r="BWA7" s="209"/>
      <c r="BWB7" s="214"/>
      <c r="BWC7" s="214"/>
      <c r="BWD7" s="214"/>
      <c r="BWE7" s="214"/>
      <c r="BWF7" s="214"/>
      <c r="BWG7" s="214"/>
      <c r="BWH7" s="214"/>
      <c r="BWI7" s="214"/>
      <c r="BWJ7" s="214"/>
      <c r="BWK7" s="214"/>
      <c r="BWL7" s="214"/>
      <c r="BWM7" s="214"/>
      <c r="BWN7" s="208"/>
      <c r="BWO7" s="214"/>
      <c r="BWP7" s="214"/>
      <c r="BWQ7" s="214"/>
      <c r="BWR7" s="214"/>
      <c r="BWS7" s="214"/>
      <c r="BWT7" s="214"/>
      <c r="BWU7" s="214"/>
      <c r="BWV7" s="214"/>
      <c r="BWW7" s="214"/>
      <c r="BWX7" s="214"/>
      <c r="BWY7" s="214"/>
      <c r="BWZ7" s="214"/>
      <c r="BXA7" s="214"/>
      <c r="BXB7" s="214"/>
      <c r="BXC7" s="214"/>
      <c r="BXD7" s="214"/>
      <c r="BXE7" s="214"/>
      <c r="BXF7" s="208"/>
      <c r="BXG7" s="214"/>
      <c r="BXH7" s="214"/>
      <c r="BXI7" s="214"/>
      <c r="BXJ7" s="214"/>
      <c r="BXK7" s="214"/>
      <c r="BXL7" s="214"/>
      <c r="BXM7" s="214"/>
      <c r="BXN7" s="214"/>
      <c r="BXO7" s="214"/>
      <c r="BXP7" s="214"/>
      <c r="BXQ7" s="214"/>
      <c r="BXR7" s="214"/>
      <c r="BXS7" s="214"/>
      <c r="BXT7" s="208"/>
      <c r="BXU7" s="213"/>
      <c r="BXV7" s="213"/>
      <c r="BXW7" s="209"/>
      <c r="BXX7" s="220"/>
      <c r="BXY7" s="143"/>
      <c r="BXZ7" s="143"/>
      <c r="BYA7" s="378"/>
      <c r="BYB7" s="168"/>
      <c r="BYC7" s="218"/>
      <c r="BYD7" s="142"/>
      <c r="BYE7" s="143"/>
      <c r="BYF7" s="143"/>
      <c r="BYG7" s="144"/>
      <c r="BYH7" s="406"/>
      <c r="BYI7" s="407"/>
      <c r="BYJ7" s="406"/>
      <c r="BYK7" s="407"/>
      <c r="BYL7" s="208"/>
      <c r="BYM7" s="213"/>
      <c r="BYN7" s="213"/>
      <c r="BYO7" s="89"/>
      <c r="BYP7" s="89"/>
      <c r="BYQ7" s="213"/>
      <c r="BYR7" s="213"/>
      <c r="BYS7" s="213"/>
      <c r="BYT7" s="213"/>
      <c r="BYU7" s="213"/>
      <c r="BYV7" s="213"/>
      <c r="BYW7" s="213"/>
      <c r="BYX7" s="213"/>
      <c r="BYY7" s="209"/>
      <c r="BYZ7" s="483"/>
      <c r="BZA7" s="484"/>
      <c r="BZB7" s="484"/>
      <c r="BZC7" s="484"/>
      <c r="BZD7" s="484"/>
      <c r="BZE7" s="484"/>
      <c r="BZF7" s="484"/>
      <c r="BZG7" s="484"/>
      <c r="BZH7" s="484"/>
      <c r="BZI7" s="485"/>
    </row>
    <row r="8" spans="1:2037" s="132" customFormat="1" ht="18" hidden="1" customHeight="1">
      <c r="A8" s="927" t="s">
        <v>10</v>
      </c>
      <c r="B8" s="928"/>
      <c r="C8" s="59">
        <v>1265633</v>
      </c>
      <c r="D8" s="55">
        <v>1242862</v>
      </c>
      <c r="E8" s="17">
        <v>101.83214226519115</v>
      </c>
      <c r="F8" s="55">
        <v>472826</v>
      </c>
      <c r="G8" s="55">
        <v>260813</v>
      </c>
      <c r="H8" s="17">
        <v>181.28927622472807</v>
      </c>
      <c r="I8" s="55">
        <v>87545</v>
      </c>
      <c r="J8" s="55">
        <v>73300</v>
      </c>
      <c r="K8" s="17">
        <v>119.43383356070942</v>
      </c>
      <c r="L8" s="77">
        <v>295307</v>
      </c>
      <c r="M8" s="2">
        <v>272028</v>
      </c>
      <c r="N8" s="2">
        <v>876062</v>
      </c>
      <c r="O8" s="2">
        <v>884038</v>
      </c>
      <c r="P8" s="2">
        <v>94264</v>
      </c>
      <c r="Q8" s="2">
        <v>86796</v>
      </c>
      <c r="R8" s="46">
        <v>23.332751279399318</v>
      </c>
      <c r="S8" s="46">
        <v>21.887224808546726</v>
      </c>
      <c r="T8" s="46">
        <v>69.219276046057587</v>
      </c>
      <c r="U8" s="46">
        <v>71.129216276626053</v>
      </c>
      <c r="V8" s="46">
        <v>7.4479726745430952</v>
      </c>
      <c r="W8" s="46">
        <v>6.9835589148272303</v>
      </c>
      <c r="X8" s="46" t="s">
        <v>25</v>
      </c>
      <c r="Y8" s="47" t="s">
        <v>25</v>
      </c>
      <c r="Z8" s="12">
        <v>7.9536748414760217</v>
      </c>
      <c r="AA8" s="6">
        <v>10.192453682857007</v>
      </c>
      <c r="AB8" s="2">
        <v>14948</v>
      </c>
      <c r="AC8" s="2" t="s">
        <v>25</v>
      </c>
      <c r="AD8" s="2">
        <v>13845</v>
      </c>
      <c r="AE8" s="235">
        <v>13845</v>
      </c>
      <c r="AF8" s="6">
        <v>107.96677500902854</v>
      </c>
      <c r="AG8" s="2">
        <v>7164</v>
      </c>
      <c r="AH8" s="2" t="s">
        <v>25</v>
      </c>
      <c r="AI8" s="2">
        <v>4531</v>
      </c>
      <c r="AJ8" s="2" t="s">
        <v>25</v>
      </c>
      <c r="AK8" s="2">
        <v>74663</v>
      </c>
      <c r="AL8" s="2">
        <v>90002</v>
      </c>
      <c r="AM8" s="6">
        <v>82.957045398991141</v>
      </c>
      <c r="AN8" s="2">
        <v>71724</v>
      </c>
      <c r="AO8" s="2">
        <v>86835</v>
      </c>
      <c r="AP8" s="16">
        <v>82.598030747970284</v>
      </c>
      <c r="AQ8" s="13">
        <v>9287</v>
      </c>
      <c r="AR8" s="13">
        <v>10466</v>
      </c>
      <c r="AS8" s="13">
        <v>3810</v>
      </c>
      <c r="AT8" s="13">
        <v>3791</v>
      </c>
      <c r="AU8" s="13">
        <v>5477</v>
      </c>
      <c r="AV8" s="13">
        <v>6675</v>
      </c>
      <c r="AW8" s="47">
        <v>88.734951270781579</v>
      </c>
      <c r="AX8" s="77">
        <v>970326</v>
      </c>
      <c r="AY8" s="2">
        <v>970834</v>
      </c>
      <c r="AZ8" s="2">
        <v>364386</v>
      </c>
      <c r="BA8" s="2">
        <v>300158</v>
      </c>
      <c r="BB8" s="2">
        <v>543697</v>
      </c>
      <c r="BC8" s="2">
        <v>547338</v>
      </c>
      <c r="BD8" s="2">
        <v>42083</v>
      </c>
      <c r="BE8" s="2">
        <v>50176</v>
      </c>
      <c r="BF8" s="2">
        <v>20160</v>
      </c>
      <c r="BG8" s="10">
        <v>73162</v>
      </c>
      <c r="BH8" s="77">
        <v>103007</v>
      </c>
      <c r="BI8" s="2">
        <v>95915</v>
      </c>
      <c r="BJ8" s="2">
        <v>111658</v>
      </c>
      <c r="BK8" s="2">
        <v>97825</v>
      </c>
      <c r="BL8" s="2">
        <v>72473</v>
      </c>
      <c r="BM8" s="2">
        <v>52183</v>
      </c>
      <c r="BN8" s="2">
        <v>34585</v>
      </c>
      <c r="BO8" s="2">
        <v>22053</v>
      </c>
      <c r="BP8" s="2">
        <v>17173</v>
      </c>
      <c r="BQ8" s="2">
        <v>12382</v>
      </c>
      <c r="BR8" s="2">
        <v>25490</v>
      </c>
      <c r="BS8" s="10">
        <v>19700</v>
      </c>
      <c r="BT8" s="20">
        <f>BH8/(BH8+CF8+DD8+EB8)*100</f>
        <v>99.754021363341437</v>
      </c>
      <c r="BU8" s="20">
        <f t="shared" ref="BU8:CE8" si="0">BI8/(BI8+CG8+DE8+EC8)*100</f>
        <v>98.841702820515465</v>
      </c>
      <c r="BV8" s="20">
        <f t="shared" si="0"/>
        <v>95.368978476255549</v>
      </c>
      <c r="BW8" s="20">
        <f t="shared" si="0"/>
        <v>87.465577053753435</v>
      </c>
      <c r="BX8" s="20">
        <f t="shared" si="0"/>
        <v>70.639206206869659</v>
      </c>
      <c r="BY8" s="20">
        <f t="shared" si="0"/>
        <v>50.784891925296584</v>
      </c>
      <c r="BZ8" s="20">
        <f t="shared" si="0"/>
        <v>33.63677919450685</v>
      </c>
      <c r="CA8" s="20">
        <f t="shared" si="0"/>
        <v>20.354423369790943</v>
      </c>
      <c r="CB8" s="20">
        <f t="shared" si="0"/>
        <v>15.942405703729149</v>
      </c>
      <c r="CC8" s="20">
        <f t="shared" si="0"/>
        <v>10.902719075795998</v>
      </c>
      <c r="CD8" s="20">
        <f t="shared" si="0"/>
        <v>5.8349414331202176</v>
      </c>
      <c r="CE8" s="171">
        <f t="shared" si="0"/>
        <v>4.5061015359630368</v>
      </c>
      <c r="CF8" s="55">
        <v>245</v>
      </c>
      <c r="CG8" s="55">
        <v>1043</v>
      </c>
      <c r="CH8" s="55">
        <v>4862</v>
      </c>
      <c r="CI8" s="55">
        <v>12602</v>
      </c>
      <c r="CJ8" s="55">
        <v>27637</v>
      </c>
      <c r="CK8" s="55">
        <v>46264</v>
      </c>
      <c r="CL8" s="55">
        <v>63191</v>
      </c>
      <c r="CM8" s="55">
        <v>78709</v>
      </c>
      <c r="CN8" s="55">
        <v>83142</v>
      </c>
      <c r="CO8" s="55">
        <v>90236</v>
      </c>
      <c r="CP8" s="55">
        <v>364620</v>
      </c>
      <c r="CQ8" s="97">
        <v>318484</v>
      </c>
      <c r="CR8" s="20">
        <f>CF8/(BH8+CF8+DD8+EB8)*100</f>
        <v>0.23726285819428442</v>
      </c>
      <c r="CS8" s="20">
        <f t="shared" ref="CS8:DC8" si="1">CG8/(BI8+CG8+DE8+EC8)*100</f>
        <v>1.0748255855892992</v>
      </c>
      <c r="CT8" s="20">
        <f t="shared" si="1"/>
        <v>4.1527160915613255</v>
      </c>
      <c r="CU8" s="20">
        <f t="shared" si="1"/>
        <v>11.267479703873253</v>
      </c>
      <c r="CV8" s="20">
        <f t="shared" si="1"/>
        <v>26.937697376116027</v>
      </c>
      <c r="CW8" s="20">
        <f t="shared" si="1"/>
        <v>45.02447617101204</v>
      </c>
      <c r="CX8" s="20">
        <f t="shared" si="1"/>
        <v>61.458485299409638</v>
      </c>
      <c r="CY8" s="20">
        <f t="shared" si="1"/>
        <v>72.646638054363379</v>
      </c>
      <c r="CZ8" s="20">
        <f t="shared" si="1"/>
        <v>77.184155070136185</v>
      </c>
      <c r="DA8" s="20">
        <f t="shared" si="1"/>
        <v>79.455480417018876</v>
      </c>
      <c r="DB8" s="20">
        <f t="shared" si="1"/>
        <v>83.465529436810257</v>
      </c>
      <c r="DC8" s="20">
        <f t="shared" si="1"/>
        <v>72.848793988814805</v>
      </c>
      <c r="DD8" s="59">
        <v>9</v>
      </c>
      <c r="DE8" s="55">
        <v>81</v>
      </c>
      <c r="DF8" s="55">
        <v>553</v>
      </c>
      <c r="DG8" s="55">
        <v>1368</v>
      </c>
      <c r="DH8" s="55">
        <v>2463</v>
      </c>
      <c r="DI8" s="55">
        <v>4078</v>
      </c>
      <c r="DJ8" s="55">
        <v>4939</v>
      </c>
      <c r="DK8" s="55">
        <v>6964</v>
      </c>
      <c r="DL8" s="55">
        <v>7168</v>
      </c>
      <c r="DM8" s="55">
        <v>9455</v>
      </c>
      <c r="DN8" s="55">
        <v>26951</v>
      </c>
      <c r="DO8" s="97">
        <v>28230</v>
      </c>
      <c r="DP8" s="18">
        <f>DD8/(CF8+DD8+EB8+BH8)*100</f>
        <v>8.7157784642798337E-3</v>
      </c>
      <c r="DQ8" s="17">
        <f t="shared" ref="DQ8:EA8" si="2">DE8/(CG8+DE8+EC8+BI8)*100</f>
        <v>8.3471593895238005E-2</v>
      </c>
      <c r="DR8" s="17">
        <f t="shared" si="2"/>
        <v>0.47232661428083367</v>
      </c>
      <c r="DS8" s="17">
        <f t="shared" si="2"/>
        <v>1.2231322198776868</v>
      </c>
      <c r="DT8" s="17">
        <f t="shared" si="2"/>
        <v>2.4006783890210146</v>
      </c>
      <c r="DU8" s="17">
        <f t="shared" si="2"/>
        <v>3.9687405720514239</v>
      </c>
      <c r="DV8" s="17">
        <f t="shared" si="2"/>
        <v>4.8035868856923329</v>
      </c>
      <c r="DW8" s="17">
        <f t="shared" si="2"/>
        <v>6.4276154875628784</v>
      </c>
      <c r="DX8" s="17">
        <f t="shared" si="2"/>
        <v>6.6543506716549548</v>
      </c>
      <c r="DY8" s="17">
        <f t="shared" si="2"/>
        <v>8.3254085657931807</v>
      </c>
      <c r="DZ8" s="17">
        <f t="shared" si="2"/>
        <v>6.1693804065917215</v>
      </c>
      <c r="EA8" s="19">
        <f t="shared" si="2"/>
        <v>6.4572206274231725</v>
      </c>
      <c r="EB8" s="170">
        <v>0</v>
      </c>
      <c r="EC8" s="170">
        <v>0</v>
      </c>
      <c r="ED8" s="126">
        <v>7</v>
      </c>
      <c r="EE8" s="126">
        <v>49</v>
      </c>
      <c r="EF8" s="126">
        <v>23</v>
      </c>
      <c r="EG8" s="126">
        <v>228</v>
      </c>
      <c r="EH8" s="126">
        <v>104</v>
      </c>
      <c r="EI8" s="126">
        <v>619</v>
      </c>
      <c r="EJ8" s="126">
        <v>236</v>
      </c>
      <c r="EK8" s="126">
        <v>1495</v>
      </c>
      <c r="EL8" s="126">
        <v>19790</v>
      </c>
      <c r="EM8" s="127">
        <v>70771</v>
      </c>
      <c r="EN8" s="174">
        <f>EB8/(EB8+DD8+CF8+BH8)*100</f>
        <v>0</v>
      </c>
      <c r="EO8" s="170">
        <f t="shared" ref="EO8:EY8" si="3">EC8/(EC8+DE8+CG8+BI8)*100</f>
        <v>0</v>
      </c>
      <c r="EP8" s="17">
        <f t="shared" si="3"/>
        <v>5.9788179022890334E-3</v>
      </c>
      <c r="EQ8" s="17">
        <f t="shared" si="3"/>
        <v>4.3811022495618898E-2</v>
      </c>
      <c r="ER8" s="17">
        <f t="shared" si="3"/>
        <v>2.2418027993294086E-2</v>
      </c>
      <c r="ES8" s="17">
        <f t="shared" si="3"/>
        <v>0.22189133163995212</v>
      </c>
      <c r="ET8" s="17">
        <f t="shared" si="3"/>
        <v>0.10114862039117284</v>
      </c>
      <c r="EU8" s="17">
        <f t="shared" si="3"/>
        <v>0.57132308828280032</v>
      </c>
      <c r="EV8" s="17">
        <f t="shared" si="3"/>
        <v>0.21908855447971112</v>
      </c>
      <c r="EW8" s="17">
        <f t="shared" si="3"/>
        <v>1.3163919413919414</v>
      </c>
      <c r="EX8" s="17">
        <f t="shared" si="3"/>
        <v>4.5301487234777991</v>
      </c>
      <c r="EY8" s="19">
        <f t="shared" si="3"/>
        <v>16.187883847798986</v>
      </c>
      <c r="EZ8" s="132" t="s">
        <v>25</v>
      </c>
      <c r="FA8" s="132" t="s">
        <v>25</v>
      </c>
      <c r="FB8" s="46">
        <v>29.35</v>
      </c>
      <c r="FC8" s="46">
        <v>26.15</v>
      </c>
      <c r="FD8" s="46">
        <v>30.65</v>
      </c>
      <c r="FE8" s="46">
        <v>26.700000000000003</v>
      </c>
      <c r="FF8" s="2">
        <v>14978</v>
      </c>
      <c r="FG8" s="2">
        <v>16330</v>
      </c>
      <c r="FH8" s="2">
        <v>3220</v>
      </c>
      <c r="FI8" s="2">
        <v>1850</v>
      </c>
      <c r="FJ8" s="46">
        <v>41.2</v>
      </c>
      <c r="FK8" s="46">
        <v>54.4</v>
      </c>
      <c r="FL8" s="46">
        <v>54.55</v>
      </c>
      <c r="FM8" s="46">
        <v>15.55</v>
      </c>
      <c r="FN8" s="45">
        <v>47.966438224556455</v>
      </c>
      <c r="FO8" s="55">
        <v>14928</v>
      </c>
      <c r="FP8" s="46">
        <v>52.296163453532316</v>
      </c>
      <c r="FQ8" s="2">
        <v>16298</v>
      </c>
      <c r="FR8" s="183">
        <v>1</v>
      </c>
      <c r="FS8" s="170">
        <v>14</v>
      </c>
      <c r="FT8" s="2">
        <v>185</v>
      </c>
      <c r="FU8" s="2">
        <v>1196</v>
      </c>
      <c r="FV8" s="2">
        <v>2172</v>
      </c>
      <c r="FW8" s="2">
        <v>5631</v>
      </c>
      <c r="FX8" s="2">
        <v>6199</v>
      </c>
      <c r="FY8" s="2">
        <v>6520</v>
      </c>
      <c r="FZ8" s="2">
        <v>4142</v>
      </c>
      <c r="GA8" s="2">
        <v>2043</v>
      </c>
      <c r="GB8" s="2">
        <v>1375</v>
      </c>
      <c r="GC8" s="2">
        <v>552</v>
      </c>
      <c r="GD8" s="2">
        <v>479</v>
      </c>
      <c r="GE8" s="2">
        <v>190</v>
      </c>
      <c r="GF8" s="2">
        <v>425</v>
      </c>
      <c r="GG8" s="10">
        <v>184</v>
      </c>
      <c r="GH8" s="6">
        <v>6.6764588062491661E-3</v>
      </c>
      <c r="GI8" s="6">
        <v>8.5731781996325779E-2</v>
      </c>
      <c r="GJ8" s="6">
        <v>1.2351448791560957</v>
      </c>
      <c r="GK8" s="6">
        <v>7.323943661971831</v>
      </c>
      <c r="GL8" s="6">
        <v>14.501268527173186</v>
      </c>
      <c r="GM8" s="6">
        <v>34.482547458665039</v>
      </c>
      <c r="GN8" s="6">
        <v>41.387368139938573</v>
      </c>
      <c r="GO8" s="6">
        <v>39.926515615431718</v>
      </c>
      <c r="GP8" s="6">
        <v>27.653892375484045</v>
      </c>
      <c r="GQ8" s="6">
        <v>12.510716472749541</v>
      </c>
      <c r="GR8" s="6">
        <v>9.1801308585926034</v>
      </c>
      <c r="GS8" s="6">
        <v>3.3802816901408446</v>
      </c>
      <c r="GT8" s="6">
        <v>3.1980237681933503</v>
      </c>
      <c r="GU8" s="6">
        <v>1.1635027556644213</v>
      </c>
      <c r="GV8" s="6">
        <v>2.8374949926558957</v>
      </c>
      <c r="GW8" s="16">
        <v>1.1267605633802817</v>
      </c>
      <c r="GX8" s="77" t="s">
        <v>25</v>
      </c>
      <c r="GY8" s="2" t="s">
        <v>25</v>
      </c>
      <c r="GZ8" s="2">
        <v>6825</v>
      </c>
      <c r="HA8" s="2">
        <v>6825</v>
      </c>
      <c r="HB8" s="6">
        <v>12.496406710890826</v>
      </c>
      <c r="HC8" s="6">
        <v>12.436972339809062</v>
      </c>
      <c r="HD8" s="2">
        <v>3801</v>
      </c>
      <c r="HE8" s="2">
        <v>2913</v>
      </c>
      <c r="HF8" s="2">
        <v>988</v>
      </c>
      <c r="HG8" s="2">
        <v>22</v>
      </c>
      <c r="HH8" s="6">
        <v>49.21025375453133</v>
      </c>
      <c r="HI8" s="6">
        <v>37.713619886069395</v>
      </c>
      <c r="HJ8" s="6">
        <v>12.791299844640083</v>
      </c>
      <c r="HK8" s="16">
        <v>0.28482651475919213</v>
      </c>
      <c r="HL8" s="12">
        <v>34.15</v>
      </c>
      <c r="HM8" s="6">
        <v>38.6</v>
      </c>
      <c r="HN8" s="6">
        <v>1361.75</v>
      </c>
      <c r="HO8" s="6">
        <v>1314.75</v>
      </c>
      <c r="HP8" s="6" t="s">
        <v>25</v>
      </c>
      <c r="HQ8" s="16">
        <v>95.432917723057685</v>
      </c>
      <c r="HR8" s="46">
        <v>2.0499999999999998</v>
      </c>
      <c r="HS8" s="46">
        <v>10.3</v>
      </c>
      <c r="HT8" s="46">
        <v>16.8</v>
      </c>
      <c r="HU8" s="46">
        <v>50.15</v>
      </c>
      <c r="HV8" s="46">
        <v>76.7</v>
      </c>
      <c r="HW8" s="46">
        <v>107.05</v>
      </c>
      <c r="HX8" s="46">
        <v>103.55</v>
      </c>
      <c r="HY8" s="46">
        <v>73.5</v>
      </c>
      <c r="HZ8" s="46">
        <v>51.65</v>
      </c>
      <c r="IA8" s="46">
        <v>19.200000000000003</v>
      </c>
      <c r="IB8" s="46">
        <v>15.05</v>
      </c>
      <c r="IC8" s="46">
        <v>2.5999999999999996</v>
      </c>
      <c r="ID8" s="46">
        <v>4</v>
      </c>
      <c r="IE8" s="46">
        <v>0.15000000000000002</v>
      </c>
      <c r="IF8" s="46">
        <v>2.5499999999999998</v>
      </c>
      <c r="IG8" s="102">
        <v>0</v>
      </c>
      <c r="IH8" s="59">
        <v>14397</v>
      </c>
      <c r="II8" s="55">
        <v>13323</v>
      </c>
      <c r="IJ8" s="55">
        <v>548</v>
      </c>
      <c r="IK8" s="55">
        <v>517</v>
      </c>
      <c r="IL8" s="55">
        <v>3</v>
      </c>
      <c r="IM8" s="55">
        <v>5</v>
      </c>
      <c r="IN8" s="55">
        <v>14585</v>
      </c>
      <c r="IO8" s="55">
        <v>13457</v>
      </c>
      <c r="IP8" s="55">
        <v>348</v>
      </c>
      <c r="IQ8" s="55">
        <v>376</v>
      </c>
      <c r="IR8" s="55">
        <v>15</v>
      </c>
      <c r="IS8" s="97">
        <v>12</v>
      </c>
      <c r="IT8" s="45">
        <v>96.313888145571312</v>
      </c>
      <c r="IU8" s="46">
        <v>96.229685807150602</v>
      </c>
      <c r="IV8" s="46">
        <v>3.666042279903666</v>
      </c>
      <c r="IW8" s="46">
        <v>3.7342000722282416</v>
      </c>
      <c r="IX8" s="46">
        <v>2.0069574525020069E-2</v>
      </c>
      <c r="IY8" s="46">
        <v>3.6114120621162878E-2</v>
      </c>
      <c r="IZ8" s="46">
        <v>97.571581482472567</v>
      </c>
      <c r="JA8" s="46">
        <v>97.197544239797764</v>
      </c>
      <c r="JB8" s="46">
        <v>2.3280706449023283</v>
      </c>
      <c r="JC8" s="46">
        <v>2.7157818707114481</v>
      </c>
      <c r="JD8" s="46">
        <v>0.10034787262510035</v>
      </c>
      <c r="JE8" s="47">
        <v>8.6673889490790898E-2</v>
      </c>
      <c r="JF8" s="77">
        <v>14109</v>
      </c>
      <c r="JG8" s="2">
        <v>943</v>
      </c>
      <c r="JH8" s="2">
        <v>3830</v>
      </c>
      <c r="JI8" s="2">
        <v>5843</v>
      </c>
      <c r="JJ8" s="2">
        <v>2828</v>
      </c>
      <c r="JK8" s="2">
        <v>578</v>
      </c>
      <c r="JL8" s="2">
        <v>81</v>
      </c>
      <c r="JM8" s="2">
        <v>6</v>
      </c>
      <c r="JN8" s="2">
        <v>10657</v>
      </c>
      <c r="JO8" s="2">
        <v>3138</v>
      </c>
      <c r="JP8" s="10">
        <v>535</v>
      </c>
      <c r="JQ8" s="6">
        <v>49.611449066422871</v>
      </c>
      <c r="JR8" s="6">
        <v>3.3158690530609372</v>
      </c>
      <c r="JS8" s="6">
        <v>13.467421498646226</v>
      </c>
      <c r="JT8" s="6">
        <v>20.545729456028695</v>
      </c>
      <c r="JU8" s="6">
        <v>9.9440908611413903</v>
      </c>
      <c r="JV8" s="6">
        <v>2.0324202679419106</v>
      </c>
      <c r="JW8" s="6">
        <v>0.28482014135518124</v>
      </c>
      <c r="JX8" s="6">
        <v>2.1097788248531948E-2</v>
      </c>
      <c r="JY8" s="6">
        <v>37.473188227434157</v>
      </c>
      <c r="JZ8" s="6">
        <v>11.034143253982208</v>
      </c>
      <c r="KA8" s="6">
        <v>1.881219452160765</v>
      </c>
      <c r="KB8" s="28" t="s">
        <v>2205</v>
      </c>
      <c r="KC8" s="55" t="s">
        <v>2205</v>
      </c>
      <c r="KD8" s="55" t="s">
        <v>2205</v>
      </c>
      <c r="KE8" s="55" t="s">
        <v>2205</v>
      </c>
      <c r="KF8" s="55" t="s">
        <v>2205</v>
      </c>
      <c r="KG8" s="55" t="s">
        <v>2205</v>
      </c>
      <c r="KH8" s="55" t="s">
        <v>2205</v>
      </c>
      <c r="KI8" s="55" t="s">
        <v>2205</v>
      </c>
      <c r="KJ8" s="55" t="s">
        <v>2205</v>
      </c>
      <c r="KK8" s="55" t="s">
        <v>2205</v>
      </c>
      <c r="KL8" s="55" t="s">
        <v>2205</v>
      </c>
      <c r="KM8" s="55" t="s">
        <v>2205</v>
      </c>
      <c r="KN8" s="55" t="s">
        <v>2205</v>
      </c>
      <c r="KO8" s="55" t="s">
        <v>2205</v>
      </c>
      <c r="KP8" s="55" t="s">
        <v>2205</v>
      </c>
      <c r="KQ8" s="55" t="s">
        <v>2205</v>
      </c>
      <c r="KR8" s="55" t="s">
        <v>2205</v>
      </c>
      <c r="KS8" s="55" t="s">
        <v>2205</v>
      </c>
      <c r="KT8" s="55" t="s">
        <v>2205</v>
      </c>
      <c r="KU8" s="171" t="s">
        <v>2205</v>
      </c>
      <c r="KV8" s="100" t="s">
        <v>25</v>
      </c>
      <c r="KW8" s="101" t="s">
        <v>25</v>
      </c>
      <c r="KX8" s="101" t="s">
        <v>25</v>
      </c>
      <c r="KY8" s="101" t="s">
        <v>25</v>
      </c>
      <c r="KZ8" s="101" t="s">
        <v>25</v>
      </c>
      <c r="LA8" s="101" t="s">
        <v>25</v>
      </c>
      <c r="LB8" s="101" t="s">
        <v>25</v>
      </c>
      <c r="LC8" s="102" t="s">
        <v>25</v>
      </c>
      <c r="LD8" s="15" t="s">
        <v>25</v>
      </c>
      <c r="LE8" s="13" t="s">
        <v>25</v>
      </c>
      <c r="LF8" s="13" t="s">
        <v>25</v>
      </c>
      <c r="LG8" s="13" t="s">
        <v>25</v>
      </c>
      <c r="LH8" s="13" t="s">
        <v>25</v>
      </c>
      <c r="LI8" s="13" t="s">
        <v>25</v>
      </c>
      <c r="LJ8" s="13" t="s">
        <v>25</v>
      </c>
      <c r="LK8" s="13" t="s">
        <v>25</v>
      </c>
      <c r="LL8" s="13" t="s">
        <v>25</v>
      </c>
      <c r="LM8" s="13" t="s">
        <v>25</v>
      </c>
      <c r="LN8" s="13" t="s">
        <v>25</v>
      </c>
      <c r="LO8" s="13" t="s">
        <v>25</v>
      </c>
      <c r="LP8" s="13" t="s">
        <v>25</v>
      </c>
      <c r="LQ8" s="13" t="s">
        <v>25</v>
      </c>
      <c r="LR8" s="13" t="s">
        <v>25</v>
      </c>
      <c r="LS8" s="13" t="s">
        <v>25</v>
      </c>
      <c r="LT8" s="13" t="s">
        <v>25</v>
      </c>
      <c r="LU8" s="13" t="s">
        <v>25</v>
      </c>
      <c r="LV8" s="13" t="s">
        <v>25</v>
      </c>
      <c r="LW8" s="13" t="s">
        <v>25</v>
      </c>
      <c r="LX8" s="13" t="s">
        <v>25</v>
      </c>
      <c r="LY8" s="13" t="s">
        <v>25</v>
      </c>
      <c r="LZ8" s="13" t="s">
        <v>25</v>
      </c>
      <c r="MA8" s="133" t="s">
        <v>25</v>
      </c>
      <c r="MB8" s="15" t="s">
        <v>25</v>
      </c>
      <c r="MC8" s="13" t="s">
        <v>25</v>
      </c>
      <c r="MD8" s="13" t="s">
        <v>25</v>
      </c>
      <c r="ME8" s="13" t="s">
        <v>25</v>
      </c>
      <c r="MF8" s="13" t="s">
        <v>25</v>
      </c>
      <c r="MG8" s="13" t="s">
        <v>25</v>
      </c>
      <c r="MH8" s="13" t="s">
        <v>25</v>
      </c>
      <c r="MI8" s="13" t="s">
        <v>25</v>
      </c>
      <c r="MJ8" s="13" t="s">
        <v>25</v>
      </c>
      <c r="MK8" s="13" t="s">
        <v>25</v>
      </c>
      <c r="ML8" s="13" t="s">
        <v>25</v>
      </c>
      <c r="MM8" s="13" t="s">
        <v>25</v>
      </c>
      <c r="MN8" s="13" t="s">
        <v>25</v>
      </c>
      <c r="MO8" s="13" t="s">
        <v>25</v>
      </c>
      <c r="MP8" s="13" t="s">
        <v>25</v>
      </c>
      <c r="MQ8" s="13" t="s">
        <v>25</v>
      </c>
      <c r="MR8" s="13" t="s">
        <v>25</v>
      </c>
      <c r="MS8" s="13" t="s">
        <v>25</v>
      </c>
      <c r="MT8" s="13" t="s">
        <v>25</v>
      </c>
      <c r="MU8" s="13" t="s">
        <v>25</v>
      </c>
      <c r="MV8" s="13" t="s">
        <v>25</v>
      </c>
      <c r="MW8" s="13" t="s">
        <v>25</v>
      </c>
      <c r="MX8" s="13" t="s">
        <v>25</v>
      </c>
      <c r="MY8" s="13" t="s">
        <v>25</v>
      </c>
      <c r="MZ8" s="13" t="s">
        <v>25</v>
      </c>
      <c r="NA8" s="13" t="s">
        <v>25</v>
      </c>
      <c r="NB8" s="13" t="s">
        <v>25</v>
      </c>
      <c r="NC8" s="13" t="s">
        <v>25</v>
      </c>
      <c r="ND8" s="13" t="s">
        <v>25</v>
      </c>
      <c r="NE8" s="13" t="s">
        <v>25</v>
      </c>
      <c r="NF8" s="13" t="s">
        <v>25</v>
      </c>
      <c r="NG8" s="13" t="s">
        <v>25</v>
      </c>
      <c r="NH8" s="13" t="s">
        <v>25</v>
      </c>
      <c r="NI8" s="133" t="s">
        <v>25</v>
      </c>
      <c r="NJ8" s="77">
        <v>923</v>
      </c>
      <c r="NK8" s="2">
        <v>962</v>
      </c>
      <c r="NL8" s="2">
        <v>644</v>
      </c>
      <c r="NM8" s="2">
        <v>451</v>
      </c>
      <c r="NN8" s="2">
        <v>603</v>
      </c>
      <c r="NO8" s="2">
        <v>433</v>
      </c>
      <c r="NP8" s="2">
        <v>41</v>
      </c>
      <c r="NQ8" s="2">
        <v>18</v>
      </c>
      <c r="NR8" s="2">
        <v>279</v>
      </c>
      <c r="NS8" s="2">
        <v>510</v>
      </c>
      <c r="NT8" s="171">
        <f>NM8/(NL8+NM8)*100</f>
        <v>41.18721461187215</v>
      </c>
      <c r="NU8" s="132">
        <v>69.8</v>
      </c>
      <c r="NV8" s="132">
        <v>46.9</v>
      </c>
      <c r="NW8" s="132" t="s">
        <v>2215</v>
      </c>
      <c r="NX8" s="132" t="s">
        <v>2215</v>
      </c>
      <c r="NY8" s="132" t="s">
        <v>2215</v>
      </c>
      <c r="NZ8" s="132" t="s">
        <v>2215</v>
      </c>
      <c r="OA8" s="132" t="s">
        <v>2215</v>
      </c>
      <c r="OB8" s="132" t="s">
        <v>2215</v>
      </c>
      <c r="OC8" s="132" t="s">
        <v>2215</v>
      </c>
      <c r="OD8" s="132" t="s">
        <v>2215</v>
      </c>
      <c r="OE8" s="132" t="s">
        <v>2215</v>
      </c>
      <c r="OF8" s="132" t="s">
        <v>2215</v>
      </c>
      <c r="OG8" s="132" t="s">
        <v>2215</v>
      </c>
      <c r="OH8" s="132" t="s">
        <v>2215</v>
      </c>
      <c r="OI8" s="132" t="s">
        <v>2215</v>
      </c>
      <c r="OJ8" s="56" t="s">
        <v>2215</v>
      </c>
      <c r="OK8" s="28" t="s">
        <v>2215</v>
      </c>
      <c r="OL8" s="132" t="s">
        <v>2215</v>
      </c>
      <c r="OM8" s="132" t="s">
        <v>2215</v>
      </c>
      <c r="ON8" s="132" t="s">
        <v>2215</v>
      </c>
      <c r="OO8" s="132" t="s">
        <v>2215</v>
      </c>
      <c r="OP8" s="132" t="s">
        <v>2215</v>
      </c>
      <c r="OQ8" s="132" t="s">
        <v>2215</v>
      </c>
      <c r="OR8" s="132" t="s">
        <v>2215</v>
      </c>
      <c r="OS8" s="132" t="s">
        <v>2215</v>
      </c>
      <c r="OT8" s="132" t="s">
        <v>2215</v>
      </c>
      <c r="OU8" s="132" t="s">
        <v>2215</v>
      </c>
      <c r="OV8" s="132" t="s">
        <v>2215</v>
      </c>
      <c r="OW8" s="132" t="s">
        <v>2215</v>
      </c>
      <c r="OX8" s="56" t="s">
        <v>2215</v>
      </c>
      <c r="OY8" s="132" t="s">
        <v>2215</v>
      </c>
      <c r="OZ8" s="132" t="s">
        <v>2215</v>
      </c>
      <c r="PA8" s="132" t="s">
        <v>2215</v>
      </c>
      <c r="PB8" s="132" t="s">
        <v>2215</v>
      </c>
      <c r="PC8" s="132" t="s">
        <v>2215</v>
      </c>
      <c r="PD8" s="132" t="s">
        <v>2215</v>
      </c>
      <c r="PE8" s="132" t="s">
        <v>2215</v>
      </c>
      <c r="PF8" s="132" t="s">
        <v>2215</v>
      </c>
      <c r="PG8" s="132" t="s">
        <v>2215</v>
      </c>
      <c r="PH8" s="132" t="s">
        <v>2215</v>
      </c>
      <c r="PI8" s="132" t="s">
        <v>2215</v>
      </c>
      <c r="PJ8" s="132" t="s">
        <v>2215</v>
      </c>
      <c r="PK8" s="132" t="s">
        <v>2215</v>
      </c>
      <c r="PL8" s="132" t="s">
        <v>2215</v>
      </c>
      <c r="PM8" s="132" t="s">
        <v>2215</v>
      </c>
      <c r="PN8" s="132" t="s">
        <v>2215</v>
      </c>
      <c r="PO8" s="132" t="s">
        <v>2215</v>
      </c>
      <c r="PP8" s="56" t="s">
        <v>2215</v>
      </c>
      <c r="PQ8" s="132" t="s">
        <v>2215</v>
      </c>
      <c r="PR8" s="132" t="s">
        <v>2215</v>
      </c>
      <c r="PS8" s="132" t="s">
        <v>2215</v>
      </c>
      <c r="PT8" s="132" t="s">
        <v>2215</v>
      </c>
      <c r="PU8" s="132" t="s">
        <v>2215</v>
      </c>
      <c r="PV8" s="132" t="s">
        <v>2215</v>
      </c>
      <c r="PW8" s="132" t="s">
        <v>2215</v>
      </c>
      <c r="PX8" s="132" t="s">
        <v>2215</v>
      </c>
      <c r="PY8" s="132" t="s">
        <v>2215</v>
      </c>
      <c r="PZ8" s="132" t="s">
        <v>2215</v>
      </c>
      <c r="QA8" s="132" t="s">
        <v>2215</v>
      </c>
      <c r="QB8" s="132" t="s">
        <v>2215</v>
      </c>
      <c r="QC8" s="132" t="s">
        <v>2215</v>
      </c>
      <c r="QD8" s="56" t="s">
        <v>2215</v>
      </c>
      <c r="QE8" s="132" t="s">
        <v>2215</v>
      </c>
      <c r="QF8" s="132" t="s">
        <v>2215</v>
      </c>
      <c r="QG8" s="132" t="s">
        <v>2215</v>
      </c>
      <c r="QH8" s="132" t="s">
        <v>2215</v>
      </c>
      <c r="QI8" s="132" t="s">
        <v>2215</v>
      </c>
      <c r="QJ8" s="132" t="s">
        <v>2215</v>
      </c>
      <c r="QK8" s="132" t="s">
        <v>2215</v>
      </c>
      <c r="QL8" s="132" t="s">
        <v>2215</v>
      </c>
      <c r="QM8" s="132" t="s">
        <v>2215</v>
      </c>
      <c r="QN8" s="132" t="s">
        <v>2215</v>
      </c>
      <c r="QO8" s="132" t="s">
        <v>2215</v>
      </c>
      <c r="QP8" s="56" t="s">
        <v>2215</v>
      </c>
      <c r="QQ8" s="124">
        <v>6.4</v>
      </c>
      <c r="QR8" s="124">
        <v>4</v>
      </c>
      <c r="QS8" s="132" t="s">
        <v>2215</v>
      </c>
      <c r="QT8" s="132" t="s">
        <v>2215</v>
      </c>
      <c r="QU8" s="132" t="s">
        <v>2215</v>
      </c>
      <c r="QV8" s="132" t="s">
        <v>2215</v>
      </c>
      <c r="QW8" s="132" t="s">
        <v>2215</v>
      </c>
      <c r="QX8" s="132" t="s">
        <v>2215</v>
      </c>
      <c r="QY8" s="132" t="s">
        <v>2215</v>
      </c>
      <c r="QZ8" s="132" t="s">
        <v>2215</v>
      </c>
      <c r="RA8" s="132" t="s">
        <v>2215</v>
      </c>
      <c r="RB8" s="132" t="s">
        <v>2215</v>
      </c>
      <c r="RC8" s="132" t="s">
        <v>2215</v>
      </c>
      <c r="RD8" s="132" t="s">
        <v>2215</v>
      </c>
      <c r="RE8" s="132" t="s">
        <v>2215</v>
      </c>
      <c r="RF8" s="132" t="s">
        <v>2215</v>
      </c>
      <c r="RG8" s="28" t="s">
        <v>2215</v>
      </c>
      <c r="RH8" s="132" t="s">
        <v>2215</v>
      </c>
      <c r="RI8" s="132" t="s">
        <v>2215</v>
      </c>
      <c r="RJ8" s="132" t="s">
        <v>2215</v>
      </c>
      <c r="RK8" s="132" t="s">
        <v>2215</v>
      </c>
      <c r="RL8" s="132" t="s">
        <v>2215</v>
      </c>
      <c r="RM8" s="132" t="s">
        <v>2215</v>
      </c>
      <c r="RN8" s="132" t="s">
        <v>2215</v>
      </c>
      <c r="RO8" s="132" t="s">
        <v>2215</v>
      </c>
      <c r="RP8" s="132" t="s">
        <v>2215</v>
      </c>
      <c r="RQ8" s="132" t="s">
        <v>2215</v>
      </c>
      <c r="RR8" s="132" t="s">
        <v>2215</v>
      </c>
      <c r="RS8" s="132" t="s">
        <v>2215</v>
      </c>
      <c r="RT8" s="132" t="s">
        <v>2215</v>
      </c>
      <c r="RU8" s="132" t="s">
        <v>2215</v>
      </c>
      <c r="RV8" s="132" t="s">
        <v>2215</v>
      </c>
      <c r="RW8" s="132" t="s">
        <v>2215</v>
      </c>
      <c r="RX8" s="132" t="s">
        <v>2215</v>
      </c>
      <c r="RY8" s="132" t="s">
        <v>2215</v>
      </c>
      <c r="RZ8" s="132" t="s">
        <v>2215</v>
      </c>
      <c r="SA8" s="59" t="s">
        <v>25</v>
      </c>
      <c r="SB8" s="55" t="s">
        <v>25</v>
      </c>
      <c r="SC8" s="55" t="s">
        <v>25</v>
      </c>
      <c r="SD8" s="55" t="s">
        <v>25</v>
      </c>
      <c r="SE8" s="55" t="s">
        <v>25</v>
      </c>
      <c r="SF8" s="55" t="s">
        <v>25</v>
      </c>
      <c r="SG8" s="55" t="s">
        <v>25</v>
      </c>
      <c r="SH8" s="55" t="s">
        <v>25</v>
      </c>
      <c r="SI8" s="55" t="s">
        <v>25</v>
      </c>
      <c r="SJ8" s="55" t="s">
        <v>25</v>
      </c>
      <c r="SK8" s="55" t="s">
        <v>25</v>
      </c>
      <c r="SL8" s="17" t="s">
        <v>25</v>
      </c>
      <c r="SM8" s="55" t="s">
        <v>25</v>
      </c>
      <c r="SN8" s="17" t="s">
        <v>25</v>
      </c>
      <c r="SO8" s="17" t="s">
        <v>25</v>
      </c>
      <c r="SP8" s="17" t="s">
        <v>25</v>
      </c>
      <c r="SQ8" s="17" t="s">
        <v>25</v>
      </c>
      <c r="SR8" s="17" t="s">
        <v>25</v>
      </c>
      <c r="SS8" s="59" t="s">
        <v>25</v>
      </c>
      <c r="ST8" s="55" t="s">
        <v>25</v>
      </c>
      <c r="SU8" s="55" t="s">
        <v>25</v>
      </c>
      <c r="SV8" s="55" t="s">
        <v>25</v>
      </c>
      <c r="SW8" s="55" t="s">
        <v>25</v>
      </c>
      <c r="SX8" s="55" t="s">
        <v>25</v>
      </c>
      <c r="SY8" s="55" t="s">
        <v>25</v>
      </c>
      <c r="SZ8" s="55" t="s">
        <v>25</v>
      </c>
      <c r="TA8" s="55" t="s">
        <v>25</v>
      </c>
      <c r="TB8" s="55" t="s">
        <v>25</v>
      </c>
      <c r="TC8" s="55" t="s">
        <v>25</v>
      </c>
      <c r="TD8" s="55" t="s">
        <v>25</v>
      </c>
      <c r="TE8" s="55" t="s">
        <v>25</v>
      </c>
      <c r="TF8" s="55" t="s">
        <v>25</v>
      </c>
      <c r="TG8" s="55" t="s">
        <v>25</v>
      </c>
      <c r="TH8" s="55" t="s">
        <v>25</v>
      </c>
      <c r="TI8" s="55" t="s">
        <v>25</v>
      </c>
      <c r="TJ8" s="55" t="s">
        <v>25</v>
      </c>
      <c r="TK8" s="162" t="s">
        <v>25</v>
      </c>
      <c r="TL8" s="55" t="s">
        <v>25</v>
      </c>
      <c r="TM8" s="55" t="s">
        <v>25</v>
      </c>
      <c r="TN8" s="55" t="s">
        <v>25</v>
      </c>
      <c r="TO8" s="55" t="s">
        <v>25</v>
      </c>
      <c r="TP8" s="55" t="s">
        <v>25</v>
      </c>
      <c r="TQ8" s="55" t="s">
        <v>25</v>
      </c>
      <c r="TR8" s="55" t="s">
        <v>25</v>
      </c>
      <c r="TS8" s="55" t="s">
        <v>25</v>
      </c>
      <c r="TT8" s="448" t="s">
        <v>25</v>
      </c>
      <c r="TU8" s="55" t="s">
        <v>25</v>
      </c>
      <c r="TV8" s="55" t="s">
        <v>25</v>
      </c>
      <c r="TW8" s="55" t="s">
        <v>25</v>
      </c>
      <c r="TX8" s="55" t="s">
        <v>25</v>
      </c>
      <c r="TY8" s="55" t="s">
        <v>25</v>
      </c>
      <c r="TZ8" s="55" t="s">
        <v>25</v>
      </c>
      <c r="UA8" s="55" t="s">
        <v>25</v>
      </c>
      <c r="UB8" s="55" t="s">
        <v>25</v>
      </c>
      <c r="UC8" s="55" t="s">
        <v>25</v>
      </c>
      <c r="UD8" s="55" t="s">
        <v>25</v>
      </c>
      <c r="UE8" s="55" t="s">
        <v>25</v>
      </c>
      <c r="UF8" s="55" t="s">
        <v>25</v>
      </c>
      <c r="UG8" s="55" t="s">
        <v>25</v>
      </c>
      <c r="UH8" s="55" t="s">
        <v>25</v>
      </c>
      <c r="UI8" s="55" t="s">
        <v>25</v>
      </c>
      <c r="UJ8" s="55" t="s">
        <v>25</v>
      </c>
      <c r="UK8" s="55" t="s">
        <v>25</v>
      </c>
      <c r="UL8" s="448" t="s">
        <v>25</v>
      </c>
      <c r="UM8" s="55" t="s">
        <v>25</v>
      </c>
      <c r="UN8" s="55" t="s">
        <v>25</v>
      </c>
      <c r="UO8" s="55" t="s">
        <v>25</v>
      </c>
      <c r="UP8" s="55" t="s">
        <v>25</v>
      </c>
      <c r="UQ8" s="55" t="s">
        <v>25</v>
      </c>
      <c r="UR8" s="55" t="s">
        <v>25</v>
      </c>
      <c r="US8" s="55" t="s">
        <v>25</v>
      </c>
      <c r="UT8" s="55" t="s">
        <v>25</v>
      </c>
      <c r="UU8" s="55" t="s">
        <v>25</v>
      </c>
      <c r="UV8" s="97" t="s">
        <v>2205</v>
      </c>
      <c r="UW8" s="55" t="s">
        <v>25</v>
      </c>
      <c r="UX8" s="55" t="s">
        <v>25</v>
      </c>
      <c r="UY8" s="55" t="s">
        <v>25</v>
      </c>
      <c r="UZ8" s="55" t="s">
        <v>25</v>
      </c>
      <c r="VA8" s="55" t="s">
        <v>25</v>
      </c>
      <c r="VB8" s="55" t="s">
        <v>25</v>
      </c>
      <c r="VC8" s="55" t="s">
        <v>25</v>
      </c>
      <c r="VD8" s="55" t="s">
        <v>25</v>
      </c>
      <c r="VE8" s="55" t="s">
        <v>25</v>
      </c>
      <c r="VF8" s="55" t="s">
        <v>25</v>
      </c>
      <c r="VG8" s="55" t="s">
        <v>25</v>
      </c>
      <c r="VH8" s="55" t="s">
        <v>25</v>
      </c>
      <c r="VI8" s="55" t="s">
        <v>25</v>
      </c>
      <c r="VJ8" s="55" t="s">
        <v>25</v>
      </c>
      <c r="VK8" s="55" t="s">
        <v>25</v>
      </c>
      <c r="VL8" s="55" t="s">
        <v>25</v>
      </c>
      <c r="VM8" s="55" t="s">
        <v>25</v>
      </c>
      <c r="VN8" s="55" t="s">
        <v>25</v>
      </c>
      <c r="VO8" s="55" t="s">
        <v>25</v>
      </c>
      <c r="VP8" s="55" t="s">
        <v>25</v>
      </c>
      <c r="VQ8" s="55" t="s">
        <v>25</v>
      </c>
      <c r="VR8" s="55" t="s">
        <v>25</v>
      </c>
      <c r="VS8" s="55" t="s">
        <v>25</v>
      </c>
      <c r="VT8" s="55" t="s">
        <v>25</v>
      </c>
      <c r="VU8" s="55" t="s">
        <v>25</v>
      </c>
      <c r="VV8" s="448" t="s">
        <v>25</v>
      </c>
      <c r="VW8" s="55" t="s">
        <v>25</v>
      </c>
      <c r="VX8" s="55" t="s">
        <v>25</v>
      </c>
      <c r="VY8" s="448" t="s">
        <v>25</v>
      </c>
      <c r="VZ8" s="55" t="s">
        <v>25</v>
      </c>
      <c r="WA8" s="55" t="s">
        <v>25</v>
      </c>
      <c r="WB8" s="55" t="s">
        <v>25</v>
      </c>
      <c r="WC8" s="55" t="s">
        <v>25</v>
      </c>
      <c r="WD8" s="55" t="s">
        <v>25</v>
      </c>
      <c r="WE8" s="55" t="s">
        <v>25</v>
      </c>
      <c r="WF8" s="55" t="s">
        <v>25</v>
      </c>
      <c r="WG8" s="55" t="s">
        <v>25</v>
      </c>
      <c r="WH8" s="55" t="s">
        <v>25</v>
      </c>
      <c r="WI8" s="55" t="s">
        <v>25</v>
      </c>
      <c r="WJ8" s="55" t="s">
        <v>25</v>
      </c>
      <c r="WK8" s="55" t="s">
        <v>25</v>
      </c>
      <c r="WL8" s="55" t="s">
        <v>25</v>
      </c>
      <c r="WM8" s="55" t="s">
        <v>25</v>
      </c>
      <c r="WN8" s="55" t="s">
        <v>25</v>
      </c>
      <c r="WO8" s="55" t="s">
        <v>25</v>
      </c>
      <c r="WP8" s="55" t="s">
        <v>25</v>
      </c>
      <c r="WQ8" s="55" t="s">
        <v>25</v>
      </c>
      <c r="WR8" s="55" t="s">
        <v>25</v>
      </c>
      <c r="WS8" s="55" t="s">
        <v>25</v>
      </c>
      <c r="WT8" s="55" t="s">
        <v>25</v>
      </c>
      <c r="WU8" s="55" t="s">
        <v>25</v>
      </c>
      <c r="WV8" s="55" t="s">
        <v>25</v>
      </c>
      <c r="WW8" s="55" t="s">
        <v>25</v>
      </c>
      <c r="WX8" s="55" t="s">
        <v>25</v>
      </c>
      <c r="WY8" s="448" t="s">
        <v>25</v>
      </c>
      <c r="WZ8" s="55" t="s">
        <v>25</v>
      </c>
      <c r="XA8" s="55" t="s">
        <v>25</v>
      </c>
      <c r="XB8" s="97" t="s">
        <v>25</v>
      </c>
      <c r="XC8" s="55" t="s">
        <v>25</v>
      </c>
      <c r="XD8" s="55" t="s">
        <v>25</v>
      </c>
      <c r="XE8" s="55" t="s">
        <v>25</v>
      </c>
      <c r="XF8" s="55" t="s">
        <v>25</v>
      </c>
      <c r="XG8" s="55" t="s">
        <v>25</v>
      </c>
      <c r="XH8" s="55" t="s">
        <v>25</v>
      </c>
      <c r="XI8" s="55" t="s">
        <v>25</v>
      </c>
      <c r="XJ8" s="55" t="s">
        <v>25</v>
      </c>
      <c r="XK8" s="55" t="s">
        <v>25</v>
      </c>
      <c r="XL8" s="55" t="s">
        <v>25</v>
      </c>
      <c r="XM8" s="55" t="s">
        <v>25</v>
      </c>
      <c r="XN8" s="55" t="s">
        <v>25</v>
      </c>
      <c r="XO8" s="55" t="s">
        <v>25</v>
      </c>
      <c r="XP8" s="55" t="s">
        <v>25</v>
      </c>
      <c r="XQ8" s="55" t="s">
        <v>25</v>
      </c>
      <c r="XR8" s="55" t="s">
        <v>25</v>
      </c>
      <c r="XS8" s="55" t="s">
        <v>25</v>
      </c>
      <c r="XT8" s="55" t="s">
        <v>25</v>
      </c>
      <c r="XU8" s="55" t="s">
        <v>25</v>
      </c>
      <c r="XV8" s="448" t="s">
        <v>25</v>
      </c>
      <c r="XW8" s="55" t="s">
        <v>25</v>
      </c>
      <c r="XX8" s="55" t="s">
        <v>25</v>
      </c>
      <c r="XY8" s="55" t="s">
        <v>25</v>
      </c>
      <c r="XZ8" s="55" t="s">
        <v>25</v>
      </c>
      <c r="YA8" s="55" t="s">
        <v>25</v>
      </c>
      <c r="YB8" s="55" t="s">
        <v>25</v>
      </c>
      <c r="YC8" s="55" t="s">
        <v>25</v>
      </c>
      <c r="YD8" s="55" t="s">
        <v>25</v>
      </c>
      <c r="YE8" s="55" t="s">
        <v>25</v>
      </c>
      <c r="YF8" s="448" t="s">
        <v>25</v>
      </c>
      <c r="YG8" s="55" t="s">
        <v>25</v>
      </c>
      <c r="YH8" s="55" t="s">
        <v>25</v>
      </c>
      <c r="YI8" s="55" t="s">
        <v>25</v>
      </c>
      <c r="YJ8" s="55" t="s">
        <v>25</v>
      </c>
      <c r="YK8" s="55" t="s">
        <v>25</v>
      </c>
      <c r="YL8" s="55" t="s">
        <v>25</v>
      </c>
      <c r="YM8" s="55" t="s">
        <v>25</v>
      </c>
      <c r="YN8" s="55" t="s">
        <v>25</v>
      </c>
      <c r="YO8" s="55" t="s">
        <v>25</v>
      </c>
      <c r="YP8" s="55" t="s">
        <v>25</v>
      </c>
      <c r="YQ8" s="55" t="s">
        <v>25</v>
      </c>
      <c r="YR8" s="55" t="s">
        <v>25</v>
      </c>
      <c r="YS8" s="55" t="s">
        <v>25</v>
      </c>
      <c r="YT8" s="55" t="s">
        <v>25</v>
      </c>
      <c r="YU8" s="55" t="s">
        <v>25</v>
      </c>
      <c r="YV8" s="55" t="s">
        <v>25</v>
      </c>
      <c r="YW8" s="55" t="s">
        <v>25</v>
      </c>
      <c r="YX8" s="55" t="s">
        <v>25</v>
      </c>
      <c r="YY8" s="55" t="s">
        <v>25</v>
      </c>
      <c r="YZ8" s="448" t="s">
        <v>25</v>
      </c>
      <c r="ZA8" s="55" t="s">
        <v>25</v>
      </c>
      <c r="ZB8" s="55" t="s">
        <v>25</v>
      </c>
      <c r="ZC8" s="55" t="s">
        <v>25</v>
      </c>
      <c r="ZD8" s="55" t="s">
        <v>25</v>
      </c>
      <c r="ZE8" s="55" t="s">
        <v>25</v>
      </c>
      <c r="ZF8" s="55" t="s">
        <v>25</v>
      </c>
      <c r="ZG8" s="55" t="s">
        <v>25</v>
      </c>
      <c r="ZH8" s="55" t="s">
        <v>25</v>
      </c>
      <c r="ZI8" s="55" t="s">
        <v>25</v>
      </c>
      <c r="ZJ8" s="55" t="s">
        <v>25</v>
      </c>
      <c r="ZK8" s="412">
        <v>1176</v>
      </c>
      <c r="ZL8" s="413">
        <v>1012</v>
      </c>
      <c r="ZM8" s="214" t="s">
        <v>2222</v>
      </c>
      <c r="ZN8" s="407" t="s">
        <v>2222</v>
      </c>
      <c r="ZO8" s="172" t="s">
        <v>2205</v>
      </c>
      <c r="ZP8" s="35" t="s">
        <v>2205</v>
      </c>
      <c r="ZQ8" s="35" t="s">
        <v>2205</v>
      </c>
      <c r="ZR8" s="35" t="s">
        <v>2205</v>
      </c>
      <c r="ZS8" s="184">
        <v>4</v>
      </c>
      <c r="ZT8" s="55" t="s">
        <v>2216</v>
      </c>
      <c r="ZU8" s="55" t="s">
        <v>2216</v>
      </c>
      <c r="ZV8" s="55">
        <v>2</v>
      </c>
      <c r="ZW8" s="6">
        <f>ZV8/ZV8*100</f>
        <v>100</v>
      </c>
      <c r="ZX8" s="55" t="s">
        <v>2216</v>
      </c>
      <c r="ZY8" s="6" t="s">
        <v>2216</v>
      </c>
      <c r="ZZ8" s="55" t="s">
        <v>2216</v>
      </c>
      <c r="AAA8" s="6" t="s">
        <v>2216</v>
      </c>
      <c r="AAB8" s="55" t="s">
        <v>2216</v>
      </c>
      <c r="AAC8" s="6" t="s">
        <v>2216</v>
      </c>
      <c r="AAD8" s="55">
        <v>2</v>
      </c>
      <c r="AAE8" s="6">
        <f t="shared" ref="AAE8:AAE16" si="4">AAD8/AAD8*100</f>
        <v>100</v>
      </c>
      <c r="AAF8" s="55" t="s">
        <v>2216</v>
      </c>
      <c r="AAG8" s="6" t="s">
        <v>2216</v>
      </c>
      <c r="AAH8" s="55" t="s">
        <v>2216</v>
      </c>
      <c r="AAI8" s="6" t="s">
        <v>2216</v>
      </c>
      <c r="AAJ8" s="55" t="s">
        <v>2216</v>
      </c>
      <c r="AAK8" s="6" t="s">
        <v>2216</v>
      </c>
      <c r="AAL8" s="55" t="s">
        <v>2216</v>
      </c>
      <c r="AAM8" s="6" t="s">
        <v>2216</v>
      </c>
      <c r="AAN8" s="55" t="s">
        <v>2216</v>
      </c>
      <c r="AAO8" s="6" t="s">
        <v>2216</v>
      </c>
      <c r="AAP8" s="55" t="s">
        <v>2216</v>
      </c>
      <c r="AAQ8" s="185" t="s">
        <v>2216</v>
      </c>
      <c r="AAR8" s="84" t="s">
        <v>2216</v>
      </c>
      <c r="AAS8" s="85" t="s">
        <v>2216</v>
      </c>
      <c r="AAT8" s="85" t="s">
        <v>2216</v>
      </c>
      <c r="AAU8" s="85" t="s">
        <v>2216</v>
      </c>
      <c r="AAV8" s="486" t="s">
        <v>25</v>
      </c>
      <c r="AAW8" s="20" t="s">
        <v>2205</v>
      </c>
      <c r="AAX8" s="20" t="s">
        <v>2205</v>
      </c>
      <c r="AAY8" s="20" t="s">
        <v>2205</v>
      </c>
      <c r="AAZ8" s="20" t="s">
        <v>2205</v>
      </c>
      <c r="ABA8" s="20" t="s">
        <v>2205</v>
      </c>
      <c r="ABB8" s="20" t="s">
        <v>2205</v>
      </c>
      <c r="ABC8" s="20" t="s">
        <v>2205</v>
      </c>
      <c r="ABD8" s="20" t="s">
        <v>2205</v>
      </c>
      <c r="ABE8" s="20" t="s">
        <v>2205</v>
      </c>
      <c r="ABF8" s="20" t="s">
        <v>2205</v>
      </c>
      <c r="ABG8" s="171" t="s">
        <v>2205</v>
      </c>
      <c r="ABH8" s="20" t="s">
        <v>25</v>
      </c>
      <c r="ABI8" s="20" t="s">
        <v>25</v>
      </c>
      <c r="ABJ8" s="20" t="s">
        <v>25</v>
      </c>
      <c r="ABK8" s="20" t="s">
        <v>25</v>
      </c>
      <c r="ABL8" s="20" t="s">
        <v>25</v>
      </c>
      <c r="ABM8" s="20" t="s">
        <v>25</v>
      </c>
      <c r="ABN8" s="20" t="s">
        <v>25</v>
      </c>
      <c r="ABO8" s="20" t="s">
        <v>25</v>
      </c>
      <c r="ABP8" s="20" t="s">
        <v>25</v>
      </c>
      <c r="ABQ8" s="20" t="s">
        <v>25</v>
      </c>
      <c r="ABR8" s="20" t="s">
        <v>25</v>
      </c>
      <c r="ABS8" s="171" t="s">
        <v>25</v>
      </c>
      <c r="ABT8" s="20" t="s">
        <v>2205</v>
      </c>
      <c r="ABU8" s="20" t="s">
        <v>2205</v>
      </c>
      <c r="ABV8" s="171" t="s">
        <v>2205</v>
      </c>
      <c r="ABW8" s="172" t="s">
        <v>25</v>
      </c>
      <c r="ABX8" s="35" t="s">
        <v>25</v>
      </c>
      <c r="ABY8" s="35" t="s">
        <v>25</v>
      </c>
      <c r="ABZ8" s="35" t="s">
        <v>25</v>
      </c>
      <c r="ACA8" s="173" t="s">
        <v>25</v>
      </c>
      <c r="ACB8" s="35" t="s">
        <v>25</v>
      </c>
      <c r="ACC8" s="35" t="s">
        <v>25</v>
      </c>
      <c r="ACD8" s="35" t="s">
        <v>25</v>
      </c>
      <c r="ACE8" s="173" t="s">
        <v>25</v>
      </c>
      <c r="ACF8" s="35" t="s">
        <v>25</v>
      </c>
      <c r="ACG8" s="35" t="s">
        <v>25</v>
      </c>
      <c r="ACH8" s="41" t="s">
        <v>25</v>
      </c>
      <c r="ACI8" s="72" t="s">
        <v>24</v>
      </c>
      <c r="ACJ8" s="72" t="s">
        <v>24</v>
      </c>
      <c r="ACK8" s="72" t="s">
        <v>24</v>
      </c>
      <c r="ACL8" s="72" t="s">
        <v>24</v>
      </c>
      <c r="ACM8" s="72" t="s">
        <v>24</v>
      </c>
      <c r="ACN8" s="72" t="s">
        <v>24</v>
      </c>
      <c r="ACO8" s="72" t="s">
        <v>24</v>
      </c>
      <c r="ACP8" s="72" t="s">
        <v>24</v>
      </c>
      <c r="ACQ8" s="72" t="s">
        <v>24</v>
      </c>
      <c r="ACR8" s="72" t="s">
        <v>24</v>
      </c>
      <c r="ACS8" s="72" t="s">
        <v>24</v>
      </c>
      <c r="ACT8" s="72" t="s">
        <v>24</v>
      </c>
      <c r="ACU8" s="72" t="s">
        <v>24</v>
      </c>
      <c r="ACV8" s="72" t="s">
        <v>24</v>
      </c>
      <c r="ACW8" s="72" t="s">
        <v>24</v>
      </c>
      <c r="ACX8" s="72" t="s">
        <v>24</v>
      </c>
      <c r="ACY8" s="72" t="s">
        <v>24</v>
      </c>
      <c r="ACZ8" s="72" t="s">
        <v>24</v>
      </c>
      <c r="ADA8" s="72" t="s">
        <v>24</v>
      </c>
      <c r="ADB8" s="72" t="s">
        <v>24</v>
      </c>
      <c r="ADC8" s="72" t="s">
        <v>24</v>
      </c>
      <c r="ADD8" s="72" t="s">
        <v>24</v>
      </c>
      <c r="ADE8" s="72" t="s">
        <v>24</v>
      </c>
      <c r="ADF8" s="72" t="s">
        <v>24</v>
      </c>
      <c r="ADG8" s="72" t="s">
        <v>24</v>
      </c>
      <c r="ADH8" s="72" t="s">
        <v>24</v>
      </c>
      <c r="ADI8" s="72" t="s">
        <v>24</v>
      </c>
      <c r="ADJ8" s="72" t="s">
        <v>24</v>
      </c>
      <c r="ADK8" s="172" t="s">
        <v>25</v>
      </c>
      <c r="ADL8" s="35" t="s">
        <v>25</v>
      </c>
      <c r="ADM8" s="35" t="s">
        <v>25</v>
      </c>
      <c r="ADN8" s="173" t="s">
        <v>25</v>
      </c>
      <c r="ADO8" s="35" t="s">
        <v>25</v>
      </c>
      <c r="ADP8" s="41" t="s">
        <v>25</v>
      </c>
      <c r="ADQ8" s="178" t="s">
        <v>2205</v>
      </c>
      <c r="ADR8" s="20" t="s">
        <v>2205</v>
      </c>
      <c r="ADS8" s="20" t="s">
        <v>2205</v>
      </c>
      <c r="ADT8" s="178" t="s">
        <v>25</v>
      </c>
      <c r="ADU8" s="20" t="s">
        <v>25</v>
      </c>
      <c r="ADV8" s="171" t="s">
        <v>25</v>
      </c>
      <c r="ADW8" s="178" t="s">
        <v>25</v>
      </c>
      <c r="ADX8" s="20" t="s">
        <v>25</v>
      </c>
      <c r="ADY8" s="20" t="s">
        <v>25</v>
      </c>
      <c r="ADZ8" s="20" t="s">
        <v>25</v>
      </c>
      <c r="AEA8" s="20" t="s">
        <v>25</v>
      </c>
      <c r="AEB8" s="20" t="s">
        <v>25</v>
      </c>
      <c r="AEC8" s="20" t="s">
        <v>25</v>
      </c>
      <c r="AED8" s="20" t="s">
        <v>25</v>
      </c>
      <c r="AEE8" s="20" t="s">
        <v>25</v>
      </c>
      <c r="AEF8" s="171" t="s">
        <v>25</v>
      </c>
      <c r="AEG8" s="178" t="s">
        <v>25</v>
      </c>
      <c r="AEH8" s="20" t="s">
        <v>25</v>
      </c>
      <c r="AEI8" s="20" t="s">
        <v>25</v>
      </c>
      <c r="AEJ8" s="178" t="s">
        <v>25</v>
      </c>
      <c r="AEK8" s="20" t="s">
        <v>25</v>
      </c>
      <c r="AEL8" s="20" t="s">
        <v>25</v>
      </c>
      <c r="AEM8" s="20" t="s">
        <v>25</v>
      </c>
      <c r="AEN8" s="178" t="s">
        <v>25</v>
      </c>
      <c r="AEO8" s="171" t="s">
        <v>25</v>
      </c>
      <c r="AEP8" s="125" t="s">
        <v>3024</v>
      </c>
      <c r="AEQ8" s="124" t="s">
        <v>25</v>
      </c>
      <c r="AER8" s="124" t="s">
        <v>25</v>
      </c>
      <c r="AES8" s="124" t="s">
        <v>25</v>
      </c>
      <c r="AET8" s="124" t="s">
        <v>25</v>
      </c>
      <c r="AEU8" s="124" t="s">
        <v>25</v>
      </c>
      <c r="AEV8" s="124" t="s">
        <v>25</v>
      </c>
      <c r="AEW8" s="124" t="s">
        <v>25</v>
      </c>
      <c r="AEX8" s="56" t="s">
        <v>25</v>
      </c>
      <c r="AEY8" s="487" t="s">
        <v>25</v>
      </c>
      <c r="AEZ8" s="488" t="s">
        <v>25</v>
      </c>
      <c r="AFA8" s="488" t="s">
        <v>25</v>
      </c>
      <c r="AFB8" s="489" t="s">
        <v>25</v>
      </c>
      <c r="AFC8" s="476"/>
      <c r="AFD8" s="58"/>
      <c r="AFE8" s="58"/>
      <c r="AFF8" s="58"/>
      <c r="AFG8" s="58"/>
      <c r="AFH8" s="58"/>
      <c r="AFI8" s="58"/>
      <c r="AFJ8" s="477"/>
      <c r="AFK8" s="170">
        <v>563</v>
      </c>
      <c r="AFL8" s="883">
        <v>275</v>
      </c>
      <c r="AFM8" s="883"/>
      <c r="AFN8" s="170">
        <v>1517</v>
      </c>
      <c r="AFO8" s="883">
        <v>985</v>
      </c>
      <c r="AFP8" s="883"/>
      <c r="AFQ8" s="170">
        <v>111</v>
      </c>
      <c r="AFR8" s="883">
        <v>82</v>
      </c>
      <c r="AFS8" s="884"/>
      <c r="AFT8" s="170">
        <v>2197</v>
      </c>
      <c r="AFU8" s="170">
        <v>745</v>
      </c>
      <c r="AFV8" s="170">
        <v>5126</v>
      </c>
      <c r="AFW8" s="170">
        <v>7689</v>
      </c>
      <c r="AFX8" s="175">
        <f>AFV8/AFW8*100</f>
        <v>66.666666666666657</v>
      </c>
      <c r="AFY8" s="174">
        <v>24</v>
      </c>
      <c r="AFZ8" s="170">
        <v>60</v>
      </c>
      <c r="AGA8" s="170">
        <v>0</v>
      </c>
      <c r="AGB8" s="170">
        <v>0</v>
      </c>
      <c r="AGC8" s="170">
        <v>24</v>
      </c>
      <c r="AGD8" s="170">
        <v>60</v>
      </c>
      <c r="AGE8" s="170">
        <v>6</v>
      </c>
      <c r="AGF8" s="170">
        <v>60</v>
      </c>
      <c r="AGG8" s="170">
        <v>0</v>
      </c>
      <c r="AGH8" s="170">
        <v>55</v>
      </c>
      <c r="AGI8" s="170">
        <v>0</v>
      </c>
      <c r="AGJ8" s="170">
        <v>25</v>
      </c>
      <c r="AGK8" s="170">
        <v>0</v>
      </c>
      <c r="AGL8" s="177">
        <v>0</v>
      </c>
      <c r="AGM8" s="170">
        <v>49402</v>
      </c>
      <c r="AGN8" s="170" t="s">
        <v>25</v>
      </c>
      <c r="AGO8" s="170" t="s">
        <v>25</v>
      </c>
      <c r="AGP8" s="170" t="s">
        <v>25</v>
      </c>
      <c r="AGQ8" s="170" t="s">
        <v>25</v>
      </c>
      <c r="AGR8" s="132" t="s">
        <v>25</v>
      </c>
      <c r="AGS8" s="174">
        <v>1</v>
      </c>
      <c r="AGT8" s="170">
        <v>31482</v>
      </c>
      <c r="AGU8" s="170">
        <v>2</v>
      </c>
      <c r="AGV8" s="170">
        <v>36</v>
      </c>
      <c r="AGW8" s="176">
        <v>0.28960000000000002</v>
      </c>
      <c r="AGX8" s="170">
        <v>107</v>
      </c>
      <c r="AGY8" s="176">
        <v>0.86519999999999997</v>
      </c>
      <c r="AGZ8" s="170" t="s">
        <v>2265</v>
      </c>
      <c r="AHA8" s="170" t="s">
        <v>2265</v>
      </c>
      <c r="AHB8" s="170" t="s">
        <v>25</v>
      </c>
      <c r="AHC8" s="170" t="s">
        <v>25</v>
      </c>
      <c r="AHD8" s="170" t="s">
        <v>25</v>
      </c>
      <c r="AHE8" s="170" t="s">
        <v>25</v>
      </c>
      <c r="AHF8" s="170">
        <v>6356</v>
      </c>
      <c r="AHG8" s="170">
        <v>767</v>
      </c>
      <c r="AHH8" s="17">
        <v>6.2025308266590766</v>
      </c>
      <c r="AHI8" s="170">
        <v>1592.44</v>
      </c>
      <c r="AHJ8" s="170" t="s">
        <v>25</v>
      </c>
      <c r="AHK8" s="170" t="s">
        <v>25</v>
      </c>
      <c r="AHL8" s="170" t="s">
        <v>25</v>
      </c>
      <c r="AHM8" s="170" t="s">
        <v>25</v>
      </c>
      <c r="AHN8" s="174" t="s">
        <v>25</v>
      </c>
      <c r="AHO8" s="170" t="s">
        <v>25</v>
      </c>
      <c r="AHP8" s="170" t="s">
        <v>25</v>
      </c>
      <c r="AHQ8" s="170" t="s">
        <v>25</v>
      </c>
      <c r="AHR8" s="170" t="s">
        <v>25</v>
      </c>
      <c r="AHS8" s="170" t="s">
        <v>25</v>
      </c>
      <c r="AHT8" s="170" t="s">
        <v>25</v>
      </c>
      <c r="AHU8" s="170" t="s">
        <v>25</v>
      </c>
      <c r="AHV8" s="170" t="s">
        <v>25</v>
      </c>
      <c r="AHW8" s="170" t="s">
        <v>25</v>
      </c>
      <c r="AHX8" s="170" t="s">
        <v>25</v>
      </c>
      <c r="AHY8" s="170" t="s">
        <v>25</v>
      </c>
      <c r="AHZ8" s="170" t="s">
        <v>25</v>
      </c>
      <c r="AIA8" s="170" t="s">
        <v>25</v>
      </c>
      <c r="AIB8" s="170" t="s">
        <v>25</v>
      </c>
      <c r="AIC8" s="170" t="s">
        <v>25</v>
      </c>
      <c r="AID8" s="170" t="s">
        <v>25</v>
      </c>
      <c r="AIE8" s="170" t="s">
        <v>25</v>
      </c>
      <c r="AIF8" s="170" t="s">
        <v>25</v>
      </c>
      <c r="AIG8" s="170" t="s">
        <v>25</v>
      </c>
      <c r="AIH8" s="170" t="s">
        <v>25</v>
      </c>
      <c r="AII8" s="170" t="s">
        <v>25</v>
      </c>
      <c r="AIJ8" s="174" t="s">
        <v>25</v>
      </c>
      <c r="AIK8" s="177" t="s">
        <v>25</v>
      </c>
      <c r="AIL8" s="72" t="s">
        <v>25</v>
      </c>
      <c r="AIM8" s="72" t="s">
        <v>25</v>
      </c>
      <c r="AIN8" s="72" t="s">
        <v>25</v>
      </c>
      <c r="AIO8" s="72" t="s">
        <v>25</v>
      </c>
      <c r="AIP8" s="72" t="s">
        <v>25</v>
      </c>
      <c r="AIQ8" s="72" t="s">
        <v>25</v>
      </c>
      <c r="AIR8" s="72" t="s">
        <v>25</v>
      </c>
      <c r="AIS8" s="72" t="s">
        <v>25</v>
      </c>
      <c r="AIT8" s="72" t="s">
        <v>25</v>
      </c>
      <c r="AIU8" s="72" t="s">
        <v>25</v>
      </c>
      <c r="AIV8" s="72" t="s">
        <v>25</v>
      </c>
      <c r="AIW8" s="73" t="s">
        <v>25</v>
      </c>
      <c r="AIX8" s="28" t="s">
        <v>25</v>
      </c>
      <c r="AIY8" s="132" t="s">
        <v>25</v>
      </c>
      <c r="AIZ8" s="132" t="s">
        <v>25</v>
      </c>
      <c r="AJA8" s="132" t="s">
        <v>25</v>
      </c>
      <c r="AJB8" s="132" t="s">
        <v>25</v>
      </c>
      <c r="AJC8" s="132" t="s">
        <v>25</v>
      </c>
      <c r="AJD8" s="132" t="s">
        <v>25</v>
      </c>
      <c r="AJE8" s="132" t="s">
        <v>25</v>
      </c>
      <c r="AJF8" s="132" t="s">
        <v>25</v>
      </c>
      <c r="AJG8" s="132" t="s">
        <v>25</v>
      </c>
      <c r="AJH8" s="132" t="s">
        <v>25</v>
      </c>
      <c r="AJI8" s="132" t="s">
        <v>25</v>
      </c>
      <c r="AJJ8" s="132" t="s">
        <v>25</v>
      </c>
      <c r="AJK8" s="132" t="s">
        <v>25</v>
      </c>
      <c r="AJL8" s="132" t="s">
        <v>25</v>
      </c>
      <c r="AJM8" s="132" t="s">
        <v>25</v>
      </c>
      <c r="AJN8" s="132" t="s">
        <v>25</v>
      </c>
      <c r="AJO8" s="132" t="s">
        <v>25</v>
      </c>
      <c r="AJP8" s="132" t="s">
        <v>25</v>
      </c>
      <c r="AJQ8" s="132" t="s">
        <v>25</v>
      </c>
      <c r="AJR8" s="132" t="s">
        <v>25</v>
      </c>
      <c r="AJS8" s="132" t="s">
        <v>25</v>
      </c>
      <c r="AJT8" s="132" t="s">
        <v>25</v>
      </c>
      <c r="AJU8" s="132" t="s">
        <v>25</v>
      </c>
      <c r="AJV8" s="132" t="s">
        <v>25</v>
      </c>
      <c r="AJW8" s="132" t="s">
        <v>25</v>
      </c>
      <c r="AJX8" s="132" t="s">
        <v>25</v>
      </c>
      <c r="AJY8" s="132" t="s">
        <v>25</v>
      </c>
      <c r="AJZ8" s="132" t="s">
        <v>25</v>
      </c>
      <c r="AKA8" s="132" t="s">
        <v>25</v>
      </c>
      <c r="AKB8" s="28" t="s">
        <v>25</v>
      </c>
      <c r="AKC8" s="56" t="s">
        <v>25</v>
      </c>
      <c r="AKD8" s="15" t="s">
        <v>25</v>
      </c>
      <c r="AKE8" s="13" t="s">
        <v>25</v>
      </c>
      <c r="AKF8" s="13" t="s">
        <v>25</v>
      </c>
      <c r="AKG8" s="13" t="s">
        <v>25</v>
      </c>
      <c r="AKH8" s="133" t="s">
        <v>25</v>
      </c>
      <c r="AKI8" s="28" t="s">
        <v>25</v>
      </c>
      <c r="AKJ8" s="56" t="s">
        <v>25</v>
      </c>
      <c r="AKK8" s="28" t="s">
        <v>25</v>
      </c>
      <c r="AKL8" s="132" t="s">
        <v>25</v>
      </c>
      <c r="AKM8" s="132" t="s">
        <v>25</v>
      </c>
      <c r="AKN8" s="132" t="s">
        <v>25</v>
      </c>
      <c r="AKO8" s="132" t="s">
        <v>25</v>
      </c>
      <c r="AKP8" s="56" t="s">
        <v>25</v>
      </c>
      <c r="AKQ8" s="132" t="s">
        <v>25</v>
      </c>
      <c r="AKR8" s="132" t="s">
        <v>25</v>
      </c>
      <c r="AKS8" s="132" t="s">
        <v>25</v>
      </c>
      <c r="AKT8" s="132" t="s">
        <v>25</v>
      </c>
      <c r="AKU8" s="174">
        <v>1471</v>
      </c>
      <c r="AKV8" s="170">
        <v>1658</v>
      </c>
      <c r="AKW8" s="170" t="s">
        <v>25</v>
      </c>
      <c r="AKX8" s="170" t="s">
        <v>25</v>
      </c>
      <c r="AKY8" s="170"/>
      <c r="AKZ8" s="170"/>
      <c r="ALA8" s="170"/>
      <c r="ALB8" s="170"/>
      <c r="ALC8" s="170" t="s">
        <v>25</v>
      </c>
      <c r="ALD8" s="170" t="s">
        <v>25</v>
      </c>
      <c r="ALE8" s="170" t="s">
        <v>25</v>
      </c>
      <c r="ALF8" s="177" t="s">
        <v>25</v>
      </c>
      <c r="ALG8" s="490"/>
      <c r="ALH8" s="491"/>
      <c r="ALI8" s="491"/>
      <c r="ALJ8" s="491"/>
      <c r="ALK8" s="491"/>
      <c r="ALL8" s="491"/>
      <c r="ALM8" s="491"/>
      <c r="ALN8" s="491"/>
      <c r="ALO8" s="491"/>
      <c r="ALP8" s="491"/>
      <c r="ALQ8" s="491"/>
      <c r="ALR8" s="491"/>
      <c r="ALS8" s="491"/>
      <c r="ALT8" s="492"/>
      <c r="ALU8" s="2">
        <v>21881</v>
      </c>
      <c r="ALV8" s="2">
        <v>10451</v>
      </c>
      <c r="ALW8" s="2">
        <v>112693</v>
      </c>
      <c r="ALX8" s="2">
        <v>101358</v>
      </c>
      <c r="ALY8" s="2">
        <v>135100</v>
      </c>
      <c r="ALZ8" s="2">
        <v>137757</v>
      </c>
      <c r="AMA8" s="2">
        <v>81453</v>
      </c>
      <c r="AMB8" s="2">
        <v>70117</v>
      </c>
      <c r="AMC8" s="2">
        <v>260282</v>
      </c>
      <c r="AMD8" s="2">
        <v>238036</v>
      </c>
      <c r="AME8" s="2">
        <v>190086</v>
      </c>
      <c r="AMF8" s="2">
        <v>168669</v>
      </c>
      <c r="AMG8" s="2">
        <v>152381</v>
      </c>
      <c r="AMH8" s="2">
        <v>185197</v>
      </c>
      <c r="AMI8" s="2">
        <v>16450</v>
      </c>
      <c r="AMJ8" s="10">
        <v>59249</v>
      </c>
      <c r="AMK8" s="178">
        <v>2.2550153247465285</v>
      </c>
      <c r="AML8" s="20">
        <v>1.0764971148517666</v>
      </c>
      <c r="AMM8" s="20">
        <v>11.613931812607309</v>
      </c>
      <c r="AMN8" s="20">
        <v>10.44030184356955</v>
      </c>
      <c r="AMO8" s="20">
        <v>13.923155722921987</v>
      </c>
      <c r="AMP8" s="20">
        <v>14.189552487860951</v>
      </c>
      <c r="AMQ8" s="20">
        <v>8.3943952857081019</v>
      </c>
      <c r="AMR8" s="20">
        <v>7.2223469717789035</v>
      </c>
      <c r="AMS8" s="20">
        <v>26.824180739256704</v>
      </c>
      <c r="AMT8" s="20">
        <v>24.518712776849597</v>
      </c>
      <c r="AMU8" s="20">
        <v>19.589911019595476</v>
      </c>
      <c r="AMV8" s="20">
        <v>17.373618970905426</v>
      </c>
      <c r="AMW8" s="20">
        <v>15.70410356931588</v>
      </c>
      <c r="AMX8" s="20">
        <v>19.07607273746078</v>
      </c>
      <c r="AMY8" s="20">
        <v>1.695306525848014</v>
      </c>
      <c r="AMZ8" s="20">
        <v>6.1028970967230238</v>
      </c>
      <c r="ANA8" s="20">
        <v>98.304693474151989</v>
      </c>
      <c r="ANB8" s="20">
        <v>93.897102903276974</v>
      </c>
      <c r="ANC8" s="20">
        <v>13.868947137353837</v>
      </c>
      <c r="AND8" s="20">
        <v>11.516798958421317</v>
      </c>
      <c r="ANE8" s="179" t="s">
        <v>25</v>
      </c>
      <c r="ANF8" s="20" t="s">
        <v>25</v>
      </c>
      <c r="ANG8" s="64" t="s">
        <v>25</v>
      </c>
      <c r="ANH8" s="20" t="s">
        <v>25</v>
      </c>
      <c r="ANI8" s="64" t="s">
        <v>25</v>
      </c>
      <c r="ANJ8" s="20" t="s">
        <v>25</v>
      </c>
      <c r="ANK8" s="64" t="s">
        <v>25</v>
      </c>
      <c r="ANL8" s="20" t="s">
        <v>25</v>
      </c>
      <c r="ANM8" s="179">
        <v>20</v>
      </c>
      <c r="ANN8" s="20">
        <v>0.92506938020351526</v>
      </c>
      <c r="ANO8" s="64">
        <v>2142</v>
      </c>
      <c r="ANP8" s="20">
        <v>99.07493061979649</v>
      </c>
      <c r="ANQ8" s="64">
        <v>20</v>
      </c>
      <c r="ANR8" s="20">
        <v>0.92506938020351526</v>
      </c>
      <c r="ANS8" s="64">
        <v>2142</v>
      </c>
      <c r="ANT8" s="20">
        <v>99.07493061979649</v>
      </c>
      <c r="ANU8" s="64">
        <v>12027</v>
      </c>
      <c r="ANV8" s="20">
        <v>51.795865633074932</v>
      </c>
      <c r="ANW8" s="64">
        <v>11193</v>
      </c>
      <c r="ANX8" s="171">
        <v>48.204134366925068</v>
      </c>
      <c r="ANY8" s="179">
        <v>3505</v>
      </c>
      <c r="ANZ8" s="20">
        <v>29.473595694584596</v>
      </c>
      <c r="AOA8" s="64">
        <v>8387</v>
      </c>
      <c r="AOB8" s="20">
        <v>70.526404305415411</v>
      </c>
      <c r="AOC8" s="64">
        <v>125892</v>
      </c>
      <c r="AOD8" s="20">
        <v>52.004725749551795</v>
      </c>
      <c r="AOE8" s="64">
        <v>116186</v>
      </c>
      <c r="AOF8" s="20">
        <v>47.995274250448205</v>
      </c>
      <c r="AOG8" s="64" t="s">
        <v>25</v>
      </c>
      <c r="AOH8" s="64" t="s">
        <v>25</v>
      </c>
      <c r="AOI8" s="64" t="s">
        <v>25</v>
      </c>
      <c r="AOJ8" s="64" t="s">
        <v>25</v>
      </c>
      <c r="AOK8" s="179">
        <v>125331</v>
      </c>
      <c r="AOL8" s="64">
        <v>115245</v>
      </c>
      <c r="AOM8" s="64">
        <v>45281</v>
      </c>
      <c r="AON8" s="64">
        <v>46967</v>
      </c>
      <c r="AOO8" s="20">
        <v>36.12913006359161</v>
      </c>
      <c r="AOP8" s="20">
        <v>40.75404572866502</v>
      </c>
      <c r="AOQ8" s="64">
        <v>1773</v>
      </c>
      <c r="AOR8" s="20">
        <v>51.376412634019125</v>
      </c>
      <c r="AOS8" s="64">
        <v>1678</v>
      </c>
      <c r="AOT8" s="20">
        <v>48.623587365980875</v>
      </c>
      <c r="AOU8" s="64" t="s">
        <v>25</v>
      </c>
      <c r="AOV8" s="64" t="s">
        <v>25</v>
      </c>
      <c r="AOW8" s="64" t="s">
        <v>25</v>
      </c>
      <c r="AOX8" s="64" t="s">
        <v>25</v>
      </c>
      <c r="AOY8" s="64">
        <v>588</v>
      </c>
      <c r="AOZ8" s="64">
        <v>452</v>
      </c>
      <c r="APA8" s="20">
        <v>130.08849557522123</v>
      </c>
      <c r="APB8" s="64" t="s">
        <v>25</v>
      </c>
      <c r="APC8" s="64" t="s">
        <v>25</v>
      </c>
      <c r="APD8" s="20" t="s">
        <v>25</v>
      </c>
      <c r="APE8" s="64" t="s">
        <v>25</v>
      </c>
      <c r="APF8" s="64" t="s">
        <v>25</v>
      </c>
      <c r="APG8" s="179">
        <v>1780</v>
      </c>
      <c r="APH8" s="20">
        <v>31.162464985994397</v>
      </c>
      <c r="API8" s="64">
        <v>3932</v>
      </c>
      <c r="APJ8" s="20">
        <v>68.837535014005596</v>
      </c>
      <c r="APK8" s="64">
        <v>62237</v>
      </c>
      <c r="APL8" s="20">
        <v>52.019357750622689</v>
      </c>
      <c r="APM8" s="64">
        <v>57405</v>
      </c>
      <c r="APN8" s="20">
        <v>47.980642249377311</v>
      </c>
      <c r="APO8" s="64" t="s">
        <v>25</v>
      </c>
      <c r="APP8" s="64" t="s">
        <v>25</v>
      </c>
      <c r="APQ8" s="64" t="s">
        <v>25</v>
      </c>
      <c r="APR8" s="64" t="s">
        <v>25</v>
      </c>
      <c r="APS8" s="179">
        <v>61179</v>
      </c>
      <c r="APT8" s="64">
        <v>57999</v>
      </c>
      <c r="APU8" s="64">
        <v>38563</v>
      </c>
      <c r="APV8" s="64">
        <v>41999</v>
      </c>
      <c r="APW8" s="20">
        <v>63.033066902041547</v>
      </c>
      <c r="APX8" s="20">
        <v>72.413317470990876</v>
      </c>
      <c r="APY8" s="64" t="s">
        <v>25</v>
      </c>
      <c r="APZ8" s="64" t="s">
        <v>25</v>
      </c>
      <c r="AQA8" s="64" t="s">
        <v>25</v>
      </c>
      <c r="AQB8" s="64" t="s">
        <v>25</v>
      </c>
      <c r="AQC8" s="64" t="s">
        <v>25</v>
      </c>
      <c r="AQD8" s="64" t="s">
        <v>25</v>
      </c>
      <c r="AQE8" s="64" t="s">
        <v>25</v>
      </c>
      <c r="AQF8" s="64" t="s">
        <v>25</v>
      </c>
      <c r="AQG8" s="64">
        <v>220</v>
      </c>
      <c r="AQH8" s="64">
        <v>192</v>
      </c>
      <c r="AQI8" s="20">
        <v>114.58333333333333</v>
      </c>
      <c r="AQJ8" s="64">
        <v>55</v>
      </c>
      <c r="AQK8" s="64">
        <v>13</v>
      </c>
      <c r="AQL8" s="20">
        <v>19.117647058823529</v>
      </c>
      <c r="AQM8" s="179">
        <v>1936</v>
      </c>
      <c r="AQN8" s="20">
        <v>44.556962025316459</v>
      </c>
      <c r="AQO8" s="64">
        <v>2409</v>
      </c>
      <c r="AQP8" s="20">
        <v>55.443037974683541</v>
      </c>
      <c r="AQQ8" s="64"/>
      <c r="AQR8" s="20"/>
      <c r="AQS8" s="64"/>
      <c r="AQT8" s="20"/>
      <c r="AQU8" s="64"/>
      <c r="AQV8" s="20"/>
      <c r="AQW8" s="64"/>
      <c r="AQX8" s="20"/>
      <c r="AQY8" s="64"/>
      <c r="AQZ8" s="20"/>
      <c r="ARA8" s="64"/>
      <c r="ARB8" s="20"/>
      <c r="ARC8" s="64"/>
      <c r="ARD8" s="20"/>
      <c r="ARE8" s="64"/>
      <c r="ARF8" s="20"/>
      <c r="ARG8" s="64"/>
      <c r="ARH8" s="20"/>
      <c r="ARI8" s="64"/>
      <c r="ARJ8" s="20"/>
      <c r="ARK8" s="64"/>
      <c r="ARL8" s="20"/>
      <c r="ARM8" s="64"/>
      <c r="ARN8" s="20"/>
      <c r="ARO8" s="64" t="s">
        <v>25</v>
      </c>
      <c r="ARP8" s="20" t="s">
        <v>25</v>
      </c>
      <c r="ARQ8" s="64" t="s">
        <v>25</v>
      </c>
      <c r="ARR8" s="20" t="s">
        <v>25</v>
      </c>
      <c r="ARS8" s="64" t="s">
        <v>25</v>
      </c>
      <c r="ART8" s="64" t="s">
        <v>25</v>
      </c>
      <c r="ARU8" s="20" t="s">
        <v>25</v>
      </c>
      <c r="ARV8" s="64" t="s">
        <v>25</v>
      </c>
      <c r="ARW8" s="64" t="s">
        <v>25</v>
      </c>
      <c r="ARX8" s="20" t="s">
        <v>25</v>
      </c>
      <c r="ARY8" s="179">
        <v>3618</v>
      </c>
      <c r="ARZ8" s="20">
        <v>66.251602270646401</v>
      </c>
      <c r="ASA8" s="64">
        <v>1843</v>
      </c>
      <c r="ASB8" s="20">
        <v>33.748397729353599</v>
      </c>
      <c r="ASC8" s="64">
        <v>75455</v>
      </c>
      <c r="ASD8" s="20">
        <v>44.835228825745425</v>
      </c>
      <c r="ASE8" s="64">
        <v>92839</v>
      </c>
      <c r="ASF8" s="20">
        <v>55.164771174254575</v>
      </c>
      <c r="ASG8" s="179">
        <v>60</v>
      </c>
      <c r="ASH8" s="20">
        <v>24</v>
      </c>
      <c r="ASI8" s="64">
        <v>190</v>
      </c>
      <c r="ASJ8" s="20">
        <v>76</v>
      </c>
      <c r="ASK8" s="64">
        <v>539</v>
      </c>
      <c r="ASL8" s="20">
        <v>59.888888888888886</v>
      </c>
      <c r="ASM8" s="64">
        <v>361</v>
      </c>
      <c r="ASN8" s="20">
        <v>40.111111111111114</v>
      </c>
      <c r="ASO8" s="179">
        <v>195</v>
      </c>
      <c r="ASP8" s="20">
        <v>52.845528455284551</v>
      </c>
      <c r="ASQ8" s="64">
        <v>174</v>
      </c>
      <c r="ASR8" s="20">
        <v>47.154471544715449</v>
      </c>
      <c r="ASS8" s="64">
        <v>11589</v>
      </c>
      <c r="AST8" s="20">
        <v>49.193479921894898</v>
      </c>
      <c r="ASU8" s="64">
        <v>11969</v>
      </c>
      <c r="ASV8" s="20">
        <v>50.806520078105102</v>
      </c>
      <c r="ASW8" s="64">
        <v>2</v>
      </c>
      <c r="ASX8" s="64">
        <v>32</v>
      </c>
      <c r="ASY8" s="20">
        <v>94.117647058823536</v>
      </c>
      <c r="ASZ8" s="64">
        <v>1150</v>
      </c>
      <c r="ATA8" s="20">
        <v>27.148253068932956</v>
      </c>
      <c r="ATB8" s="64">
        <v>3086</v>
      </c>
      <c r="ATC8" s="20">
        <v>72.851746931067041</v>
      </c>
      <c r="ATD8" s="28" t="s">
        <v>25</v>
      </c>
      <c r="ATE8" s="132" t="s">
        <v>25</v>
      </c>
      <c r="ATF8" s="132" t="s">
        <v>25</v>
      </c>
      <c r="ATG8" s="56" t="s">
        <v>25</v>
      </c>
      <c r="ATH8" s="28" t="s">
        <v>25</v>
      </c>
      <c r="ATI8" s="132" t="s">
        <v>25</v>
      </c>
      <c r="ATJ8" s="132" t="s">
        <v>25</v>
      </c>
      <c r="ATK8" s="28" t="s">
        <v>3024</v>
      </c>
      <c r="ATL8" s="132" t="s">
        <v>3024</v>
      </c>
      <c r="ATM8" s="132" t="s">
        <v>3024</v>
      </c>
      <c r="ATN8" s="132" t="s">
        <v>3024</v>
      </c>
      <c r="ATO8" s="132" t="s">
        <v>3024</v>
      </c>
      <c r="ATP8" s="132" t="s">
        <v>3024</v>
      </c>
      <c r="ATQ8" s="132" t="s">
        <v>3024</v>
      </c>
      <c r="ATR8" s="132" t="s">
        <v>3024</v>
      </c>
      <c r="ATS8" s="132" t="s">
        <v>3024</v>
      </c>
      <c r="ATT8" s="132" t="s">
        <v>3024</v>
      </c>
      <c r="ATU8" s="132" t="s">
        <v>3024</v>
      </c>
      <c r="ATV8" s="56" t="s">
        <v>3024</v>
      </c>
      <c r="ATW8" s="92">
        <v>15798</v>
      </c>
      <c r="ATX8" s="120">
        <v>3.1522977592100265E-2</v>
      </c>
      <c r="ATY8" s="92">
        <v>17064</v>
      </c>
      <c r="ATZ8" s="120">
        <v>5.4793717768401314E-2</v>
      </c>
      <c r="AUA8" s="92">
        <v>531</v>
      </c>
      <c r="AUB8" s="120">
        <v>0.56497175141242939</v>
      </c>
      <c r="AUC8" s="120">
        <v>0</v>
      </c>
      <c r="AUD8" s="120">
        <v>0.37664783427495291</v>
      </c>
      <c r="AUE8" s="120">
        <v>99.058380414312623</v>
      </c>
      <c r="AUF8" s="92">
        <v>1077</v>
      </c>
      <c r="AUG8" s="120">
        <v>0.18570102135561745</v>
      </c>
      <c r="AUH8" s="120">
        <v>0</v>
      </c>
      <c r="AUI8" s="120">
        <v>0</v>
      </c>
      <c r="AUJ8" s="128">
        <v>99.814298978644374</v>
      </c>
      <c r="AUK8" s="92">
        <v>92255.403067000007</v>
      </c>
      <c r="AUL8" s="120" t="s">
        <v>25</v>
      </c>
      <c r="AUM8" s="28" t="s">
        <v>25</v>
      </c>
      <c r="AUN8" s="132" t="s">
        <v>25</v>
      </c>
      <c r="AUO8" s="132" t="s">
        <v>25</v>
      </c>
      <c r="AUP8" s="132" t="s">
        <v>25</v>
      </c>
      <c r="AUQ8" s="132" t="s">
        <v>25</v>
      </c>
      <c r="AUR8" s="132" t="s">
        <v>25</v>
      </c>
      <c r="AUS8" s="132" t="s">
        <v>25</v>
      </c>
      <c r="AUT8" s="132" t="s">
        <v>25</v>
      </c>
      <c r="AUU8" s="132" t="s">
        <v>25</v>
      </c>
      <c r="AUV8" s="132" t="s">
        <v>25</v>
      </c>
      <c r="AUW8" s="132" t="s">
        <v>25</v>
      </c>
      <c r="AUX8" s="132" t="s">
        <v>25</v>
      </c>
      <c r="AUY8" s="132" t="s">
        <v>25</v>
      </c>
      <c r="AUZ8" s="56" t="s">
        <v>25</v>
      </c>
      <c r="AVA8" s="92">
        <v>77</v>
      </c>
      <c r="AVB8" s="92">
        <v>6</v>
      </c>
      <c r="AVC8" s="92">
        <v>2</v>
      </c>
      <c r="AVD8" s="92">
        <v>0</v>
      </c>
      <c r="AVE8" s="92">
        <v>28</v>
      </c>
      <c r="AVF8" s="92">
        <v>1</v>
      </c>
      <c r="AVG8" s="92">
        <v>32</v>
      </c>
      <c r="AVH8" s="92">
        <v>1</v>
      </c>
      <c r="AVI8" s="92">
        <v>7</v>
      </c>
      <c r="AVJ8" s="92">
        <v>1</v>
      </c>
      <c r="AVK8" s="92">
        <v>3</v>
      </c>
      <c r="AVL8" s="92">
        <v>2</v>
      </c>
      <c r="AVM8" s="92">
        <v>4</v>
      </c>
      <c r="AVN8" s="92">
        <v>1</v>
      </c>
      <c r="AVO8" s="92">
        <v>1</v>
      </c>
      <c r="AVP8" s="92">
        <v>0</v>
      </c>
      <c r="AVQ8" s="92">
        <v>0</v>
      </c>
      <c r="AVR8" s="94">
        <v>0</v>
      </c>
      <c r="AVS8" s="93">
        <v>17</v>
      </c>
      <c r="AVT8" s="92">
        <v>3</v>
      </c>
      <c r="AVU8" s="92">
        <v>0</v>
      </c>
      <c r="AVV8" s="92">
        <v>0</v>
      </c>
      <c r="AVW8" s="92">
        <v>1</v>
      </c>
      <c r="AVX8" s="92">
        <v>0</v>
      </c>
      <c r="AVY8" s="92">
        <v>6</v>
      </c>
      <c r="AVZ8" s="92">
        <v>1</v>
      </c>
      <c r="AWA8" s="92">
        <v>6</v>
      </c>
      <c r="AWB8" s="92">
        <v>0</v>
      </c>
      <c r="AWC8" s="92">
        <v>2</v>
      </c>
      <c r="AWD8" s="92">
        <v>2</v>
      </c>
      <c r="AWE8" s="92">
        <v>2</v>
      </c>
      <c r="AWF8" s="92">
        <v>0</v>
      </c>
      <c r="AWG8" s="92">
        <v>0</v>
      </c>
      <c r="AWH8" s="92">
        <v>0</v>
      </c>
      <c r="AWI8" s="92">
        <v>0</v>
      </c>
      <c r="AWJ8" s="94">
        <v>0</v>
      </c>
      <c r="AWK8" s="93">
        <v>7076</v>
      </c>
      <c r="AWL8" s="92">
        <v>4463</v>
      </c>
      <c r="AWM8" s="92">
        <v>1937</v>
      </c>
      <c r="AWN8" s="92">
        <v>1141</v>
      </c>
      <c r="AWO8" s="92">
        <v>523</v>
      </c>
      <c r="AWP8" s="92">
        <v>404</v>
      </c>
      <c r="AWQ8" s="92">
        <v>570</v>
      </c>
      <c r="AWR8" s="92">
        <v>413</v>
      </c>
      <c r="AWS8" s="92">
        <v>315</v>
      </c>
      <c r="AWT8" s="92">
        <v>341</v>
      </c>
      <c r="AWU8" s="92">
        <v>563</v>
      </c>
      <c r="AWV8" s="92">
        <v>232</v>
      </c>
      <c r="AWW8" s="92">
        <v>238</v>
      </c>
      <c r="AWX8" s="92">
        <v>120</v>
      </c>
      <c r="AWY8" s="92">
        <v>70</v>
      </c>
      <c r="AWZ8" s="92">
        <v>60</v>
      </c>
      <c r="AXA8" s="92">
        <v>406</v>
      </c>
      <c r="AXB8" s="92">
        <v>138</v>
      </c>
      <c r="AXC8" s="92">
        <v>178</v>
      </c>
      <c r="AXD8" s="92">
        <v>180</v>
      </c>
      <c r="AXE8" s="92">
        <v>140</v>
      </c>
      <c r="AXF8" s="92">
        <v>147</v>
      </c>
      <c r="AXG8" s="92">
        <v>154</v>
      </c>
      <c r="AXH8" s="92">
        <v>64</v>
      </c>
      <c r="AXI8" s="92">
        <v>51</v>
      </c>
      <c r="AXJ8" s="92">
        <v>42</v>
      </c>
      <c r="AXK8" s="92">
        <v>1931</v>
      </c>
      <c r="AXL8" s="94">
        <v>1181</v>
      </c>
      <c r="AXM8" s="93">
        <v>87</v>
      </c>
      <c r="AXN8" s="92">
        <v>93</v>
      </c>
      <c r="AXO8" s="92">
        <v>42</v>
      </c>
      <c r="AXP8" s="92">
        <v>45</v>
      </c>
      <c r="AXQ8" s="92">
        <v>27</v>
      </c>
      <c r="AXR8" s="92">
        <v>28</v>
      </c>
      <c r="AXS8" s="92">
        <v>29</v>
      </c>
      <c r="AXT8" s="92">
        <v>26</v>
      </c>
      <c r="AXU8" s="92">
        <v>174</v>
      </c>
      <c r="AXV8" s="92">
        <v>62</v>
      </c>
      <c r="AXW8" s="92">
        <v>879</v>
      </c>
      <c r="AXX8" s="92">
        <v>321</v>
      </c>
      <c r="AXY8" s="92">
        <v>1729</v>
      </c>
      <c r="AXZ8" s="92">
        <v>925</v>
      </c>
      <c r="AYA8" s="92">
        <v>4151</v>
      </c>
      <c r="AYB8" s="92">
        <v>3008</v>
      </c>
      <c r="AYC8" s="94" t="s">
        <v>25</v>
      </c>
      <c r="AYD8" s="92">
        <v>391</v>
      </c>
      <c r="AYE8" s="92">
        <v>217</v>
      </c>
      <c r="AYF8" s="92">
        <v>394</v>
      </c>
      <c r="AYG8" s="92">
        <v>165</v>
      </c>
      <c r="AYH8" s="92">
        <v>199</v>
      </c>
      <c r="AYI8" s="92">
        <v>139</v>
      </c>
      <c r="AYJ8" s="92">
        <v>158</v>
      </c>
      <c r="AYK8" s="92">
        <v>71</v>
      </c>
      <c r="AYL8" s="92">
        <v>170</v>
      </c>
      <c r="AYM8" s="92">
        <v>7</v>
      </c>
      <c r="AYN8" s="92">
        <v>101</v>
      </c>
      <c r="AYO8" s="92">
        <v>6</v>
      </c>
      <c r="AYP8" s="92">
        <v>65</v>
      </c>
      <c r="AYQ8" s="92">
        <v>38</v>
      </c>
      <c r="AYR8" s="92">
        <v>51</v>
      </c>
      <c r="AYS8" s="92">
        <v>35</v>
      </c>
      <c r="AYT8" s="92">
        <v>69</v>
      </c>
      <c r="AYU8" s="92">
        <v>105</v>
      </c>
      <c r="AYV8" s="92">
        <v>98</v>
      </c>
      <c r="AYW8" s="119">
        <v>561.30219571011548</v>
      </c>
      <c r="AYX8" s="120">
        <v>360.91127874027973</v>
      </c>
      <c r="AYY8" s="120">
        <v>153.65211321233659</v>
      </c>
      <c r="AYZ8" s="120">
        <v>92.269721945475951</v>
      </c>
      <c r="AZA8" s="120">
        <v>41.486863815204977</v>
      </c>
      <c r="AZB8" s="120">
        <v>32.670436166496309</v>
      </c>
      <c r="AZC8" s="120">
        <v>45.215128823454755</v>
      </c>
      <c r="AZD8" s="120">
        <v>33.398242912779637</v>
      </c>
      <c r="AZE8" s="120">
        <v>24.987308034014468</v>
      </c>
      <c r="AZF8" s="120">
        <v>27.575788942512972</v>
      </c>
      <c r="AZG8" s="120">
        <v>44.659855311587762</v>
      </c>
      <c r="AZH8" s="120">
        <v>18.761240570859265</v>
      </c>
      <c r="AZI8" s="120">
        <v>18.879299403477599</v>
      </c>
      <c r="AZJ8" s="120">
        <v>9.7040899504444464</v>
      </c>
      <c r="AZK8" s="120">
        <v>5.5527351186698821</v>
      </c>
      <c r="AZL8" s="120">
        <v>4.8520449752222232</v>
      </c>
      <c r="AZM8" s="120">
        <v>32.205863688285312</v>
      </c>
      <c r="AZN8" s="120">
        <v>11.159703443011114</v>
      </c>
      <c r="AZO8" s="120">
        <v>14.119812158903414</v>
      </c>
      <c r="AZP8" s="120">
        <v>14.556134925666671</v>
      </c>
      <c r="AZQ8" s="120">
        <v>11.105470237339764</v>
      </c>
      <c r="AZR8" s="120">
        <v>11.887510189294447</v>
      </c>
      <c r="AZS8" s="120">
        <v>12.216017261073741</v>
      </c>
      <c r="AZT8" s="120">
        <v>5.1755146402370382</v>
      </c>
      <c r="AZU8" s="120">
        <v>4.045564157888057</v>
      </c>
      <c r="AZV8" s="120">
        <v>3.3964314826555566</v>
      </c>
      <c r="AZW8" s="120">
        <v>153.17616448787916</v>
      </c>
      <c r="AZX8" s="128">
        <v>95.504418595624102</v>
      </c>
      <c r="AZY8" s="120">
        <v>582.01766122558206</v>
      </c>
      <c r="AZZ8" s="120">
        <v>671.72264355362938</v>
      </c>
      <c r="BAA8" s="120">
        <v>280.97404335028097</v>
      </c>
      <c r="BAB8" s="120">
        <v>325.0270855904659</v>
      </c>
      <c r="BAC8" s="120">
        <v>595.97205096588573</v>
      </c>
      <c r="BAD8" s="120">
        <v>689.55290279528435</v>
      </c>
      <c r="BAE8" s="120">
        <v>37.319106000082932</v>
      </c>
      <c r="BAF8" s="120">
        <v>42.088807383579351</v>
      </c>
      <c r="BAG8" s="120">
        <v>13.821831821669772</v>
      </c>
      <c r="BAH8" s="120">
        <v>13.439713837477674</v>
      </c>
      <c r="BAI8" s="120">
        <v>78.5590287575709</v>
      </c>
      <c r="BAJ8" s="120">
        <v>29.506807982067475</v>
      </c>
      <c r="BAK8" s="120">
        <v>211.13794706178368</v>
      </c>
      <c r="BAL8" s="120">
        <v>74.584297101087273</v>
      </c>
      <c r="BAM8" s="120">
        <v>742.44883587114282</v>
      </c>
      <c r="BAN8" s="120">
        <v>388.96189224704335</v>
      </c>
      <c r="BAO8" s="120">
        <v>4454.0299260165357</v>
      </c>
      <c r="BAP8" s="120">
        <v>3547.0234129487576</v>
      </c>
      <c r="BAQ8" s="128" t="s">
        <v>25</v>
      </c>
      <c r="BAR8" s="120">
        <v>31.015991877141769</v>
      </c>
      <c r="BAS8" s="120">
        <v>17.548229327053708</v>
      </c>
      <c r="BAT8" s="120">
        <v>31.253966239370477</v>
      </c>
      <c r="BAU8" s="120">
        <v>13.343123681861115</v>
      </c>
      <c r="BAV8" s="120">
        <v>15.785632694504379</v>
      </c>
      <c r="BAW8" s="120">
        <v>11.240570859264817</v>
      </c>
      <c r="BAX8" s="120">
        <v>12.53331641071202</v>
      </c>
      <c r="BAY8" s="120">
        <v>5.7415865540129642</v>
      </c>
      <c r="BAZ8" s="120">
        <v>13.485213859626857</v>
      </c>
      <c r="BBA8" s="120">
        <v>0.56607191377592614</v>
      </c>
      <c r="BBB8" s="120">
        <v>8.0118035283665439</v>
      </c>
      <c r="BBC8" s="120">
        <v>0.48520449752222239</v>
      </c>
      <c r="BBD8" s="120">
        <v>5.1561111816220331</v>
      </c>
      <c r="BBE8" s="120">
        <v>3.0729618176407416</v>
      </c>
      <c r="BBF8" s="120">
        <v>4.045564157888057</v>
      </c>
      <c r="BBG8" s="120">
        <v>2.8303595688796306</v>
      </c>
      <c r="BBH8" s="120">
        <v>5.473410331260312</v>
      </c>
      <c r="BBI8" s="120">
        <v>8.4910787066388913</v>
      </c>
      <c r="BBJ8" s="120">
        <v>7.9250067928629653</v>
      </c>
      <c r="BBK8" s="224" t="s">
        <v>25</v>
      </c>
      <c r="BBL8" s="163" t="s">
        <v>25</v>
      </c>
      <c r="BBM8" s="163" t="s">
        <v>25</v>
      </c>
      <c r="BBN8" s="163" t="s">
        <v>25</v>
      </c>
      <c r="BBO8" s="163" t="s">
        <v>25</v>
      </c>
      <c r="BBP8" s="163" t="s">
        <v>25</v>
      </c>
      <c r="BBQ8" s="163" t="s">
        <v>25</v>
      </c>
      <c r="BBR8" s="163" t="s">
        <v>25</v>
      </c>
      <c r="BBS8" s="163" t="s">
        <v>25</v>
      </c>
      <c r="BBT8" s="163" t="s">
        <v>25</v>
      </c>
      <c r="BBU8" s="163" t="s">
        <v>25</v>
      </c>
      <c r="BBV8" s="163" t="s">
        <v>25</v>
      </c>
      <c r="BBW8" s="163" t="s">
        <v>25</v>
      </c>
      <c r="BBX8" s="163" t="s">
        <v>25</v>
      </c>
      <c r="BBY8" s="163" t="s">
        <v>25</v>
      </c>
      <c r="BBZ8" s="163" t="s">
        <v>25</v>
      </c>
      <c r="BCA8" s="163" t="s">
        <v>25</v>
      </c>
      <c r="BCB8" s="163" t="s">
        <v>25</v>
      </c>
      <c r="BCC8" s="163" t="s">
        <v>25</v>
      </c>
      <c r="BCD8" s="163" t="s">
        <v>25</v>
      </c>
      <c r="BCE8" s="163" t="s">
        <v>25</v>
      </c>
      <c r="BCF8" s="163" t="s">
        <v>25</v>
      </c>
      <c r="BCG8" s="163" t="s">
        <v>25</v>
      </c>
      <c r="BCH8" s="163" t="s">
        <v>25</v>
      </c>
      <c r="BCI8" s="163" t="s">
        <v>25</v>
      </c>
      <c r="BCJ8" s="164" t="s">
        <v>25</v>
      </c>
      <c r="BCK8" s="28" t="s">
        <v>25</v>
      </c>
      <c r="BCL8" s="132" t="s">
        <v>25</v>
      </c>
      <c r="BCM8" s="132" t="s">
        <v>25</v>
      </c>
      <c r="BCN8" s="132" t="s">
        <v>25</v>
      </c>
      <c r="BCO8" s="132" t="s">
        <v>25</v>
      </c>
      <c r="BCP8" s="132" t="s">
        <v>25</v>
      </c>
      <c r="BCQ8" s="132" t="s">
        <v>25</v>
      </c>
      <c r="BCR8" s="132" t="s">
        <v>25</v>
      </c>
      <c r="BCS8" s="132" t="s">
        <v>25</v>
      </c>
      <c r="BCT8" s="132" t="s">
        <v>25</v>
      </c>
      <c r="BCU8" s="132" t="s">
        <v>25</v>
      </c>
      <c r="BCV8" s="132" t="s">
        <v>25</v>
      </c>
      <c r="BCW8" s="132" t="s">
        <v>25</v>
      </c>
      <c r="BCX8" s="132" t="s">
        <v>25</v>
      </c>
      <c r="BCY8" s="132" t="s">
        <v>25</v>
      </c>
      <c r="BCZ8" s="132" t="s">
        <v>25</v>
      </c>
      <c r="BDA8" s="132" t="s">
        <v>25</v>
      </c>
      <c r="BDB8" s="132" t="s">
        <v>25</v>
      </c>
      <c r="BDC8" s="56" t="s">
        <v>25</v>
      </c>
      <c r="BDD8" s="92" t="s">
        <v>25</v>
      </c>
      <c r="BDE8" s="92" t="s">
        <v>25</v>
      </c>
      <c r="BDF8" s="92" t="s">
        <v>25</v>
      </c>
      <c r="BDG8" s="92" t="s">
        <v>25</v>
      </c>
      <c r="BDH8" s="92" t="s">
        <v>25</v>
      </c>
      <c r="BDI8" s="92" t="s">
        <v>25</v>
      </c>
      <c r="BDJ8" s="92" t="s">
        <v>25</v>
      </c>
      <c r="BDK8" s="92" t="s">
        <v>25</v>
      </c>
      <c r="BDL8" s="92" t="s">
        <v>25</v>
      </c>
      <c r="BDM8" s="92" t="s">
        <v>25</v>
      </c>
      <c r="BDN8" s="92" t="s">
        <v>25</v>
      </c>
      <c r="BDO8" s="94" t="s">
        <v>25</v>
      </c>
      <c r="BDP8" s="92">
        <v>44</v>
      </c>
      <c r="BDQ8" s="92">
        <v>16</v>
      </c>
      <c r="BDR8" s="92">
        <v>0</v>
      </c>
      <c r="BDS8" s="92">
        <v>0</v>
      </c>
      <c r="BDT8" s="92">
        <v>2</v>
      </c>
      <c r="BDU8" s="92">
        <v>1</v>
      </c>
      <c r="BDV8" s="92">
        <v>19</v>
      </c>
      <c r="BDW8" s="92">
        <v>11</v>
      </c>
      <c r="BDX8" s="92">
        <v>13</v>
      </c>
      <c r="BDY8" s="92">
        <v>3</v>
      </c>
      <c r="BDZ8" s="92">
        <v>10</v>
      </c>
      <c r="BEA8" s="92">
        <v>1</v>
      </c>
      <c r="BEB8" s="119">
        <v>9</v>
      </c>
      <c r="BEC8" s="120">
        <v>3.2</v>
      </c>
      <c r="BED8" s="120">
        <v>0</v>
      </c>
      <c r="BEE8" s="120">
        <v>0</v>
      </c>
      <c r="BEF8" s="120">
        <v>2.5</v>
      </c>
      <c r="BEG8" s="120">
        <v>1.3</v>
      </c>
      <c r="BEH8" s="120">
        <v>11.6</v>
      </c>
      <c r="BEI8" s="120">
        <v>5.9</v>
      </c>
      <c r="BEJ8" s="120">
        <v>14.5</v>
      </c>
      <c r="BEK8" s="120">
        <v>3.1</v>
      </c>
      <c r="BEL8" s="120">
        <v>28.8</v>
      </c>
      <c r="BEM8" s="128">
        <v>3.2</v>
      </c>
      <c r="BEN8" s="92" t="s">
        <v>2205</v>
      </c>
      <c r="BEO8" s="92" t="s">
        <v>2205</v>
      </c>
      <c r="BEP8" s="92" t="s">
        <v>2205</v>
      </c>
      <c r="BEQ8" s="92" t="s">
        <v>2205</v>
      </c>
      <c r="BER8" s="92" t="s">
        <v>2205</v>
      </c>
      <c r="BES8" s="92" t="s">
        <v>2205</v>
      </c>
      <c r="BET8" s="92" t="s">
        <v>2205</v>
      </c>
      <c r="BEU8" s="92" t="s">
        <v>2205</v>
      </c>
      <c r="BEV8" s="92" t="s">
        <v>2205</v>
      </c>
      <c r="BEW8" s="92" t="s">
        <v>2205</v>
      </c>
      <c r="BEX8" s="92" t="s">
        <v>2205</v>
      </c>
      <c r="BEY8" s="92" t="s">
        <v>2205</v>
      </c>
      <c r="BEZ8" s="92" t="s">
        <v>2205</v>
      </c>
      <c r="BFA8" s="92" t="s">
        <v>2205</v>
      </c>
      <c r="BFB8" s="92" t="s">
        <v>2205</v>
      </c>
      <c r="BFC8" s="92" t="s">
        <v>2205</v>
      </c>
      <c r="BFD8" s="28" t="s">
        <v>25</v>
      </c>
      <c r="BFE8" s="132" t="s">
        <v>25</v>
      </c>
      <c r="BFF8" s="95" t="s">
        <v>25</v>
      </c>
      <c r="BFG8" s="132" t="s">
        <v>25</v>
      </c>
      <c r="BFH8" s="28" t="s">
        <v>25</v>
      </c>
      <c r="BFI8" s="56" t="s">
        <v>25</v>
      </c>
      <c r="BFJ8" s="28" t="s">
        <v>25</v>
      </c>
      <c r="BFK8" s="56" t="s">
        <v>25</v>
      </c>
      <c r="BFL8" s="28" t="s">
        <v>25</v>
      </c>
      <c r="BFM8" s="56" t="s">
        <v>25</v>
      </c>
      <c r="BFN8" s="28" t="s">
        <v>25</v>
      </c>
      <c r="BFO8" s="56" t="s">
        <v>25</v>
      </c>
      <c r="BFP8" s="28" t="s">
        <v>25</v>
      </c>
      <c r="BFQ8" s="28" t="s">
        <v>25</v>
      </c>
      <c r="BFR8" s="132" t="s">
        <v>25</v>
      </c>
      <c r="BFS8" s="132" t="s">
        <v>25</v>
      </c>
      <c r="BFT8" s="132" t="s">
        <v>25</v>
      </c>
      <c r="BFU8" s="132" t="s">
        <v>25</v>
      </c>
      <c r="BFV8" s="132" t="s">
        <v>25</v>
      </c>
      <c r="BFW8" s="132" t="s">
        <v>25</v>
      </c>
      <c r="BFX8" s="56" t="s">
        <v>25</v>
      </c>
      <c r="BFY8" s="132" t="s">
        <v>25</v>
      </c>
      <c r="BFZ8" s="132" t="s">
        <v>25</v>
      </c>
      <c r="BGA8" s="132" t="s">
        <v>25</v>
      </c>
      <c r="BGB8" s="132" t="s">
        <v>25</v>
      </c>
      <c r="BGC8" s="132" t="s">
        <v>25</v>
      </c>
      <c r="BGD8" s="132" t="s">
        <v>25</v>
      </c>
      <c r="BGE8" s="132" t="s">
        <v>25</v>
      </c>
      <c r="BGF8" s="132" t="s">
        <v>25</v>
      </c>
      <c r="BGG8" s="132" t="s">
        <v>25</v>
      </c>
      <c r="BGH8" s="132" t="s">
        <v>25</v>
      </c>
      <c r="BGI8" s="132" t="s">
        <v>25</v>
      </c>
      <c r="BGJ8" s="132" t="s">
        <v>25</v>
      </c>
      <c r="BGK8" s="132" t="s">
        <v>25</v>
      </c>
      <c r="BGL8" s="132" t="s">
        <v>25</v>
      </c>
      <c r="BGM8" s="306" t="s">
        <v>25</v>
      </c>
      <c r="BGN8" s="132" t="s">
        <v>2205</v>
      </c>
      <c r="BGO8" s="132" t="s">
        <v>2205</v>
      </c>
      <c r="BGP8" s="132" t="s">
        <v>2205</v>
      </c>
      <c r="BGQ8" s="132" t="s">
        <v>2205</v>
      </c>
      <c r="BGR8" s="132" t="s">
        <v>2205</v>
      </c>
      <c r="BGS8" s="132" t="s">
        <v>2205</v>
      </c>
      <c r="BGT8" s="132" t="s">
        <v>2205</v>
      </c>
      <c r="BGU8" s="132" t="s">
        <v>2205</v>
      </c>
      <c r="BGV8" s="132" t="s">
        <v>2205</v>
      </c>
      <c r="BGW8" s="132" t="s">
        <v>2205</v>
      </c>
      <c r="BGX8" s="132" t="s">
        <v>2205</v>
      </c>
      <c r="BGY8" s="132" t="s">
        <v>25</v>
      </c>
      <c r="BGZ8" s="132" t="s">
        <v>25</v>
      </c>
      <c r="BHA8" s="132" t="s">
        <v>25</v>
      </c>
      <c r="BHB8" s="56" t="s">
        <v>25</v>
      </c>
      <c r="BHC8" s="71">
        <v>3799</v>
      </c>
      <c r="BHD8" s="72">
        <v>2872</v>
      </c>
      <c r="BHE8" s="72">
        <v>402</v>
      </c>
      <c r="BHF8" s="72">
        <v>145</v>
      </c>
      <c r="BHG8" s="72">
        <v>380</v>
      </c>
      <c r="BHH8" s="873" t="s">
        <v>25</v>
      </c>
      <c r="BHI8" s="873"/>
      <c r="BHJ8" s="873" t="s">
        <v>25</v>
      </c>
      <c r="BHK8" s="873"/>
      <c r="BHL8" s="873" t="s">
        <v>25</v>
      </c>
      <c r="BHM8" s="873"/>
      <c r="BHN8" s="72" t="s">
        <v>25</v>
      </c>
      <c r="BHO8" s="73" t="s">
        <v>25</v>
      </c>
      <c r="BHP8" s="71">
        <v>465</v>
      </c>
      <c r="BHQ8" s="72">
        <v>3000</v>
      </c>
      <c r="BHR8" s="72">
        <v>106</v>
      </c>
      <c r="BHS8" s="72">
        <v>2496</v>
      </c>
      <c r="BHT8" s="72">
        <v>183</v>
      </c>
      <c r="BHU8" s="72">
        <v>191</v>
      </c>
      <c r="BHV8" s="75">
        <v>69</v>
      </c>
      <c r="BHW8" s="75">
        <v>64</v>
      </c>
      <c r="BHX8" s="75">
        <v>107</v>
      </c>
      <c r="BHY8" s="75">
        <v>249</v>
      </c>
      <c r="BHZ8" s="75">
        <v>38</v>
      </c>
      <c r="BIA8" s="75">
        <v>28</v>
      </c>
      <c r="BIB8" s="75">
        <v>57</v>
      </c>
      <c r="BIC8" s="75">
        <v>40</v>
      </c>
      <c r="BID8" s="75">
        <v>54</v>
      </c>
      <c r="BIE8" s="75">
        <v>81</v>
      </c>
      <c r="BIF8" s="75">
        <v>17</v>
      </c>
      <c r="BIG8" s="75">
        <v>185</v>
      </c>
      <c r="BIH8" s="75">
        <v>17</v>
      </c>
      <c r="BII8" s="75">
        <v>756</v>
      </c>
      <c r="BIJ8" s="75">
        <v>0</v>
      </c>
      <c r="BIK8" s="75">
        <v>0</v>
      </c>
      <c r="BIL8" s="75">
        <v>74</v>
      </c>
      <c r="BIM8" s="72">
        <v>229</v>
      </c>
      <c r="BIN8" s="75">
        <v>208</v>
      </c>
      <c r="BIO8" s="73">
        <v>1681</v>
      </c>
      <c r="BIP8" s="71">
        <v>3193</v>
      </c>
      <c r="BIQ8" s="72">
        <v>238</v>
      </c>
      <c r="BIR8" s="72">
        <v>100</v>
      </c>
      <c r="BIS8" s="72">
        <v>1</v>
      </c>
      <c r="BIT8" s="72" t="s">
        <v>25</v>
      </c>
      <c r="BIU8" s="73" t="s">
        <v>25</v>
      </c>
      <c r="BIV8" s="72">
        <v>700</v>
      </c>
      <c r="BIW8" s="72">
        <v>7</v>
      </c>
      <c r="BIX8" s="72">
        <v>625</v>
      </c>
      <c r="BIY8" s="75">
        <v>1</v>
      </c>
      <c r="BIZ8" s="75">
        <v>17</v>
      </c>
      <c r="BJA8" s="75">
        <v>0</v>
      </c>
      <c r="BJB8" s="75">
        <v>29</v>
      </c>
      <c r="BJC8" s="75">
        <v>3</v>
      </c>
      <c r="BJD8" s="75">
        <v>291</v>
      </c>
      <c r="BJE8" s="75">
        <v>1</v>
      </c>
      <c r="BJF8" s="75">
        <v>131</v>
      </c>
      <c r="BJG8" s="75">
        <v>0</v>
      </c>
      <c r="BJH8" s="75">
        <v>58</v>
      </c>
      <c r="BJI8" s="75">
        <v>0</v>
      </c>
      <c r="BJJ8" s="75">
        <v>11</v>
      </c>
      <c r="BJK8" s="75">
        <v>0</v>
      </c>
      <c r="BJL8" s="75">
        <v>0</v>
      </c>
      <c r="BJM8" s="75">
        <v>0</v>
      </c>
      <c r="BJN8" s="75">
        <v>0</v>
      </c>
      <c r="BJO8" s="75">
        <v>1</v>
      </c>
      <c r="BJP8" s="75">
        <v>40</v>
      </c>
      <c r="BJQ8" s="75">
        <v>1</v>
      </c>
      <c r="BJR8" s="75">
        <v>48</v>
      </c>
      <c r="BJS8" s="71">
        <v>598</v>
      </c>
      <c r="BJT8" s="73">
        <v>8</v>
      </c>
      <c r="BJU8" s="179">
        <v>32</v>
      </c>
      <c r="BJV8" s="180">
        <v>13.636169940767887</v>
      </c>
      <c r="BJW8" s="64">
        <v>5</v>
      </c>
      <c r="BJX8" s="180">
        <v>2.3129944025535458</v>
      </c>
      <c r="BJY8" s="64">
        <v>1472</v>
      </c>
      <c r="BJZ8" s="180">
        <v>1203.1255108379378</v>
      </c>
      <c r="BKA8" s="64">
        <v>339</v>
      </c>
      <c r="BKB8" s="180">
        <v>297.59292097547274</v>
      </c>
      <c r="BKC8" s="64">
        <v>2596</v>
      </c>
      <c r="BKD8" s="180">
        <v>1866.3235008663019</v>
      </c>
      <c r="BKE8" s="64">
        <v>600</v>
      </c>
      <c r="BKF8" s="180">
        <v>453.91616168493681</v>
      </c>
      <c r="BKG8" s="64">
        <v>11875</v>
      </c>
      <c r="BKH8" s="180">
        <v>1553.2520192276249</v>
      </c>
      <c r="BKI8" s="64">
        <v>2004</v>
      </c>
      <c r="BKJ8" s="181">
        <v>258.80572265428259</v>
      </c>
      <c r="BKK8" s="179">
        <v>15975</v>
      </c>
      <c r="BKL8" s="64">
        <v>2948</v>
      </c>
      <c r="BKM8" s="64">
        <v>870</v>
      </c>
      <c r="BKN8" s="64">
        <v>53</v>
      </c>
      <c r="BKO8" s="64">
        <v>10</v>
      </c>
      <c r="BKP8" s="64">
        <v>0</v>
      </c>
      <c r="BKQ8" s="64">
        <v>121</v>
      </c>
      <c r="BKR8" s="64">
        <v>9</v>
      </c>
      <c r="BKS8" s="64">
        <v>164</v>
      </c>
      <c r="BKT8" s="64">
        <v>1</v>
      </c>
      <c r="BKU8" s="64">
        <v>0</v>
      </c>
      <c r="BKV8" s="64">
        <v>0</v>
      </c>
      <c r="BKW8" s="64">
        <v>42</v>
      </c>
      <c r="BKX8" s="64">
        <v>2</v>
      </c>
      <c r="BKY8" s="64">
        <v>310</v>
      </c>
      <c r="BKZ8" s="64">
        <v>23</v>
      </c>
      <c r="BLA8" s="64">
        <v>223</v>
      </c>
      <c r="BLB8" s="64">
        <v>18</v>
      </c>
      <c r="BLC8" s="64">
        <v>3776</v>
      </c>
      <c r="BLD8" s="64">
        <v>546</v>
      </c>
      <c r="BLE8" s="64">
        <v>476</v>
      </c>
      <c r="BLF8" s="64">
        <v>270</v>
      </c>
      <c r="BLG8" s="64">
        <v>203</v>
      </c>
      <c r="BLH8" s="64">
        <v>66</v>
      </c>
      <c r="BLI8" s="64">
        <v>2461</v>
      </c>
      <c r="BLJ8" s="64">
        <v>485</v>
      </c>
      <c r="BLK8" s="64">
        <v>64</v>
      </c>
      <c r="BLL8" s="182">
        <v>56</v>
      </c>
      <c r="BLM8" s="179">
        <v>23092</v>
      </c>
      <c r="BLN8" s="64">
        <v>15091</v>
      </c>
      <c r="BLO8" s="64">
        <v>3634</v>
      </c>
      <c r="BLP8" s="64">
        <v>2722</v>
      </c>
      <c r="BLQ8" s="64">
        <v>2180</v>
      </c>
      <c r="BLR8" s="64">
        <v>1536</v>
      </c>
      <c r="BLS8" s="64">
        <v>656</v>
      </c>
      <c r="BLT8" s="64">
        <v>349</v>
      </c>
      <c r="BLU8" s="64">
        <v>13326</v>
      </c>
      <c r="BLV8" s="64">
        <v>8063</v>
      </c>
      <c r="BLW8" s="64">
        <v>595</v>
      </c>
      <c r="BLX8" s="64">
        <v>368</v>
      </c>
      <c r="BLY8" s="64">
        <v>1794</v>
      </c>
      <c r="BLZ8" s="64">
        <v>1851</v>
      </c>
      <c r="BMA8" s="64">
        <v>474</v>
      </c>
      <c r="BMB8" s="64">
        <v>90</v>
      </c>
      <c r="BMC8" s="64">
        <v>426</v>
      </c>
      <c r="BMD8" s="64">
        <v>110</v>
      </c>
      <c r="BME8" s="64">
        <v>7</v>
      </c>
      <c r="BMF8" s="182">
        <v>2</v>
      </c>
      <c r="BMG8" s="179">
        <v>15975</v>
      </c>
      <c r="BMH8" s="64">
        <v>2948</v>
      </c>
      <c r="BMI8" s="64">
        <v>3740</v>
      </c>
      <c r="BMJ8" s="64">
        <v>908</v>
      </c>
      <c r="BMK8" s="64">
        <v>1596</v>
      </c>
      <c r="BML8" s="64">
        <v>537</v>
      </c>
      <c r="BMM8" s="64">
        <v>1169</v>
      </c>
      <c r="BMN8" s="64">
        <v>379</v>
      </c>
      <c r="BMO8" s="64">
        <v>8302</v>
      </c>
      <c r="BMP8" s="64">
        <v>881</v>
      </c>
      <c r="BMQ8" s="64">
        <v>336</v>
      </c>
      <c r="BMR8" s="64">
        <v>83</v>
      </c>
      <c r="BMS8" s="64">
        <v>226</v>
      </c>
      <c r="BMT8" s="64">
        <v>77</v>
      </c>
      <c r="BMU8" s="64">
        <v>290</v>
      </c>
      <c r="BMV8" s="64">
        <v>39</v>
      </c>
      <c r="BMW8" s="64">
        <v>312</v>
      </c>
      <c r="BMX8" s="64">
        <v>43</v>
      </c>
      <c r="BMY8" s="64">
        <v>4</v>
      </c>
      <c r="BMZ8" s="182">
        <v>1</v>
      </c>
      <c r="BNA8" s="179">
        <v>3776</v>
      </c>
      <c r="BNB8" s="64">
        <v>546</v>
      </c>
      <c r="BNC8" s="180">
        <v>299.53039725853534</v>
      </c>
      <c r="BND8" s="181">
        <v>44.153609274522232</v>
      </c>
      <c r="BNE8" s="179">
        <v>870</v>
      </c>
      <c r="BNF8" s="64">
        <v>164</v>
      </c>
      <c r="BNG8" s="64">
        <v>223</v>
      </c>
      <c r="BNH8" s="64">
        <v>53</v>
      </c>
      <c r="BNI8" s="64">
        <v>1</v>
      </c>
      <c r="BNJ8" s="64">
        <v>18</v>
      </c>
      <c r="BNK8" s="180">
        <v>69.012565046325676</v>
      </c>
      <c r="BNL8" s="180">
        <v>4.2859730614462972</v>
      </c>
      <c r="BNM8" s="64">
        <v>510</v>
      </c>
      <c r="BNN8" s="64">
        <v>2</v>
      </c>
      <c r="BNO8" s="64">
        <v>110</v>
      </c>
      <c r="BNP8" s="64">
        <v>1517</v>
      </c>
      <c r="BNQ8" s="64">
        <v>210</v>
      </c>
      <c r="BNR8" s="182">
        <v>1027</v>
      </c>
      <c r="BNS8" s="179">
        <v>293</v>
      </c>
      <c r="BNT8" s="180">
        <v>11.73299076737764</v>
      </c>
      <c r="BNU8" s="64">
        <v>242</v>
      </c>
      <c r="BNV8" s="180">
        <v>82.593856655290097</v>
      </c>
      <c r="BNW8" s="64">
        <v>231</v>
      </c>
      <c r="BNX8" s="64">
        <v>1</v>
      </c>
      <c r="BNY8" s="180">
        <v>18.32402589161061</v>
      </c>
      <c r="BNZ8" s="180">
        <v>8.0867416253703722E-2</v>
      </c>
      <c r="BOA8" s="64">
        <v>3</v>
      </c>
      <c r="BOB8" s="182">
        <v>295</v>
      </c>
      <c r="BOC8" s="179">
        <v>231</v>
      </c>
      <c r="BOD8" s="64">
        <v>1</v>
      </c>
      <c r="BOE8" s="64">
        <v>0</v>
      </c>
      <c r="BOF8" s="64">
        <v>0</v>
      </c>
      <c r="BOG8" s="64">
        <v>26</v>
      </c>
      <c r="BOH8" s="64">
        <v>0</v>
      </c>
      <c r="BOI8" s="64">
        <v>74</v>
      </c>
      <c r="BOJ8" s="64">
        <v>0</v>
      </c>
      <c r="BOK8" s="64">
        <v>131</v>
      </c>
      <c r="BOL8" s="182">
        <v>1</v>
      </c>
      <c r="BOM8" s="179">
        <v>231</v>
      </c>
      <c r="BON8" s="64">
        <v>1</v>
      </c>
      <c r="BOO8" s="64">
        <v>24</v>
      </c>
      <c r="BOP8" s="64">
        <v>0</v>
      </c>
      <c r="BOQ8" s="64">
        <v>88</v>
      </c>
      <c r="BOR8" s="64">
        <v>1</v>
      </c>
      <c r="BOS8" s="64">
        <v>91</v>
      </c>
      <c r="BOT8" s="64">
        <v>0</v>
      </c>
      <c r="BOU8" s="64">
        <v>24</v>
      </c>
      <c r="BOV8" s="64">
        <v>0</v>
      </c>
      <c r="BOW8" s="64">
        <v>0</v>
      </c>
      <c r="BOX8" s="64">
        <v>0</v>
      </c>
      <c r="BOY8" s="64">
        <v>4</v>
      </c>
      <c r="BOZ8" s="182">
        <v>0</v>
      </c>
      <c r="BPA8" s="179">
        <v>1504</v>
      </c>
      <c r="BPB8" s="64">
        <v>344</v>
      </c>
      <c r="BPC8" s="64">
        <v>32</v>
      </c>
      <c r="BPD8" s="64">
        <v>5</v>
      </c>
      <c r="BPE8" s="64">
        <v>1472</v>
      </c>
      <c r="BPF8" s="64">
        <v>339</v>
      </c>
      <c r="BPG8" s="180">
        <v>421.26727503935376</v>
      </c>
      <c r="BPH8" s="180">
        <v>104.21589655966361</v>
      </c>
      <c r="BPI8" s="64">
        <v>742</v>
      </c>
      <c r="BPJ8" s="64">
        <v>150</v>
      </c>
      <c r="BPK8" s="180">
        <v>606.46679962075393</v>
      </c>
      <c r="BPL8" s="180">
        <v>131.67828361746581</v>
      </c>
      <c r="BPM8" s="64">
        <v>133</v>
      </c>
      <c r="BPN8" s="64">
        <v>11</v>
      </c>
      <c r="BPO8" s="180">
        <v>108.7063131395691</v>
      </c>
      <c r="BPP8" s="181">
        <v>9.6564074652808252</v>
      </c>
      <c r="BPQ8" s="179">
        <v>133</v>
      </c>
      <c r="BPR8" s="64">
        <v>11</v>
      </c>
      <c r="BPS8" s="64">
        <v>1</v>
      </c>
      <c r="BPT8" s="64">
        <v>0</v>
      </c>
      <c r="BPU8" s="64">
        <v>26</v>
      </c>
      <c r="BPV8" s="64">
        <v>5</v>
      </c>
      <c r="BPW8" s="64">
        <v>19</v>
      </c>
      <c r="BPX8" s="64">
        <v>0</v>
      </c>
      <c r="BPY8" s="64">
        <v>0</v>
      </c>
      <c r="BPZ8" s="64">
        <v>0</v>
      </c>
      <c r="BQA8" s="64">
        <v>1</v>
      </c>
      <c r="BQB8" s="64">
        <v>0</v>
      </c>
      <c r="BQC8" s="64">
        <v>40</v>
      </c>
      <c r="BQD8" s="64">
        <v>4</v>
      </c>
      <c r="BQE8" s="64">
        <v>46</v>
      </c>
      <c r="BQF8" s="64">
        <v>2</v>
      </c>
      <c r="BQG8" s="64">
        <v>742</v>
      </c>
      <c r="BQH8" s="64">
        <v>150</v>
      </c>
      <c r="BQI8" s="64">
        <v>6</v>
      </c>
      <c r="BQJ8" s="64">
        <v>0</v>
      </c>
      <c r="BQK8" s="64">
        <v>49</v>
      </c>
      <c r="BQL8" s="182">
        <v>27</v>
      </c>
      <c r="BQM8" s="179">
        <v>3</v>
      </c>
      <c r="BQN8" s="64">
        <v>0</v>
      </c>
      <c r="BQO8" s="64">
        <v>0</v>
      </c>
      <c r="BQP8" s="64">
        <v>0</v>
      </c>
      <c r="BQQ8" s="64">
        <v>0</v>
      </c>
      <c r="BQR8" s="64">
        <v>0</v>
      </c>
      <c r="BQS8" s="64">
        <v>0</v>
      </c>
      <c r="BQT8" s="64">
        <v>0</v>
      </c>
      <c r="BQU8" s="64">
        <v>0</v>
      </c>
      <c r="BQV8" s="64">
        <v>0</v>
      </c>
      <c r="BQW8" s="64">
        <v>0</v>
      </c>
      <c r="BQX8" s="64">
        <v>0</v>
      </c>
      <c r="BQY8" s="64">
        <v>3</v>
      </c>
      <c r="BQZ8" s="64">
        <v>0</v>
      </c>
      <c r="BRA8" s="64">
        <v>0</v>
      </c>
      <c r="BRB8" s="64">
        <v>0</v>
      </c>
      <c r="BRC8" s="64">
        <v>27</v>
      </c>
      <c r="BRD8" s="64">
        <v>4</v>
      </c>
      <c r="BRE8" s="64">
        <v>0</v>
      </c>
      <c r="BRF8" s="64">
        <v>1</v>
      </c>
      <c r="BRG8" s="64">
        <v>0</v>
      </c>
      <c r="BRH8" s="182">
        <v>0</v>
      </c>
      <c r="BRI8" s="179">
        <v>2069</v>
      </c>
      <c r="BRJ8" s="64">
        <v>411</v>
      </c>
      <c r="BRK8" s="64">
        <v>1432</v>
      </c>
      <c r="BRL8" s="64">
        <v>246</v>
      </c>
      <c r="BRM8" s="64">
        <v>637</v>
      </c>
      <c r="BRN8" s="182">
        <v>165</v>
      </c>
      <c r="BRO8" s="179" t="s">
        <v>2205</v>
      </c>
      <c r="BRP8" s="64" t="s">
        <v>2205</v>
      </c>
      <c r="BRQ8" s="64" t="s">
        <v>2205</v>
      </c>
      <c r="BRR8" s="64" t="s">
        <v>2205</v>
      </c>
      <c r="BRS8" s="64" t="s">
        <v>2205</v>
      </c>
      <c r="BRT8" s="64" t="s">
        <v>2205</v>
      </c>
      <c r="BRU8" s="64" t="s">
        <v>2205</v>
      </c>
      <c r="BRV8" s="64" t="s">
        <v>2205</v>
      </c>
      <c r="BRW8" s="64" t="s">
        <v>2205</v>
      </c>
      <c r="BRX8" s="64" t="s">
        <v>2205</v>
      </c>
      <c r="BRY8" s="64" t="s">
        <v>2205</v>
      </c>
      <c r="BRZ8" s="64" t="s">
        <v>2205</v>
      </c>
      <c r="BSA8" s="64" t="s">
        <v>2205</v>
      </c>
      <c r="BSB8" s="64" t="s">
        <v>2205</v>
      </c>
      <c r="BSC8" s="64" t="s">
        <v>2205</v>
      </c>
      <c r="BSD8" s="64" t="s">
        <v>2205</v>
      </c>
      <c r="BSE8" s="182" t="s">
        <v>2205</v>
      </c>
      <c r="BSF8" s="64">
        <f>BSH8+BSJ8</f>
        <v>56</v>
      </c>
      <c r="BSG8" s="64">
        <f>BSI8+BSK8</f>
        <v>26</v>
      </c>
      <c r="BSH8" s="64">
        <v>13</v>
      </c>
      <c r="BSI8" s="64">
        <v>8</v>
      </c>
      <c r="BSJ8" s="64">
        <v>43</v>
      </c>
      <c r="BSK8" s="64">
        <v>18</v>
      </c>
      <c r="BSL8" s="59"/>
      <c r="BSM8" s="55"/>
      <c r="BSN8" s="481"/>
      <c r="BSO8" s="481"/>
      <c r="BSP8" s="481"/>
      <c r="BSQ8" s="481"/>
      <c r="BSR8" s="481"/>
      <c r="BSS8" s="481"/>
      <c r="BST8" s="481"/>
      <c r="BSU8" s="481"/>
      <c r="BSV8" s="481"/>
      <c r="BSW8" s="482"/>
      <c r="BSX8" s="179" t="s">
        <v>25</v>
      </c>
      <c r="BSY8" s="182" t="s">
        <v>25</v>
      </c>
      <c r="BSZ8" s="72">
        <v>1915</v>
      </c>
      <c r="BTA8" s="72">
        <v>4615</v>
      </c>
      <c r="BTB8" s="630">
        <v>12</v>
      </c>
      <c r="BTC8" s="630"/>
      <c r="BTD8" s="630">
        <v>442</v>
      </c>
      <c r="BTE8" s="630"/>
      <c r="BTF8" s="630">
        <v>1899</v>
      </c>
      <c r="BTG8" s="630"/>
      <c r="BTH8" s="630">
        <v>2581</v>
      </c>
      <c r="BTI8" s="630"/>
      <c r="BTJ8" s="630">
        <v>1348</v>
      </c>
      <c r="BTK8" s="630"/>
      <c r="BTL8" s="630">
        <v>248</v>
      </c>
      <c r="BTM8" s="630"/>
      <c r="BTN8" s="28" t="s">
        <v>25</v>
      </c>
      <c r="BTO8" s="132" t="s">
        <v>25</v>
      </c>
      <c r="BTP8" s="132" t="s">
        <v>25</v>
      </c>
      <c r="BTQ8" s="132" t="s">
        <v>25</v>
      </c>
      <c r="BTR8" s="132">
        <v>553</v>
      </c>
      <c r="BTS8" s="132">
        <v>50</v>
      </c>
      <c r="BTT8" s="132">
        <v>23</v>
      </c>
      <c r="BTU8" s="64">
        <v>0</v>
      </c>
      <c r="BTV8" s="132">
        <v>1</v>
      </c>
      <c r="BTW8" s="64">
        <v>0</v>
      </c>
      <c r="BTX8" s="132" t="s">
        <v>25</v>
      </c>
      <c r="BTY8" s="132" t="s">
        <v>25</v>
      </c>
      <c r="BTZ8" s="132" t="s">
        <v>25</v>
      </c>
      <c r="BUA8" s="132" t="s">
        <v>25</v>
      </c>
      <c r="BUB8" s="132" t="s">
        <v>25</v>
      </c>
      <c r="BUC8" s="132" t="s">
        <v>25</v>
      </c>
      <c r="BUD8" s="132" t="s">
        <v>25</v>
      </c>
      <c r="BUE8" s="132" t="s">
        <v>25</v>
      </c>
      <c r="BUF8" s="132" t="s">
        <v>25</v>
      </c>
      <c r="BUG8" s="132" t="s">
        <v>25</v>
      </c>
      <c r="BUH8" s="132" t="s">
        <v>25</v>
      </c>
      <c r="BUI8" s="132" t="s">
        <v>25</v>
      </c>
      <c r="BUJ8" s="132" t="s">
        <v>25</v>
      </c>
      <c r="BUK8" s="132" t="s">
        <v>25</v>
      </c>
      <c r="BUL8" s="132" t="s">
        <v>25</v>
      </c>
      <c r="BUM8" s="132" t="s">
        <v>25</v>
      </c>
      <c r="BUN8" s="59">
        <v>15</v>
      </c>
      <c r="BUO8" s="17">
        <f>BUN8/(BUN8+BUP8)*100</f>
        <v>83.333333333333343</v>
      </c>
      <c r="BUP8" s="55">
        <v>3</v>
      </c>
      <c r="BUQ8" s="17">
        <f>BUP8/(BUN8+BUP8)*100</f>
        <v>16.666666666666664</v>
      </c>
      <c r="BUR8" s="132" t="s">
        <v>2205</v>
      </c>
      <c r="BUS8" s="132" t="s">
        <v>2205</v>
      </c>
      <c r="BUT8" s="132" t="s">
        <v>2205</v>
      </c>
      <c r="BUU8" s="56" t="s">
        <v>2205</v>
      </c>
      <c r="BUV8" s="131" t="s">
        <v>25</v>
      </c>
      <c r="BUW8" s="131" t="s">
        <v>25</v>
      </c>
      <c r="BUX8" s="131" t="s">
        <v>25</v>
      </c>
      <c r="BUY8" s="131" t="s">
        <v>25</v>
      </c>
      <c r="BUZ8" s="131" t="s">
        <v>25</v>
      </c>
      <c r="BVA8" s="131" t="s">
        <v>25</v>
      </c>
      <c r="BVB8" s="131" t="s">
        <v>25</v>
      </c>
      <c r="BVC8" s="131" t="s">
        <v>25</v>
      </c>
      <c r="BVD8" s="131" t="s">
        <v>25</v>
      </c>
      <c r="BVE8" s="131" t="s">
        <v>25</v>
      </c>
      <c r="BVF8" s="131" t="s">
        <v>25</v>
      </c>
      <c r="BVG8" s="131" t="s">
        <v>25</v>
      </c>
      <c r="BVH8" s="131" t="s">
        <v>25</v>
      </c>
      <c r="BVI8" s="131" t="s">
        <v>25</v>
      </c>
      <c r="BVJ8" s="131" t="s">
        <v>25</v>
      </c>
      <c r="BVK8" s="131" t="s">
        <v>25</v>
      </c>
      <c r="BVL8" s="131" t="s">
        <v>25</v>
      </c>
      <c r="BVM8" s="131" t="s">
        <v>25</v>
      </c>
      <c r="BVN8" s="131" t="s">
        <v>25</v>
      </c>
      <c r="BVO8" s="131" t="s">
        <v>25</v>
      </c>
      <c r="BVP8" s="130" t="s">
        <v>25</v>
      </c>
      <c r="BVQ8" s="131" t="s">
        <v>25</v>
      </c>
      <c r="BVR8" s="131" t="s">
        <v>25</v>
      </c>
      <c r="BVS8" s="131" t="s">
        <v>25</v>
      </c>
      <c r="BVT8" s="131" t="s">
        <v>25</v>
      </c>
      <c r="BVU8" s="131" t="s">
        <v>25</v>
      </c>
      <c r="BVV8" s="131" t="s">
        <v>25</v>
      </c>
      <c r="BVW8" s="131" t="s">
        <v>25</v>
      </c>
      <c r="BVX8" s="131" t="s">
        <v>25</v>
      </c>
      <c r="BVY8" s="131" t="s">
        <v>25</v>
      </c>
      <c r="BVZ8" s="131" t="s">
        <v>25</v>
      </c>
      <c r="BWA8" s="122" t="s">
        <v>25</v>
      </c>
      <c r="BWB8" s="123" t="s">
        <v>25</v>
      </c>
      <c r="BWC8" s="123" t="s">
        <v>25</v>
      </c>
      <c r="BWD8" s="123" t="s">
        <v>25</v>
      </c>
      <c r="BWE8" s="123" t="s">
        <v>25</v>
      </c>
      <c r="BWF8" s="123" t="s">
        <v>25</v>
      </c>
      <c r="BWG8" s="123" t="s">
        <v>25</v>
      </c>
      <c r="BWH8" s="123" t="s">
        <v>25</v>
      </c>
      <c r="BWI8" s="123" t="s">
        <v>25</v>
      </c>
      <c r="BWJ8" s="123" t="s">
        <v>25</v>
      </c>
      <c r="BWK8" s="123" t="s">
        <v>25</v>
      </c>
      <c r="BWL8" s="123" t="s">
        <v>25</v>
      </c>
      <c r="BWM8" s="123" t="s">
        <v>25</v>
      </c>
      <c r="BWN8" s="130" t="s">
        <v>25</v>
      </c>
      <c r="BWO8" s="131" t="s">
        <v>25</v>
      </c>
      <c r="BWP8" s="131" t="s">
        <v>25</v>
      </c>
      <c r="BWQ8" s="131" t="s">
        <v>25</v>
      </c>
      <c r="BWR8" s="131" t="s">
        <v>25</v>
      </c>
      <c r="BWS8" s="131" t="s">
        <v>25</v>
      </c>
      <c r="BWT8" s="131" t="s">
        <v>25</v>
      </c>
      <c r="BWU8" s="131" t="s">
        <v>25</v>
      </c>
      <c r="BWV8" s="131" t="s">
        <v>25</v>
      </c>
      <c r="BWW8" s="131" t="s">
        <v>25</v>
      </c>
      <c r="BWX8" s="131" t="s">
        <v>25</v>
      </c>
      <c r="BWY8" s="131" t="s">
        <v>25</v>
      </c>
      <c r="BWZ8" s="131" t="s">
        <v>25</v>
      </c>
      <c r="BXA8" s="131" t="s">
        <v>25</v>
      </c>
      <c r="BXB8" s="131" t="s">
        <v>25</v>
      </c>
      <c r="BXC8" s="131" t="s">
        <v>25</v>
      </c>
      <c r="BXD8" s="131" t="s">
        <v>25</v>
      </c>
      <c r="BXE8" s="131" t="s">
        <v>25</v>
      </c>
      <c r="BXF8" s="130" t="s">
        <v>25</v>
      </c>
      <c r="BXG8" s="131" t="s">
        <v>25</v>
      </c>
      <c r="BXH8" s="131" t="s">
        <v>25</v>
      </c>
      <c r="BXI8" s="131" t="s">
        <v>25</v>
      </c>
      <c r="BXJ8" s="131" t="s">
        <v>25</v>
      </c>
      <c r="BXK8" s="131" t="s">
        <v>25</v>
      </c>
      <c r="BXL8" s="131" t="s">
        <v>25</v>
      </c>
      <c r="BXM8" s="131" t="s">
        <v>25</v>
      </c>
      <c r="BXN8" s="131" t="s">
        <v>25</v>
      </c>
      <c r="BXO8" s="131" t="s">
        <v>25</v>
      </c>
      <c r="BXP8" s="131" t="s">
        <v>25</v>
      </c>
      <c r="BXQ8" s="131" t="s">
        <v>25</v>
      </c>
      <c r="BXR8" s="131" t="s">
        <v>25</v>
      </c>
      <c r="BXS8" s="131" t="s">
        <v>25</v>
      </c>
      <c r="BXT8" s="130" t="s">
        <v>25</v>
      </c>
      <c r="BXU8" s="131" t="s">
        <v>25</v>
      </c>
      <c r="BXV8" s="131" t="s">
        <v>25</v>
      </c>
      <c r="BXW8" s="122" t="s">
        <v>25</v>
      </c>
      <c r="BXX8" s="15" t="s">
        <v>25</v>
      </c>
      <c r="BXY8" s="13" t="s">
        <v>25</v>
      </c>
      <c r="BXZ8" s="13" t="s">
        <v>25</v>
      </c>
      <c r="BYA8" s="13" t="s">
        <v>25</v>
      </c>
      <c r="BYB8" s="314" t="s">
        <v>3065</v>
      </c>
      <c r="BYC8" s="315" t="s">
        <v>3065</v>
      </c>
      <c r="BYD8" s="316" t="s">
        <v>3065</v>
      </c>
      <c r="BYE8" s="317" t="s">
        <v>3065</v>
      </c>
      <c r="BYF8" s="317" t="s">
        <v>3065</v>
      </c>
      <c r="BYG8" s="318" t="s">
        <v>3065</v>
      </c>
      <c r="BYH8" s="179"/>
      <c r="BYI8" s="182"/>
      <c r="BYJ8" s="179"/>
      <c r="BYK8" s="182"/>
      <c r="BYL8" s="186">
        <v>280</v>
      </c>
      <c r="BYM8" s="64" t="s">
        <v>2206</v>
      </c>
      <c r="BYN8" s="64" t="s">
        <v>2206</v>
      </c>
      <c r="BYO8" s="64" t="s">
        <v>2206</v>
      </c>
      <c r="BYP8" s="64" t="s">
        <v>2206</v>
      </c>
      <c r="BYQ8" s="187">
        <f>SUM(BYR8:BYV8)</f>
        <v>2047</v>
      </c>
      <c r="BYR8" s="132">
        <v>833</v>
      </c>
      <c r="BYS8" s="132">
        <v>421</v>
      </c>
      <c r="BYT8" s="132">
        <v>719</v>
      </c>
      <c r="BYU8" s="132">
        <v>74</v>
      </c>
      <c r="BYV8" s="64" t="s">
        <v>2206</v>
      </c>
      <c r="BYW8" s="46">
        <f>(BYR8+BYS8)/BYQ8*100</f>
        <v>61.260381045432347</v>
      </c>
      <c r="BYX8" s="46">
        <f>BYT8/BYQ8*100</f>
        <v>35.12457254518808</v>
      </c>
      <c r="BYY8" s="47">
        <f>BYU8/BYQ8*100</f>
        <v>3.6150464093795796</v>
      </c>
      <c r="BYZ8" s="493" t="s">
        <v>3111</v>
      </c>
      <c r="BZA8" s="494" t="s">
        <v>3111</v>
      </c>
      <c r="BZB8" s="494" t="s">
        <v>3111</v>
      </c>
      <c r="BZC8" s="494" t="s">
        <v>3111</v>
      </c>
      <c r="BZD8" s="494" t="s">
        <v>3111</v>
      </c>
      <c r="BZE8" s="494" t="s">
        <v>3111</v>
      </c>
      <c r="BZF8" s="494" t="s">
        <v>3111</v>
      </c>
      <c r="BZG8" s="494" t="s">
        <v>3111</v>
      </c>
      <c r="BZH8" s="494" t="s">
        <v>3111</v>
      </c>
      <c r="BZI8" s="495" t="s">
        <v>3111</v>
      </c>
    </row>
    <row r="9" spans="1:2037" s="88" customFormat="1" ht="18" hidden="1" customHeight="1">
      <c r="A9" s="927" t="s">
        <v>11</v>
      </c>
      <c r="B9" s="928"/>
      <c r="C9" s="59">
        <v>1275085</v>
      </c>
      <c r="D9" s="55">
        <v>1254678</v>
      </c>
      <c r="E9" s="17">
        <v>101.62647308711877</v>
      </c>
      <c r="F9" s="55">
        <v>477670</v>
      </c>
      <c r="G9" s="55">
        <v>271113</v>
      </c>
      <c r="H9" s="17">
        <v>176.18852655534778</v>
      </c>
      <c r="I9" s="55">
        <v>90792</v>
      </c>
      <c r="J9" s="55">
        <v>76579</v>
      </c>
      <c r="K9" s="17">
        <v>118.55991851551993</v>
      </c>
      <c r="L9" s="77">
        <v>288859</v>
      </c>
      <c r="M9" s="2">
        <v>266224</v>
      </c>
      <c r="N9" s="2">
        <v>889982</v>
      </c>
      <c r="O9" s="2">
        <v>897824</v>
      </c>
      <c r="P9" s="2">
        <v>96244</v>
      </c>
      <c r="Q9" s="2">
        <v>90630</v>
      </c>
      <c r="R9" s="46">
        <v>22.654097569965923</v>
      </c>
      <c r="S9" s="46">
        <v>21.218511841285174</v>
      </c>
      <c r="T9" s="46">
        <v>69.797856613480675</v>
      </c>
      <c r="U9" s="46">
        <v>71.558120888387293</v>
      </c>
      <c r="V9" s="46">
        <v>7.5480458165534063</v>
      </c>
      <c r="W9" s="46">
        <v>7.2233672703275253</v>
      </c>
      <c r="X9" s="46" t="s">
        <v>25</v>
      </c>
      <c r="Y9" s="47" t="s">
        <v>25</v>
      </c>
      <c r="Z9" s="12">
        <v>7.468199707182098</v>
      </c>
      <c r="AA9" s="6">
        <v>9.5070892826395852</v>
      </c>
      <c r="AB9" s="2">
        <v>13546</v>
      </c>
      <c r="AC9" s="2" t="s">
        <v>25</v>
      </c>
      <c r="AD9" s="2">
        <v>12436</v>
      </c>
      <c r="AE9" s="235">
        <v>12436</v>
      </c>
      <c r="AF9" s="6">
        <v>108.92569958185912</v>
      </c>
      <c r="AG9" s="2">
        <v>7447</v>
      </c>
      <c r="AH9" s="2" t="s">
        <v>25</v>
      </c>
      <c r="AI9" s="2">
        <v>4724</v>
      </c>
      <c r="AJ9" s="2" t="s">
        <v>25</v>
      </c>
      <c r="AK9" s="2">
        <v>68580</v>
      </c>
      <c r="AL9" s="2">
        <v>82155</v>
      </c>
      <c r="AM9" s="6">
        <v>83.476355669161947</v>
      </c>
      <c r="AN9" s="2">
        <v>64205</v>
      </c>
      <c r="AO9" s="2">
        <v>77545</v>
      </c>
      <c r="AP9" s="16">
        <v>82.797085563221344</v>
      </c>
      <c r="AQ9" s="13">
        <v>9788</v>
      </c>
      <c r="AR9" s="13">
        <v>11243</v>
      </c>
      <c r="AS9" s="13">
        <v>4002</v>
      </c>
      <c r="AT9" s="13">
        <v>4077</v>
      </c>
      <c r="AU9" s="13">
        <v>5786</v>
      </c>
      <c r="AV9" s="13">
        <v>7166</v>
      </c>
      <c r="AW9" s="47">
        <v>87.058614248865965</v>
      </c>
      <c r="AX9" s="77">
        <v>986226</v>
      </c>
      <c r="AY9" s="2">
        <v>988454</v>
      </c>
      <c r="AZ9" s="2">
        <v>371507</v>
      </c>
      <c r="BA9" s="2">
        <v>308198</v>
      </c>
      <c r="BB9" s="2">
        <v>548616</v>
      </c>
      <c r="BC9" s="2">
        <v>550196</v>
      </c>
      <c r="BD9" s="2">
        <v>45565</v>
      </c>
      <c r="BE9" s="2">
        <v>54498</v>
      </c>
      <c r="BF9" s="2">
        <v>20538</v>
      </c>
      <c r="BG9" s="10">
        <v>75562</v>
      </c>
      <c r="BH9" s="77">
        <v>102172</v>
      </c>
      <c r="BI9" s="2">
        <v>94894</v>
      </c>
      <c r="BJ9" s="2">
        <v>111577</v>
      </c>
      <c r="BK9" s="2">
        <v>98336</v>
      </c>
      <c r="BL9" s="2">
        <v>77180</v>
      </c>
      <c r="BM9" s="2">
        <v>56650</v>
      </c>
      <c r="BN9" s="2">
        <v>35661</v>
      </c>
      <c r="BO9" s="2">
        <v>23427</v>
      </c>
      <c r="BP9" s="2">
        <v>18171</v>
      </c>
      <c r="BQ9" s="2">
        <v>13180</v>
      </c>
      <c r="BR9" s="2">
        <v>26746</v>
      </c>
      <c r="BS9" s="10">
        <v>21711</v>
      </c>
      <c r="BT9" s="20">
        <f t="shared" ref="BT9:BT18" si="5">BH9/(BH9+CF9+DD9+EB9)*100</f>
        <v>99.806583960144565</v>
      </c>
      <c r="BU9" s="20">
        <f t="shared" ref="BU9:BU18" si="6">BI9/(BI9+CG9+DE9+EC9)*100</f>
        <v>99.063586349448272</v>
      </c>
      <c r="BV9" s="20">
        <f t="shared" ref="BV9:BV18" si="7">BJ9/(BJ9+CH9+DF9+ED9)*100</f>
        <v>95.715094533850319</v>
      </c>
      <c r="BW9" s="20">
        <f t="shared" ref="BW9:BW18" si="8">BK9/(BK9+CI9+DG9+EE9)*100</f>
        <v>88.500895484776748</v>
      </c>
      <c r="BX9" s="20">
        <f t="shared" ref="BX9:BX18" si="9">BL9/(BL9+CJ9+DH9+EF9)*100</f>
        <v>72.497393362703008</v>
      </c>
      <c r="BY9" s="20">
        <f t="shared" ref="BY9:BY18" si="10">BM9/(BM9+CK9+DI9+EG9)*100</f>
        <v>53.721633744582796</v>
      </c>
      <c r="BZ9" s="20">
        <f t="shared" ref="BZ9:BZ18" si="11">BN9/(BN9+CL9+DJ9+EH9)*100</f>
        <v>35.305473878048055</v>
      </c>
      <c r="CA9" s="20">
        <f t="shared" ref="CA9:CA18" si="12">BO9/(BO9+CM9+DK9+EI9)*100</f>
        <v>21.958626636797359</v>
      </c>
      <c r="CB9" s="20">
        <f t="shared" ref="CB9:CB18" si="13">BP9/(BP9+CN9+DL9+EJ9)*100</f>
        <v>16.917576739379381</v>
      </c>
      <c r="CC9" s="20">
        <f t="shared" ref="CC9:CC18" si="14">BQ9/(BQ9+CO9+DM9+EK9)*100</f>
        <v>11.662787919546231</v>
      </c>
      <c r="CD9" s="20">
        <f t="shared" ref="CD9:CD18" si="15">BR9/(BR9+CP9+DN9+EL9)*100</f>
        <v>5.9119071459674766</v>
      </c>
      <c r="CE9" s="171">
        <f t="shared" ref="CE9:CE17" si="16">BS9/(BS9+CQ9+DO9+EM9)*100</f>
        <v>4.756980125021089</v>
      </c>
      <c r="CF9" s="55">
        <v>187</v>
      </c>
      <c r="CG9" s="55">
        <v>834</v>
      </c>
      <c r="CH9" s="55">
        <v>4438</v>
      </c>
      <c r="CI9" s="55">
        <v>11375</v>
      </c>
      <c r="CJ9" s="55">
        <v>26644</v>
      </c>
      <c r="CK9" s="55">
        <v>44242</v>
      </c>
      <c r="CL9" s="55">
        <v>60096</v>
      </c>
      <c r="CM9" s="55">
        <v>75348</v>
      </c>
      <c r="CN9" s="55">
        <v>81351</v>
      </c>
      <c r="CO9" s="55">
        <v>88592</v>
      </c>
      <c r="CP9" s="55">
        <v>375900</v>
      </c>
      <c r="CQ9" s="97">
        <v>329805</v>
      </c>
      <c r="CR9" s="114">
        <f t="shared" ref="CR9:CR18" si="17">CF9/(BH9+CF9+DD9+EB9)*100</f>
        <v>0.18267070430790269</v>
      </c>
      <c r="CS9" s="114">
        <f t="shared" ref="CS9:CS18" si="18">CG9/(BI9+CG9+DE9+EC9)*100</f>
        <v>0.87064546773705254</v>
      </c>
      <c r="CT9" s="114">
        <f t="shared" ref="CT9:CT18" si="19">CH9/(BJ9+CH9+DF9+ED9)*100</f>
        <v>3.807089180935388</v>
      </c>
      <c r="CU9" s="114">
        <f t="shared" ref="CU9:CU18" si="20">CI9/(BK9+CI9+DG9+EE9)*100</f>
        <v>10.237325965458586</v>
      </c>
      <c r="CV9" s="114">
        <f t="shared" ref="CV9:CV18" si="21">CJ9/(BL9+CJ9+DH9+EF9)*100</f>
        <v>25.027475366103381</v>
      </c>
      <c r="CW9" s="114">
        <f t="shared" ref="CW9:CW18" si="22">CK9/(BM9+CK9+DI9+EG9)*100</f>
        <v>41.955031246740191</v>
      </c>
      <c r="CX9" s="114">
        <f t="shared" ref="CX9:CX18" si="23">CL9/(BN9+CL9+DJ9+EH9)*100</f>
        <v>59.496866553803208</v>
      </c>
      <c r="CY9" s="114">
        <f t="shared" ref="CY9:CY18" si="24">CM9/(BO9+CM9+DK9+EI9)*100</f>
        <v>70.625287054655203</v>
      </c>
      <c r="CZ9" s="114">
        <f t="shared" ref="CZ9:CZ18" si="25">CN9/(BP9+CN9+DL9+EJ9)*100</f>
        <v>75.739463173477077</v>
      </c>
      <c r="DA9" s="114">
        <f t="shared" ref="DA9:DA18" si="26">CO9/(BQ9+CO9+DM9+EK9)*100</f>
        <v>78.39375624950226</v>
      </c>
      <c r="DB9" s="114">
        <f t="shared" ref="DB9:DB18" si="27">CP9/(BR9+CP9+DN9+EL9)*100</f>
        <v>83.088532721497586</v>
      </c>
      <c r="DC9" s="114">
        <f t="shared" ref="DC9:DC17" si="28">CQ9/(BS9+CQ9+DO9+EM9)*100</f>
        <v>72.261794948762386</v>
      </c>
      <c r="DD9" s="59">
        <v>10</v>
      </c>
      <c r="DE9" s="55">
        <v>62</v>
      </c>
      <c r="DF9" s="55">
        <v>553</v>
      </c>
      <c r="DG9" s="55">
        <v>1368</v>
      </c>
      <c r="DH9" s="55">
        <v>2610</v>
      </c>
      <c r="DI9" s="55">
        <v>4334</v>
      </c>
      <c r="DJ9" s="55">
        <v>5162</v>
      </c>
      <c r="DK9" s="55">
        <v>7317</v>
      </c>
      <c r="DL9" s="55">
        <v>7643</v>
      </c>
      <c r="DM9" s="55">
        <v>9851</v>
      </c>
      <c r="DN9" s="55">
        <v>29587</v>
      </c>
      <c r="DO9" s="97">
        <v>31566</v>
      </c>
      <c r="DP9" s="18">
        <f t="shared" ref="DP9:DP18" si="29">DD9/(CF9+DD9+EB9+BH9)*100</f>
        <v>9.7684868613851714E-3</v>
      </c>
      <c r="DQ9" s="17">
        <f t="shared" ref="DQ9:DQ18" si="30">DE9/(CG9+DE9+EC9+BI9)*100</f>
        <v>6.4724243404912785E-2</v>
      </c>
      <c r="DR9" s="17">
        <f t="shared" ref="DR9:DR18" si="31">DF9/(CH9+DF9+ED9+BJ9)*100</f>
        <v>0.47438492948563976</v>
      </c>
      <c r="DS9" s="17">
        <f t="shared" ref="DS9:DS18" si="32">DG9/(CI9+DG9+EE9+BK9)*100</f>
        <v>1.2311790699558107</v>
      </c>
      <c r="DT9" s="17">
        <f t="shared" ref="DT9:DT18" si="33">DH9/(CJ9+DH9+EF9+BL9)*100</f>
        <v>2.4516480523018251</v>
      </c>
      <c r="DU9" s="17">
        <f t="shared" ref="DU9:DU18" si="34">DI9/(CK9+DI9+EG9+BM9)*100</f>
        <v>4.1099657660904114</v>
      </c>
      <c r="DV9" s="17">
        <f t="shared" ref="DV9:DV18" si="35">DJ9/(CL9+DJ9+EH9+BN9)*100</f>
        <v>5.1105368934826298</v>
      </c>
      <c r="DW9" s="17">
        <f t="shared" ref="DW9:DW18" si="36">DK9/(CM9+DK9+EI9+BO9)*100</f>
        <v>6.8583801212893789</v>
      </c>
      <c r="DX9" s="17">
        <f t="shared" ref="DX9:DX18" si="37">DL9/(CN9+DL9+EJ9+BP9)*100</f>
        <v>7.1157910417190369</v>
      </c>
      <c r="DY9" s="17">
        <f t="shared" ref="DY9:DY18" si="38">DM9/(CO9+DM9+EK9+BQ9)*100</f>
        <v>8.7170048403224527</v>
      </c>
      <c r="DZ9" s="17">
        <f t="shared" ref="DZ9:DZ18" si="39">DN9/(CP9+DN9+EL9+BR9)*100</f>
        <v>6.539878738044556</v>
      </c>
      <c r="EA9" s="19">
        <f t="shared" ref="EA9:EA18" si="40">DO9/(CQ9+DO9+EM9+BS9)*100</f>
        <v>6.9162560281155026</v>
      </c>
      <c r="EB9" s="170">
        <v>1</v>
      </c>
      <c r="EC9" s="170">
        <v>1</v>
      </c>
      <c r="ED9" s="126">
        <v>4</v>
      </c>
      <c r="EE9" s="126">
        <v>34</v>
      </c>
      <c r="EF9" s="126">
        <v>25</v>
      </c>
      <c r="EG9" s="126">
        <v>225</v>
      </c>
      <c r="EH9" s="126">
        <v>88</v>
      </c>
      <c r="EI9" s="126">
        <v>595</v>
      </c>
      <c r="EJ9" s="126">
        <v>244</v>
      </c>
      <c r="EK9" s="126">
        <v>1386</v>
      </c>
      <c r="EL9" s="126">
        <v>20176</v>
      </c>
      <c r="EM9" s="127">
        <v>73321</v>
      </c>
      <c r="EN9" s="18">
        <f t="shared" ref="EN9:EN18" si="41">EB9/(EB9+DD9+CF9+BH9)*100</f>
        <v>9.7684868613851709E-4</v>
      </c>
      <c r="EO9" s="17">
        <f t="shared" ref="EO9:EO18" si="42">EC9/(EC9+DE9+CG9+BI9)*100</f>
        <v>1.0439394097566577E-3</v>
      </c>
      <c r="EP9" s="17">
        <f t="shared" ref="EP9:EP18" si="43">ED9/(ED9+DF9+CH9+BJ9)*100</f>
        <v>3.4313557286483887E-3</v>
      </c>
      <c r="EQ9" s="17">
        <f t="shared" ref="EQ9:EQ18" si="44">EE9/(EE9+DG9+CI9+BK9)*100</f>
        <v>3.0599479808843248E-2</v>
      </c>
      <c r="ER9" s="17">
        <f t="shared" ref="ER9:ER18" si="45">EF9/(EF9+DH9+CJ9+BL9)*100</f>
        <v>2.3483218891779935E-2</v>
      </c>
      <c r="ES9" s="17">
        <f t="shared" ref="ES9:ES18" si="46">EG9/(EG9+DI9+CK9+BM9)*100</f>
        <v>0.2133692425866042</v>
      </c>
      <c r="ET9" s="17">
        <f t="shared" ref="ET9:ET18" si="47">EH9/(EH9+DJ9+CL9+BN9)*100</f>
        <v>8.7122674666112246E-2</v>
      </c>
      <c r="EU9" s="17">
        <f t="shared" ref="EU9:EU18" si="48">EI9/(EI9+DK9+CM9+BO9)*100</f>
        <v>0.55770618725805399</v>
      </c>
      <c r="EV9" s="17">
        <f t="shared" ref="EV9:EV18" si="49">EJ9/(EJ9+DL9+CN9+BP9)*100</f>
        <v>0.22716904542449887</v>
      </c>
      <c r="EW9" s="17">
        <f t="shared" ref="EW9:EW18" si="50">EK9/(EK9+DM9+CO9+BQ9)*100</f>
        <v>1.226450990629065</v>
      </c>
      <c r="EX9" s="17">
        <f t="shared" ref="EX9:EX18" si="51">EL9/(EL9+DN9+CP9+BR9)*100</f>
        <v>4.4596813944903833</v>
      </c>
      <c r="EY9" s="19">
        <f t="shared" ref="EY9:EY18" si="52">EM9/(EM9+DO9+CQ9+BS9)*100</f>
        <v>16.064968898101021</v>
      </c>
      <c r="EZ9" s="96">
        <v>28</v>
      </c>
      <c r="FA9" s="96">
        <v>242</v>
      </c>
      <c r="FB9" s="104">
        <v>29.45</v>
      </c>
      <c r="FC9" s="104">
        <v>26.6</v>
      </c>
      <c r="FD9" s="104">
        <v>30.8</v>
      </c>
      <c r="FE9" s="104">
        <v>27.15</v>
      </c>
      <c r="FF9" s="96">
        <v>14435</v>
      </c>
      <c r="FG9" s="96">
        <v>15835</v>
      </c>
      <c r="FH9" s="96">
        <v>3376</v>
      </c>
      <c r="FI9" s="96">
        <v>1976</v>
      </c>
      <c r="FJ9" s="104">
        <v>39.15</v>
      </c>
      <c r="FK9" s="104">
        <v>51.45</v>
      </c>
      <c r="FL9" s="104">
        <v>53.5</v>
      </c>
      <c r="FM9" s="104">
        <v>15.75</v>
      </c>
      <c r="FN9" s="45">
        <v>47.687479352494215</v>
      </c>
      <c r="FO9" s="55">
        <v>14435</v>
      </c>
      <c r="FP9" s="46">
        <v>52.312520647505778</v>
      </c>
      <c r="FQ9" s="2">
        <v>15835</v>
      </c>
      <c r="FR9" s="183">
        <v>1</v>
      </c>
      <c r="FS9" s="170">
        <v>12</v>
      </c>
      <c r="FT9" s="2">
        <v>164</v>
      </c>
      <c r="FU9" s="2">
        <v>1062</v>
      </c>
      <c r="FV9" s="2">
        <v>1894</v>
      </c>
      <c r="FW9" s="2">
        <v>4900</v>
      </c>
      <c r="FX9" s="2">
        <v>6217</v>
      </c>
      <c r="FY9" s="2">
        <v>6780</v>
      </c>
      <c r="FZ9" s="2">
        <v>3998</v>
      </c>
      <c r="GA9" s="2">
        <v>2256</v>
      </c>
      <c r="GB9" s="2">
        <v>1400</v>
      </c>
      <c r="GC9" s="2">
        <v>591</v>
      </c>
      <c r="GD9" s="2">
        <v>461</v>
      </c>
      <c r="GE9" s="2">
        <v>239</v>
      </c>
      <c r="GF9" s="2">
        <v>462</v>
      </c>
      <c r="GG9" s="10">
        <v>150</v>
      </c>
      <c r="GH9" s="6">
        <v>6.9276065119501214E-3</v>
      </c>
      <c r="GI9" s="6">
        <v>7.5781496684559524E-2</v>
      </c>
      <c r="GJ9" s="6">
        <v>1.1361274679598199</v>
      </c>
      <c r="GK9" s="6">
        <v>6.7066624565835173</v>
      </c>
      <c r="GL9" s="6">
        <v>13.12088673363353</v>
      </c>
      <c r="GM9" s="6">
        <v>30.944111146195137</v>
      </c>
      <c r="GN9" s="6">
        <v>43.068929684793908</v>
      </c>
      <c r="GO9" s="6">
        <v>42.816545626776133</v>
      </c>
      <c r="GP9" s="6">
        <v>27.696570834776583</v>
      </c>
      <c r="GQ9" s="6">
        <v>14.246921376697189</v>
      </c>
      <c r="GR9" s="6">
        <v>9.6986491167301701</v>
      </c>
      <c r="GS9" s="6">
        <v>3.7322387117145563</v>
      </c>
      <c r="GT9" s="6">
        <v>3.1936266020090058</v>
      </c>
      <c r="GU9" s="6">
        <v>1.5093148089674773</v>
      </c>
      <c r="GV9" s="6">
        <v>3.200554208520956</v>
      </c>
      <c r="GW9" s="16">
        <v>0.94726870855699408</v>
      </c>
      <c r="GX9" s="77">
        <v>73</v>
      </c>
      <c r="GY9" s="2">
        <v>1271</v>
      </c>
      <c r="GZ9" s="2">
        <v>7334</v>
      </c>
      <c r="HA9" s="2">
        <v>7334</v>
      </c>
      <c r="HB9" s="6">
        <v>13.428373160098653</v>
      </c>
      <c r="HC9" s="6">
        <v>13.364506247642442</v>
      </c>
      <c r="HD9" s="2">
        <v>4101</v>
      </c>
      <c r="HE9" s="2">
        <v>3104</v>
      </c>
      <c r="HF9" s="2">
        <v>971</v>
      </c>
      <c r="HG9" s="2">
        <v>33</v>
      </c>
      <c r="HH9" s="6">
        <v>49.957363868924354</v>
      </c>
      <c r="HI9" s="6">
        <v>37.812157388232428</v>
      </c>
      <c r="HJ9" s="6">
        <v>11.828480935558533</v>
      </c>
      <c r="HK9" s="16">
        <v>0.40199780728468759</v>
      </c>
      <c r="HL9" s="12">
        <v>30.5</v>
      </c>
      <c r="HM9" s="6">
        <v>34.85</v>
      </c>
      <c r="HN9" s="6">
        <v>1229.5</v>
      </c>
      <c r="HO9" s="6">
        <v>1188</v>
      </c>
      <c r="HP9" s="6" t="s">
        <v>25</v>
      </c>
      <c r="HQ9" s="16">
        <v>96.659225617735359</v>
      </c>
      <c r="HR9" s="104">
        <v>1.25</v>
      </c>
      <c r="HS9" s="104">
        <v>8.25</v>
      </c>
      <c r="HT9" s="104">
        <v>14.05</v>
      </c>
      <c r="HU9" s="104">
        <v>45.35</v>
      </c>
      <c r="HV9" s="104">
        <v>66.75</v>
      </c>
      <c r="HW9" s="104">
        <v>94.55</v>
      </c>
      <c r="HX9" s="104">
        <v>93.449999999999989</v>
      </c>
      <c r="HY9" s="104">
        <v>68.25</v>
      </c>
      <c r="HZ9" s="104">
        <v>49.6</v>
      </c>
      <c r="IA9" s="104">
        <v>18.649999999999999</v>
      </c>
      <c r="IB9" s="104">
        <v>14.85</v>
      </c>
      <c r="IC9" s="104">
        <v>2.4500000000000002</v>
      </c>
      <c r="ID9" s="104">
        <v>3.8</v>
      </c>
      <c r="IE9" s="104">
        <v>0.1</v>
      </c>
      <c r="IF9" s="104">
        <v>2.1500000000000004</v>
      </c>
      <c r="IG9" s="102">
        <v>0</v>
      </c>
      <c r="IH9" s="59">
        <v>13053</v>
      </c>
      <c r="II9" s="55">
        <v>11959</v>
      </c>
      <c r="IJ9" s="55">
        <v>488</v>
      </c>
      <c r="IK9" s="55">
        <v>468</v>
      </c>
      <c r="IL9" s="55">
        <v>5</v>
      </c>
      <c r="IM9" s="55">
        <v>9</v>
      </c>
      <c r="IN9" s="55">
        <v>13175</v>
      </c>
      <c r="IO9" s="55">
        <v>12108</v>
      </c>
      <c r="IP9" s="55">
        <v>352</v>
      </c>
      <c r="IQ9" s="55">
        <v>304</v>
      </c>
      <c r="IR9" s="55">
        <v>19</v>
      </c>
      <c r="IS9" s="97">
        <v>24</v>
      </c>
      <c r="IT9" s="45">
        <v>96.360549239627929</v>
      </c>
      <c r="IU9" s="46">
        <v>96.164361531038921</v>
      </c>
      <c r="IV9" s="46">
        <v>3.6025394950538905</v>
      </c>
      <c r="IW9" s="46">
        <v>3.7632679318108715</v>
      </c>
      <c r="IX9" s="46">
        <v>3.691126531817511E-2</v>
      </c>
      <c r="IY9" s="46">
        <v>7.237053715020908E-2</v>
      </c>
      <c r="IZ9" s="46">
        <v>97.261184113391408</v>
      </c>
      <c r="JA9" s="46">
        <v>97.362495979414604</v>
      </c>
      <c r="JB9" s="46">
        <v>2.5985530783995276</v>
      </c>
      <c r="JC9" s="46">
        <v>2.4445159215181733</v>
      </c>
      <c r="JD9" s="46">
        <v>0.14026280820906542</v>
      </c>
      <c r="JE9" s="47">
        <v>0.19298809906722419</v>
      </c>
      <c r="JF9" s="77">
        <v>12929</v>
      </c>
      <c r="JG9" s="2">
        <v>728</v>
      </c>
      <c r="JH9" s="2">
        <v>3433</v>
      </c>
      <c r="JI9" s="2">
        <v>5407</v>
      </c>
      <c r="JJ9" s="2">
        <v>2736</v>
      </c>
      <c r="JK9" s="2">
        <v>569</v>
      </c>
      <c r="JL9" s="2">
        <v>53</v>
      </c>
      <c r="JM9" s="2">
        <v>3</v>
      </c>
      <c r="JN9" s="2">
        <v>9770</v>
      </c>
      <c r="JO9" s="2">
        <v>2715</v>
      </c>
      <c r="JP9" s="10">
        <v>445</v>
      </c>
      <c r="JQ9" s="7">
        <v>49.998066437217211</v>
      </c>
      <c r="JR9" s="7">
        <v>2.8152674117328589</v>
      </c>
      <c r="JS9" s="7">
        <v>13.275842066591903</v>
      </c>
      <c r="JT9" s="7">
        <v>20.909547933021386</v>
      </c>
      <c r="JU9" s="7">
        <v>10.580455547391624</v>
      </c>
      <c r="JV9" s="7">
        <v>2.2003944468076875</v>
      </c>
      <c r="JW9" s="7">
        <v>0.20495765497505705</v>
      </c>
      <c r="JX9" s="7">
        <v>1.1601376696701343E-2</v>
      </c>
      <c r="JY9" s="7">
        <v>37.781816775590706</v>
      </c>
      <c r="JZ9" s="7">
        <v>10.499245910514714</v>
      </c>
      <c r="KA9" s="7">
        <v>1.7208708766773657</v>
      </c>
      <c r="KB9" s="28" t="s">
        <v>2205</v>
      </c>
      <c r="KC9" s="55" t="s">
        <v>2205</v>
      </c>
      <c r="KD9" s="55" t="s">
        <v>2205</v>
      </c>
      <c r="KE9" s="55" t="s">
        <v>2205</v>
      </c>
      <c r="KF9" s="55" t="s">
        <v>2205</v>
      </c>
      <c r="KG9" s="55" t="s">
        <v>2205</v>
      </c>
      <c r="KH9" s="55" t="s">
        <v>2205</v>
      </c>
      <c r="KI9" s="55" t="s">
        <v>2205</v>
      </c>
      <c r="KJ9" s="55" t="s">
        <v>2205</v>
      </c>
      <c r="KK9" s="55" t="s">
        <v>2205</v>
      </c>
      <c r="KL9" s="55" t="s">
        <v>2205</v>
      </c>
      <c r="KM9" s="55" t="s">
        <v>2205</v>
      </c>
      <c r="KN9" s="55" t="s">
        <v>2205</v>
      </c>
      <c r="KO9" s="55" t="s">
        <v>2205</v>
      </c>
      <c r="KP9" s="55" t="s">
        <v>2205</v>
      </c>
      <c r="KQ9" s="55" t="s">
        <v>2205</v>
      </c>
      <c r="KR9" s="55" t="s">
        <v>2205</v>
      </c>
      <c r="KS9" s="55" t="s">
        <v>2205</v>
      </c>
      <c r="KT9" s="55" t="s">
        <v>2205</v>
      </c>
      <c r="KU9" s="171" t="s">
        <v>2205</v>
      </c>
      <c r="KV9" s="100" t="s">
        <v>25</v>
      </c>
      <c r="KW9" s="101" t="s">
        <v>25</v>
      </c>
      <c r="KX9" s="101" t="s">
        <v>25</v>
      </c>
      <c r="KY9" s="101" t="s">
        <v>25</v>
      </c>
      <c r="KZ9" s="101" t="s">
        <v>25</v>
      </c>
      <c r="LA9" s="101" t="s">
        <v>25</v>
      </c>
      <c r="LB9" s="101" t="s">
        <v>25</v>
      </c>
      <c r="LC9" s="102" t="s">
        <v>25</v>
      </c>
      <c r="LD9" s="15" t="s">
        <v>25</v>
      </c>
      <c r="LE9" s="13" t="s">
        <v>25</v>
      </c>
      <c r="LF9" s="13" t="s">
        <v>25</v>
      </c>
      <c r="LG9" s="13" t="s">
        <v>25</v>
      </c>
      <c r="LH9" s="13" t="s">
        <v>25</v>
      </c>
      <c r="LI9" s="13" t="s">
        <v>25</v>
      </c>
      <c r="LJ9" s="13" t="s">
        <v>25</v>
      </c>
      <c r="LK9" s="13" t="s">
        <v>25</v>
      </c>
      <c r="LL9" s="13" t="s">
        <v>25</v>
      </c>
      <c r="LM9" s="13" t="s">
        <v>25</v>
      </c>
      <c r="LN9" s="13" t="s">
        <v>25</v>
      </c>
      <c r="LO9" s="13" t="s">
        <v>25</v>
      </c>
      <c r="LP9" s="13" t="s">
        <v>25</v>
      </c>
      <c r="LQ9" s="13" t="s">
        <v>25</v>
      </c>
      <c r="LR9" s="13" t="s">
        <v>25</v>
      </c>
      <c r="LS9" s="13" t="s">
        <v>25</v>
      </c>
      <c r="LT9" s="13" t="s">
        <v>25</v>
      </c>
      <c r="LU9" s="13" t="s">
        <v>25</v>
      </c>
      <c r="LV9" s="13" t="s">
        <v>25</v>
      </c>
      <c r="LW9" s="13" t="s">
        <v>25</v>
      </c>
      <c r="LX9" s="13" t="s">
        <v>25</v>
      </c>
      <c r="LY9" s="13" t="s">
        <v>25</v>
      </c>
      <c r="LZ9" s="13" t="s">
        <v>25</v>
      </c>
      <c r="MA9" s="133" t="s">
        <v>25</v>
      </c>
      <c r="MB9" s="15">
        <v>2674</v>
      </c>
      <c r="MC9" s="13">
        <v>2726</v>
      </c>
      <c r="MD9" s="13">
        <v>3221</v>
      </c>
      <c r="ME9" s="13">
        <v>3640</v>
      </c>
      <c r="MF9" s="13">
        <v>1598</v>
      </c>
      <c r="MG9" s="13">
        <v>1926</v>
      </c>
      <c r="MH9" s="13">
        <v>862</v>
      </c>
      <c r="MI9" s="13">
        <v>1232</v>
      </c>
      <c r="MJ9" s="13">
        <v>137</v>
      </c>
      <c r="MK9" s="13">
        <v>163</v>
      </c>
      <c r="ML9" s="13">
        <v>190</v>
      </c>
      <c r="MM9" s="13">
        <v>197</v>
      </c>
      <c r="MN9" s="13">
        <v>67</v>
      </c>
      <c r="MO9" s="13">
        <v>98</v>
      </c>
      <c r="MP9" s="13">
        <v>64</v>
      </c>
      <c r="MQ9" s="13">
        <v>64</v>
      </c>
      <c r="MR9" s="13">
        <v>36</v>
      </c>
      <c r="MS9" s="13">
        <v>60</v>
      </c>
      <c r="MT9" s="13">
        <v>32</v>
      </c>
      <c r="MU9" s="13">
        <v>31</v>
      </c>
      <c r="MV9" s="13">
        <v>0</v>
      </c>
      <c r="MW9" s="13">
        <v>0</v>
      </c>
      <c r="MX9" s="13">
        <v>0</v>
      </c>
      <c r="MY9" s="13">
        <v>0</v>
      </c>
      <c r="MZ9" s="13">
        <v>0</v>
      </c>
      <c r="NA9" s="13">
        <v>0</v>
      </c>
      <c r="NB9" s="13">
        <v>0</v>
      </c>
      <c r="NC9" s="13">
        <v>0</v>
      </c>
      <c r="ND9" s="13">
        <v>0</v>
      </c>
      <c r="NE9" s="13">
        <v>0</v>
      </c>
      <c r="NF9" s="13">
        <v>0</v>
      </c>
      <c r="NG9" s="13">
        <v>0</v>
      </c>
      <c r="NH9" s="13">
        <v>847</v>
      </c>
      <c r="NI9" s="133">
        <v>1028</v>
      </c>
      <c r="NJ9" s="77">
        <v>937</v>
      </c>
      <c r="NK9" s="2">
        <v>978</v>
      </c>
      <c r="NL9" s="2">
        <v>647</v>
      </c>
      <c r="NM9" s="2">
        <v>471</v>
      </c>
      <c r="NN9" s="2">
        <v>611</v>
      </c>
      <c r="NO9" s="2">
        <v>449</v>
      </c>
      <c r="NP9" s="2">
        <v>36</v>
      </c>
      <c r="NQ9" s="2">
        <v>22</v>
      </c>
      <c r="NR9" s="2">
        <v>290</v>
      </c>
      <c r="NS9" s="2">
        <v>507</v>
      </c>
      <c r="NT9" s="171">
        <f t="shared" ref="NT9:NT20" si="53">NM9/(NL9+NM9)*100</f>
        <v>42.128801431127009</v>
      </c>
      <c r="NU9" s="132">
        <v>69.099999999999994</v>
      </c>
      <c r="NV9" s="132">
        <v>48.2</v>
      </c>
      <c r="NW9" s="132" t="s">
        <v>2215</v>
      </c>
      <c r="NX9" s="132" t="s">
        <v>2215</v>
      </c>
      <c r="NY9" s="132" t="s">
        <v>2215</v>
      </c>
      <c r="NZ9" s="132" t="s">
        <v>2215</v>
      </c>
      <c r="OA9" s="132" t="s">
        <v>2215</v>
      </c>
      <c r="OB9" s="132" t="s">
        <v>2215</v>
      </c>
      <c r="OC9" s="132" t="s">
        <v>2215</v>
      </c>
      <c r="OD9" s="132" t="s">
        <v>2215</v>
      </c>
      <c r="OE9" s="132" t="s">
        <v>2215</v>
      </c>
      <c r="OF9" s="132" t="s">
        <v>2215</v>
      </c>
      <c r="OG9" s="132" t="s">
        <v>2215</v>
      </c>
      <c r="OH9" s="132" t="s">
        <v>2215</v>
      </c>
      <c r="OI9" s="132" t="s">
        <v>2215</v>
      </c>
      <c r="OJ9" s="56" t="s">
        <v>2215</v>
      </c>
      <c r="OK9" s="28" t="s">
        <v>2215</v>
      </c>
      <c r="OL9" s="132" t="s">
        <v>2215</v>
      </c>
      <c r="OM9" s="132" t="s">
        <v>2215</v>
      </c>
      <c r="ON9" s="132" t="s">
        <v>2215</v>
      </c>
      <c r="OO9" s="132" t="s">
        <v>2215</v>
      </c>
      <c r="OP9" s="132" t="s">
        <v>2215</v>
      </c>
      <c r="OQ9" s="132" t="s">
        <v>2215</v>
      </c>
      <c r="OR9" s="132" t="s">
        <v>2215</v>
      </c>
      <c r="OS9" s="132" t="s">
        <v>2215</v>
      </c>
      <c r="OT9" s="132" t="s">
        <v>2215</v>
      </c>
      <c r="OU9" s="132" t="s">
        <v>2215</v>
      </c>
      <c r="OV9" s="132" t="s">
        <v>2215</v>
      </c>
      <c r="OW9" s="132" t="s">
        <v>2215</v>
      </c>
      <c r="OX9" s="56" t="s">
        <v>2215</v>
      </c>
      <c r="OY9" s="132" t="s">
        <v>2215</v>
      </c>
      <c r="OZ9" s="132" t="s">
        <v>2215</v>
      </c>
      <c r="PA9" s="132" t="s">
        <v>2215</v>
      </c>
      <c r="PB9" s="132" t="s">
        <v>2215</v>
      </c>
      <c r="PC9" s="132" t="s">
        <v>2215</v>
      </c>
      <c r="PD9" s="132" t="s">
        <v>2215</v>
      </c>
      <c r="PE9" s="132" t="s">
        <v>2215</v>
      </c>
      <c r="PF9" s="132" t="s">
        <v>2215</v>
      </c>
      <c r="PG9" s="132" t="s">
        <v>2215</v>
      </c>
      <c r="PH9" s="132" t="s">
        <v>2215</v>
      </c>
      <c r="PI9" s="132" t="s">
        <v>2215</v>
      </c>
      <c r="PJ9" s="132" t="s">
        <v>2215</v>
      </c>
      <c r="PK9" s="132" t="s">
        <v>2215</v>
      </c>
      <c r="PL9" s="132" t="s">
        <v>2215</v>
      </c>
      <c r="PM9" s="132" t="s">
        <v>2215</v>
      </c>
      <c r="PN9" s="132" t="s">
        <v>2215</v>
      </c>
      <c r="PO9" s="132" t="s">
        <v>2215</v>
      </c>
      <c r="PP9" s="56" t="s">
        <v>2215</v>
      </c>
      <c r="PQ9" s="132" t="s">
        <v>2215</v>
      </c>
      <c r="PR9" s="132" t="s">
        <v>2215</v>
      </c>
      <c r="PS9" s="132" t="s">
        <v>2215</v>
      </c>
      <c r="PT9" s="132" t="s">
        <v>2215</v>
      </c>
      <c r="PU9" s="132" t="s">
        <v>2215</v>
      </c>
      <c r="PV9" s="132" t="s">
        <v>2215</v>
      </c>
      <c r="PW9" s="132" t="s">
        <v>2215</v>
      </c>
      <c r="PX9" s="132" t="s">
        <v>2215</v>
      </c>
      <c r="PY9" s="132" t="s">
        <v>2215</v>
      </c>
      <c r="PZ9" s="132" t="s">
        <v>2215</v>
      </c>
      <c r="QA9" s="132" t="s">
        <v>2215</v>
      </c>
      <c r="QB9" s="132" t="s">
        <v>2215</v>
      </c>
      <c r="QC9" s="132" t="s">
        <v>2215</v>
      </c>
      <c r="QD9" s="56" t="s">
        <v>2215</v>
      </c>
      <c r="QE9" s="132" t="s">
        <v>2215</v>
      </c>
      <c r="QF9" s="132" t="s">
        <v>2215</v>
      </c>
      <c r="QG9" s="132" t="s">
        <v>2215</v>
      </c>
      <c r="QH9" s="132" t="s">
        <v>2215</v>
      </c>
      <c r="QI9" s="132" t="s">
        <v>2215</v>
      </c>
      <c r="QJ9" s="132" t="s">
        <v>2215</v>
      </c>
      <c r="QK9" s="132" t="s">
        <v>2215</v>
      </c>
      <c r="QL9" s="132" t="s">
        <v>2215</v>
      </c>
      <c r="QM9" s="132" t="s">
        <v>2215</v>
      </c>
      <c r="QN9" s="132" t="s">
        <v>2215</v>
      </c>
      <c r="QO9" s="132" t="s">
        <v>2215</v>
      </c>
      <c r="QP9" s="56" t="s">
        <v>2215</v>
      </c>
      <c r="QQ9" s="124">
        <v>5.6</v>
      </c>
      <c r="QR9" s="124">
        <v>4.7</v>
      </c>
      <c r="QS9" s="132" t="s">
        <v>2215</v>
      </c>
      <c r="QT9" s="132" t="s">
        <v>2215</v>
      </c>
      <c r="QU9" s="132" t="s">
        <v>2215</v>
      </c>
      <c r="QV9" s="132" t="s">
        <v>2215</v>
      </c>
      <c r="QW9" s="132" t="s">
        <v>2215</v>
      </c>
      <c r="QX9" s="132" t="s">
        <v>2215</v>
      </c>
      <c r="QY9" s="132" t="s">
        <v>2215</v>
      </c>
      <c r="QZ9" s="132" t="s">
        <v>2215</v>
      </c>
      <c r="RA9" s="132" t="s">
        <v>2215</v>
      </c>
      <c r="RB9" s="132" t="s">
        <v>2215</v>
      </c>
      <c r="RC9" s="132" t="s">
        <v>2215</v>
      </c>
      <c r="RD9" s="132" t="s">
        <v>2215</v>
      </c>
      <c r="RE9" s="132" t="s">
        <v>2215</v>
      </c>
      <c r="RF9" s="132" t="s">
        <v>2215</v>
      </c>
      <c r="RG9" s="28" t="s">
        <v>2215</v>
      </c>
      <c r="RH9" s="132" t="s">
        <v>2215</v>
      </c>
      <c r="RI9" s="132" t="s">
        <v>2215</v>
      </c>
      <c r="RJ9" s="132" t="s">
        <v>2215</v>
      </c>
      <c r="RK9" s="132" t="s">
        <v>2215</v>
      </c>
      <c r="RL9" s="132" t="s">
        <v>2215</v>
      </c>
      <c r="RM9" s="132" t="s">
        <v>2215</v>
      </c>
      <c r="RN9" s="132" t="s">
        <v>2215</v>
      </c>
      <c r="RO9" s="132" t="s">
        <v>2215</v>
      </c>
      <c r="RP9" s="132" t="s">
        <v>2215</v>
      </c>
      <c r="RQ9" s="132" t="s">
        <v>2215</v>
      </c>
      <c r="RR9" s="132" t="s">
        <v>2215</v>
      </c>
      <c r="RS9" s="132" t="s">
        <v>2215</v>
      </c>
      <c r="RT9" s="132" t="s">
        <v>2215</v>
      </c>
      <c r="RU9" s="132" t="s">
        <v>2215</v>
      </c>
      <c r="RV9" s="132" t="s">
        <v>2215</v>
      </c>
      <c r="RW9" s="132" t="s">
        <v>2215</v>
      </c>
      <c r="RX9" s="132" t="s">
        <v>2215</v>
      </c>
      <c r="RY9" s="132" t="s">
        <v>2215</v>
      </c>
      <c r="RZ9" s="132" t="s">
        <v>2215</v>
      </c>
      <c r="SA9" s="59" t="s">
        <v>25</v>
      </c>
      <c r="SB9" s="55" t="s">
        <v>25</v>
      </c>
      <c r="SC9" s="55" t="s">
        <v>25</v>
      </c>
      <c r="SD9" s="55" t="s">
        <v>25</v>
      </c>
      <c r="SE9" s="55" t="s">
        <v>25</v>
      </c>
      <c r="SF9" s="55" t="s">
        <v>25</v>
      </c>
      <c r="SG9" s="55" t="s">
        <v>25</v>
      </c>
      <c r="SH9" s="55" t="s">
        <v>25</v>
      </c>
      <c r="SI9" s="55" t="s">
        <v>25</v>
      </c>
      <c r="SJ9" s="55" t="s">
        <v>25</v>
      </c>
      <c r="SK9" s="55" t="s">
        <v>25</v>
      </c>
      <c r="SL9" s="17" t="s">
        <v>25</v>
      </c>
      <c r="SM9" s="55" t="s">
        <v>25</v>
      </c>
      <c r="SN9" s="17" t="s">
        <v>25</v>
      </c>
      <c r="SO9" s="17" t="s">
        <v>25</v>
      </c>
      <c r="SP9" s="17" t="s">
        <v>25</v>
      </c>
      <c r="SQ9" s="17" t="s">
        <v>25</v>
      </c>
      <c r="SR9" s="17" t="s">
        <v>25</v>
      </c>
      <c r="SS9" s="59" t="s">
        <v>25</v>
      </c>
      <c r="ST9" s="55" t="s">
        <v>25</v>
      </c>
      <c r="SU9" s="55" t="s">
        <v>25</v>
      </c>
      <c r="SV9" s="55" t="s">
        <v>25</v>
      </c>
      <c r="SW9" s="55" t="s">
        <v>25</v>
      </c>
      <c r="SX9" s="55" t="s">
        <v>25</v>
      </c>
      <c r="SY9" s="55" t="s">
        <v>25</v>
      </c>
      <c r="SZ9" s="55" t="s">
        <v>25</v>
      </c>
      <c r="TA9" s="55" t="s">
        <v>25</v>
      </c>
      <c r="TB9" s="55" t="s">
        <v>25</v>
      </c>
      <c r="TC9" s="55" t="s">
        <v>25</v>
      </c>
      <c r="TD9" s="55" t="s">
        <v>25</v>
      </c>
      <c r="TE9" s="55" t="s">
        <v>25</v>
      </c>
      <c r="TF9" s="55" t="s">
        <v>25</v>
      </c>
      <c r="TG9" s="55" t="s">
        <v>25</v>
      </c>
      <c r="TH9" s="55" t="s">
        <v>25</v>
      </c>
      <c r="TI9" s="55" t="s">
        <v>25</v>
      </c>
      <c r="TJ9" s="55" t="s">
        <v>25</v>
      </c>
      <c r="TK9" s="162" t="s">
        <v>25</v>
      </c>
      <c r="TL9" s="55" t="s">
        <v>25</v>
      </c>
      <c r="TM9" s="55" t="s">
        <v>25</v>
      </c>
      <c r="TN9" s="55" t="s">
        <v>25</v>
      </c>
      <c r="TO9" s="55" t="s">
        <v>25</v>
      </c>
      <c r="TP9" s="55" t="s">
        <v>25</v>
      </c>
      <c r="TQ9" s="55" t="s">
        <v>25</v>
      </c>
      <c r="TR9" s="55" t="s">
        <v>25</v>
      </c>
      <c r="TS9" s="55" t="s">
        <v>25</v>
      </c>
      <c r="TT9" s="448" t="s">
        <v>25</v>
      </c>
      <c r="TU9" s="55" t="s">
        <v>25</v>
      </c>
      <c r="TV9" s="55" t="s">
        <v>25</v>
      </c>
      <c r="TW9" s="55" t="s">
        <v>25</v>
      </c>
      <c r="TX9" s="55" t="s">
        <v>25</v>
      </c>
      <c r="TY9" s="55" t="s">
        <v>25</v>
      </c>
      <c r="TZ9" s="55" t="s">
        <v>25</v>
      </c>
      <c r="UA9" s="55" t="s">
        <v>25</v>
      </c>
      <c r="UB9" s="55" t="s">
        <v>25</v>
      </c>
      <c r="UC9" s="55" t="s">
        <v>25</v>
      </c>
      <c r="UD9" s="55" t="s">
        <v>25</v>
      </c>
      <c r="UE9" s="55" t="s">
        <v>25</v>
      </c>
      <c r="UF9" s="55" t="s">
        <v>25</v>
      </c>
      <c r="UG9" s="55" t="s">
        <v>25</v>
      </c>
      <c r="UH9" s="55" t="s">
        <v>25</v>
      </c>
      <c r="UI9" s="55" t="s">
        <v>25</v>
      </c>
      <c r="UJ9" s="55" t="s">
        <v>25</v>
      </c>
      <c r="UK9" s="55" t="s">
        <v>25</v>
      </c>
      <c r="UL9" s="448" t="s">
        <v>25</v>
      </c>
      <c r="UM9" s="55" t="s">
        <v>25</v>
      </c>
      <c r="UN9" s="55" t="s">
        <v>25</v>
      </c>
      <c r="UO9" s="55" t="s">
        <v>25</v>
      </c>
      <c r="UP9" s="55" t="s">
        <v>25</v>
      </c>
      <c r="UQ9" s="55" t="s">
        <v>25</v>
      </c>
      <c r="UR9" s="55" t="s">
        <v>25</v>
      </c>
      <c r="US9" s="55" t="s">
        <v>25</v>
      </c>
      <c r="UT9" s="55" t="s">
        <v>25</v>
      </c>
      <c r="UU9" s="55" t="s">
        <v>25</v>
      </c>
      <c r="UV9" s="97" t="s">
        <v>2205</v>
      </c>
      <c r="UW9" s="55" t="s">
        <v>25</v>
      </c>
      <c r="UX9" s="55" t="s">
        <v>25</v>
      </c>
      <c r="UY9" s="55" t="s">
        <v>25</v>
      </c>
      <c r="UZ9" s="55" t="s">
        <v>25</v>
      </c>
      <c r="VA9" s="55" t="s">
        <v>25</v>
      </c>
      <c r="VB9" s="55" t="s">
        <v>25</v>
      </c>
      <c r="VC9" s="55" t="s">
        <v>25</v>
      </c>
      <c r="VD9" s="55" t="s">
        <v>25</v>
      </c>
      <c r="VE9" s="55" t="s">
        <v>25</v>
      </c>
      <c r="VF9" s="55" t="s">
        <v>25</v>
      </c>
      <c r="VG9" s="55" t="s">
        <v>25</v>
      </c>
      <c r="VH9" s="55" t="s">
        <v>25</v>
      </c>
      <c r="VI9" s="55" t="s">
        <v>25</v>
      </c>
      <c r="VJ9" s="55" t="s">
        <v>25</v>
      </c>
      <c r="VK9" s="55" t="s">
        <v>25</v>
      </c>
      <c r="VL9" s="55" t="s">
        <v>25</v>
      </c>
      <c r="VM9" s="55" t="s">
        <v>25</v>
      </c>
      <c r="VN9" s="55" t="s">
        <v>25</v>
      </c>
      <c r="VO9" s="55" t="s">
        <v>25</v>
      </c>
      <c r="VP9" s="55" t="s">
        <v>25</v>
      </c>
      <c r="VQ9" s="55" t="s">
        <v>25</v>
      </c>
      <c r="VR9" s="55" t="s">
        <v>25</v>
      </c>
      <c r="VS9" s="55" t="s">
        <v>25</v>
      </c>
      <c r="VT9" s="55" t="s">
        <v>25</v>
      </c>
      <c r="VU9" s="55" t="s">
        <v>25</v>
      </c>
      <c r="VV9" s="448" t="s">
        <v>25</v>
      </c>
      <c r="VW9" s="55" t="s">
        <v>25</v>
      </c>
      <c r="VX9" s="55" t="s">
        <v>25</v>
      </c>
      <c r="VY9" s="448" t="s">
        <v>25</v>
      </c>
      <c r="VZ9" s="55" t="s">
        <v>25</v>
      </c>
      <c r="WA9" s="55" t="s">
        <v>25</v>
      </c>
      <c r="WB9" s="55" t="s">
        <v>25</v>
      </c>
      <c r="WC9" s="55" t="s">
        <v>25</v>
      </c>
      <c r="WD9" s="55" t="s">
        <v>25</v>
      </c>
      <c r="WE9" s="55" t="s">
        <v>25</v>
      </c>
      <c r="WF9" s="55" t="s">
        <v>25</v>
      </c>
      <c r="WG9" s="55" t="s">
        <v>25</v>
      </c>
      <c r="WH9" s="55" t="s">
        <v>25</v>
      </c>
      <c r="WI9" s="55" t="s">
        <v>25</v>
      </c>
      <c r="WJ9" s="55" t="s">
        <v>25</v>
      </c>
      <c r="WK9" s="55" t="s">
        <v>25</v>
      </c>
      <c r="WL9" s="55" t="s">
        <v>25</v>
      </c>
      <c r="WM9" s="55" t="s">
        <v>25</v>
      </c>
      <c r="WN9" s="55" t="s">
        <v>25</v>
      </c>
      <c r="WO9" s="55" t="s">
        <v>25</v>
      </c>
      <c r="WP9" s="55" t="s">
        <v>25</v>
      </c>
      <c r="WQ9" s="55" t="s">
        <v>25</v>
      </c>
      <c r="WR9" s="55" t="s">
        <v>25</v>
      </c>
      <c r="WS9" s="55" t="s">
        <v>25</v>
      </c>
      <c r="WT9" s="55" t="s">
        <v>25</v>
      </c>
      <c r="WU9" s="55" t="s">
        <v>25</v>
      </c>
      <c r="WV9" s="55" t="s">
        <v>25</v>
      </c>
      <c r="WW9" s="55" t="s">
        <v>25</v>
      </c>
      <c r="WX9" s="55" t="s">
        <v>25</v>
      </c>
      <c r="WY9" s="448" t="s">
        <v>25</v>
      </c>
      <c r="WZ9" s="55" t="s">
        <v>25</v>
      </c>
      <c r="XA9" s="55" t="s">
        <v>25</v>
      </c>
      <c r="XB9" s="97" t="s">
        <v>25</v>
      </c>
      <c r="XC9" s="55" t="s">
        <v>25</v>
      </c>
      <c r="XD9" s="55" t="s">
        <v>25</v>
      </c>
      <c r="XE9" s="55" t="s">
        <v>25</v>
      </c>
      <c r="XF9" s="55" t="s">
        <v>25</v>
      </c>
      <c r="XG9" s="55" t="s">
        <v>25</v>
      </c>
      <c r="XH9" s="55" t="s">
        <v>25</v>
      </c>
      <c r="XI9" s="55" t="s">
        <v>25</v>
      </c>
      <c r="XJ9" s="55" t="s">
        <v>25</v>
      </c>
      <c r="XK9" s="55" t="s">
        <v>25</v>
      </c>
      <c r="XL9" s="55" t="s">
        <v>25</v>
      </c>
      <c r="XM9" s="55" t="s">
        <v>25</v>
      </c>
      <c r="XN9" s="55" t="s">
        <v>25</v>
      </c>
      <c r="XO9" s="55" t="s">
        <v>25</v>
      </c>
      <c r="XP9" s="55" t="s">
        <v>25</v>
      </c>
      <c r="XQ9" s="55" t="s">
        <v>25</v>
      </c>
      <c r="XR9" s="55" t="s">
        <v>25</v>
      </c>
      <c r="XS9" s="55" t="s">
        <v>25</v>
      </c>
      <c r="XT9" s="55" t="s">
        <v>25</v>
      </c>
      <c r="XU9" s="55" t="s">
        <v>25</v>
      </c>
      <c r="XV9" s="448" t="s">
        <v>25</v>
      </c>
      <c r="XW9" s="55" t="s">
        <v>25</v>
      </c>
      <c r="XX9" s="55" t="s">
        <v>25</v>
      </c>
      <c r="XY9" s="55" t="s">
        <v>25</v>
      </c>
      <c r="XZ9" s="55" t="s">
        <v>25</v>
      </c>
      <c r="YA9" s="55" t="s">
        <v>25</v>
      </c>
      <c r="YB9" s="55" t="s">
        <v>25</v>
      </c>
      <c r="YC9" s="55" t="s">
        <v>25</v>
      </c>
      <c r="YD9" s="55" t="s">
        <v>25</v>
      </c>
      <c r="YE9" s="55" t="s">
        <v>25</v>
      </c>
      <c r="YF9" s="448" t="s">
        <v>25</v>
      </c>
      <c r="YG9" s="55" t="s">
        <v>25</v>
      </c>
      <c r="YH9" s="55" t="s">
        <v>25</v>
      </c>
      <c r="YI9" s="55" t="s">
        <v>25</v>
      </c>
      <c r="YJ9" s="55" t="s">
        <v>25</v>
      </c>
      <c r="YK9" s="55" t="s">
        <v>25</v>
      </c>
      <c r="YL9" s="55" t="s">
        <v>25</v>
      </c>
      <c r="YM9" s="55" t="s">
        <v>25</v>
      </c>
      <c r="YN9" s="55" t="s">
        <v>25</v>
      </c>
      <c r="YO9" s="55" t="s">
        <v>25</v>
      </c>
      <c r="YP9" s="55" t="s">
        <v>25</v>
      </c>
      <c r="YQ9" s="55" t="s">
        <v>25</v>
      </c>
      <c r="YR9" s="55" t="s">
        <v>25</v>
      </c>
      <c r="YS9" s="55" t="s">
        <v>25</v>
      </c>
      <c r="YT9" s="55" t="s">
        <v>25</v>
      </c>
      <c r="YU9" s="55" t="s">
        <v>25</v>
      </c>
      <c r="YV9" s="55" t="s">
        <v>25</v>
      </c>
      <c r="YW9" s="55" t="s">
        <v>25</v>
      </c>
      <c r="YX9" s="55" t="s">
        <v>25</v>
      </c>
      <c r="YY9" s="55" t="s">
        <v>25</v>
      </c>
      <c r="YZ9" s="448" t="s">
        <v>25</v>
      </c>
      <c r="ZA9" s="55" t="s">
        <v>25</v>
      </c>
      <c r="ZB9" s="55" t="s">
        <v>25</v>
      </c>
      <c r="ZC9" s="55" t="s">
        <v>25</v>
      </c>
      <c r="ZD9" s="55" t="s">
        <v>25</v>
      </c>
      <c r="ZE9" s="55" t="s">
        <v>25</v>
      </c>
      <c r="ZF9" s="55" t="s">
        <v>25</v>
      </c>
      <c r="ZG9" s="55" t="s">
        <v>25</v>
      </c>
      <c r="ZH9" s="55" t="s">
        <v>25</v>
      </c>
      <c r="ZI9" s="55" t="s">
        <v>25</v>
      </c>
      <c r="ZJ9" s="55" t="s">
        <v>25</v>
      </c>
      <c r="ZK9" s="412">
        <v>1185</v>
      </c>
      <c r="ZL9" s="413">
        <v>1008</v>
      </c>
      <c r="ZM9" s="214" t="s">
        <v>2222</v>
      </c>
      <c r="ZN9" s="407" t="s">
        <v>2222</v>
      </c>
      <c r="ZO9" s="172" t="s">
        <v>2205</v>
      </c>
      <c r="ZP9" s="35" t="s">
        <v>2205</v>
      </c>
      <c r="ZQ9" s="35" t="s">
        <v>2205</v>
      </c>
      <c r="ZR9" s="35" t="s">
        <v>2205</v>
      </c>
      <c r="ZS9" s="184" t="s">
        <v>2525</v>
      </c>
      <c r="ZT9" s="55" t="s">
        <v>2216</v>
      </c>
      <c r="ZU9" s="55" t="s">
        <v>2216</v>
      </c>
      <c r="ZV9" s="55">
        <v>1</v>
      </c>
      <c r="ZW9" s="6">
        <f t="shared" ref="ZW9:ZW16" si="54">ZV9/ZV9*100</f>
        <v>100</v>
      </c>
      <c r="ZX9" s="55" t="s">
        <v>2216</v>
      </c>
      <c r="ZY9" s="6" t="s">
        <v>2216</v>
      </c>
      <c r="ZZ9" s="55" t="s">
        <v>2216</v>
      </c>
      <c r="AAA9" s="6" t="s">
        <v>2216</v>
      </c>
      <c r="AAB9" s="55" t="s">
        <v>2216</v>
      </c>
      <c r="AAC9" s="6" t="s">
        <v>2216</v>
      </c>
      <c r="AAD9" s="55">
        <v>1</v>
      </c>
      <c r="AAE9" s="6">
        <f t="shared" si="4"/>
        <v>100</v>
      </c>
      <c r="AAF9" s="55" t="s">
        <v>2216</v>
      </c>
      <c r="AAG9" s="6" t="s">
        <v>2216</v>
      </c>
      <c r="AAH9" s="55" t="s">
        <v>2216</v>
      </c>
      <c r="AAI9" s="6" t="s">
        <v>2216</v>
      </c>
      <c r="AAJ9" s="55" t="s">
        <v>2216</v>
      </c>
      <c r="AAK9" s="6" t="s">
        <v>2216</v>
      </c>
      <c r="AAL9" s="55" t="s">
        <v>2216</v>
      </c>
      <c r="AAM9" s="6" t="s">
        <v>2216</v>
      </c>
      <c r="AAN9" s="55" t="s">
        <v>2216</v>
      </c>
      <c r="AAO9" s="6" t="s">
        <v>2216</v>
      </c>
      <c r="AAP9" s="55" t="s">
        <v>2216</v>
      </c>
      <c r="AAQ9" s="185" t="s">
        <v>2216</v>
      </c>
      <c r="AAR9" s="84" t="s">
        <v>2216</v>
      </c>
      <c r="AAS9" s="85" t="s">
        <v>2216</v>
      </c>
      <c r="AAT9" s="85" t="s">
        <v>2216</v>
      </c>
      <c r="AAU9" s="85" t="s">
        <v>2216</v>
      </c>
      <c r="AAV9" s="486" t="s">
        <v>25</v>
      </c>
      <c r="AAW9" s="20" t="s">
        <v>2205</v>
      </c>
      <c r="AAX9" s="20" t="s">
        <v>2205</v>
      </c>
      <c r="AAY9" s="20" t="s">
        <v>2205</v>
      </c>
      <c r="AAZ9" s="20" t="s">
        <v>2205</v>
      </c>
      <c r="ABA9" s="20" t="s">
        <v>2205</v>
      </c>
      <c r="ABB9" s="20" t="s">
        <v>2205</v>
      </c>
      <c r="ABC9" s="20" t="s">
        <v>2205</v>
      </c>
      <c r="ABD9" s="20" t="s">
        <v>2205</v>
      </c>
      <c r="ABE9" s="20" t="s">
        <v>2205</v>
      </c>
      <c r="ABF9" s="20" t="s">
        <v>2205</v>
      </c>
      <c r="ABG9" s="171" t="s">
        <v>2205</v>
      </c>
      <c r="ABH9" s="20" t="s">
        <v>25</v>
      </c>
      <c r="ABI9" s="20" t="s">
        <v>25</v>
      </c>
      <c r="ABJ9" s="20" t="s">
        <v>25</v>
      </c>
      <c r="ABK9" s="20" t="s">
        <v>25</v>
      </c>
      <c r="ABL9" s="20" t="s">
        <v>25</v>
      </c>
      <c r="ABM9" s="20" t="s">
        <v>25</v>
      </c>
      <c r="ABN9" s="20" t="s">
        <v>25</v>
      </c>
      <c r="ABO9" s="20" t="s">
        <v>25</v>
      </c>
      <c r="ABP9" s="20" t="s">
        <v>25</v>
      </c>
      <c r="ABQ9" s="20" t="s">
        <v>25</v>
      </c>
      <c r="ABR9" s="20" t="s">
        <v>25</v>
      </c>
      <c r="ABS9" s="171" t="s">
        <v>25</v>
      </c>
      <c r="ABT9" s="20" t="s">
        <v>2205</v>
      </c>
      <c r="ABU9" s="20" t="s">
        <v>2205</v>
      </c>
      <c r="ABV9" s="171" t="s">
        <v>2205</v>
      </c>
      <c r="ABW9" s="71" t="s">
        <v>24</v>
      </c>
      <c r="ABX9" s="72" t="s">
        <v>24</v>
      </c>
      <c r="ABY9" s="72" t="s">
        <v>24</v>
      </c>
      <c r="ABZ9" s="72" t="s">
        <v>24</v>
      </c>
      <c r="ACA9" s="72" t="s">
        <v>24</v>
      </c>
      <c r="ACB9" s="72" t="s">
        <v>24</v>
      </c>
      <c r="ACC9" s="72" t="s">
        <v>24</v>
      </c>
      <c r="ACD9" s="72" t="s">
        <v>24</v>
      </c>
      <c r="ACE9" s="72" t="s">
        <v>24</v>
      </c>
      <c r="ACF9" s="72" t="s">
        <v>24</v>
      </c>
      <c r="ACG9" s="72" t="s">
        <v>24</v>
      </c>
      <c r="ACH9" s="73" t="s">
        <v>24</v>
      </c>
      <c r="ACI9" s="72" t="s">
        <v>24</v>
      </c>
      <c r="ACJ9" s="72" t="s">
        <v>24</v>
      </c>
      <c r="ACK9" s="72" t="s">
        <v>24</v>
      </c>
      <c r="ACL9" s="72" t="s">
        <v>24</v>
      </c>
      <c r="ACM9" s="72" t="s">
        <v>24</v>
      </c>
      <c r="ACN9" s="72" t="s">
        <v>24</v>
      </c>
      <c r="ACO9" s="72" t="s">
        <v>24</v>
      </c>
      <c r="ACP9" s="72" t="s">
        <v>24</v>
      </c>
      <c r="ACQ9" s="72" t="s">
        <v>24</v>
      </c>
      <c r="ACR9" s="72" t="s">
        <v>24</v>
      </c>
      <c r="ACS9" s="72" t="s">
        <v>24</v>
      </c>
      <c r="ACT9" s="72" t="s">
        <v>24</v>
      </c>
      <c r="ACU9" s="72" t="s">
        <v>24</v>
      </c>
      <c r="ACV9" s="72" t="s">
        <v>24</v>
      </c>
      <c r="ACW9" s="72" t="s">
        <v>24</v>
      </c>
      <c r="ACX9" s="72" t="s">
        <v>24</v>
      </c>
      <c r="ACY9" s="72" t="s">
        <v>24</v>
      </c>
      <c r="ACZ9" s="72" t="s">
        <v>24</v>
      </c>
      <c r="ADA9" s="72" t="s">
        <v>24</v>
      </c>
      <c r="ADB9" s="72" t="s">
        <v>24</v>
      </c>
      <c r="ADC9" s="72" t="s">
        <v>24</v>
      </c>
      <c r="ADD9" s="72" t="s">
        <v>24</v>
      </c>
      <c r="ADE9" s="72" t="s">
        <v>24</v>
      </c>
      <c r="ADF9" s="72" t="s">
        <v>24</v>
      </c>
      <c r="ADG9" s="72" t="s">
        <v>24</v>
      </c>
      <c r="ADH9" s="72" t="s">
        <v>24</v>
      </c>
      <c r="ADI9" s="72" t="s">
        <v>24</v>
      </c>
      <c r="ADJ9" s="72" t="s">
        <v>24</v>
      </c>
      <c r="ADK9" s="71" t="s">
        <v>24</v>
      </c>
      <c r="ADL9" s="72" t="s">
        <v>24</v>
      </c>
      <c r="ADM9" s="72" t="s">
        <v>24</v>
      </c>
      <c r="ADN9" s="72" t="s">
        <v>24</v>
      </c>
      <c r="ADO9" s="72" t="s">
        <v>24</v>
      </c>
      <c r="ADP9" s="73" t="s">
        <v>24</v>
      </c>
      <c r="ADQ9" s="178" t="s">
        <v>24</v>
      </c>
      <c r="ADR9" s="20" t="s">
        <v>24</v>
      </c>
      <c r="ADS9" s="20" t="s">
        <v>24</v>
      </c>
      <c r="ADT9" s="178" t="s">
        <v>25</v>
      </c>
      <c r="ADU9" s="20" t="s">
        <v>25</v>
      </c>
      <c r="ADV9" s="171" t="s">
        <v>25</v>
      </c>
      <c r="ADW9" s="178" t="s">
        <v>25</v>
      </c>
      <c r="ADX9" s="20" t="s">
        <v>25</v>
      </c>
      <c r="ADY9" s="20" t="s">
        <v>25</v>
      </c>
      <c r="ADZ9" s="20" t="s">
        <v>25</v>
      </c>
      <c r="AEA9" s="20" t="s">
        <v>25</v>
      </c>
      <c r="AEB9" s="20" t="s">
        <v>25</v>
      </c>
      <c r="AEC9" s="20" t="s">
        <v>25</v>
      </c>
      <c r="AED9" s="20" t="s">
        <v>25</v>
      </c>
      <c r="AEE9" s="20" t="s">
        <v>25</v>
      </c>
      <c r="AEF9" s="171" t="s">
        <v>25</v>
      </c>
      <c r="AEG9" s="178" t="s">
        <v>25</v>
      </c>
      <c r="AEH9" s="20" t="s">
        <v>25</v>
      </c>
      <c r="AEI9" s="20" t="s">
        <v>25</v>
      </c>
      <c r="AEJ9" s="178" t="s">
        <v>25</v>
      </c>
      <c r="AEK9" s="20" t="s">
        <v>25</v>
      </c>
      <c r="AEL9" s="20" t="s">
        <v>25</v>
      </c>
      <c r="AEM9" s="20" t="s">
        <v>25</v>
      </c>
      <c r="AEN9" s="178" t="s">
        <v>25</v>
      </c>
      <c r="AEO9" s="171" t="s">
        <v>25</v>
      </c>
      <c r="AEP9" s="125" t="s">
        <v>25</v>
      </c>
      <c r="AEQ9" s="124" t="s">
        <v>25</v>
      </c>
      <c r="AER9" s="124" t="s">
        <v>25</v>
      </c>
      <c r="AES9" s="124" t="s">
        <v>25</v>
      </c>
      <c r="AET9" s="124" t="s">
        <v>25</v>
      </c>
      <c r="AEU9" s="124" t="s">
        <v>25</v>
      </c>
      <c r="AEV9" s="124" t="s">
        <v>25</v>
      </c>
      <c r="AEW9" s="124" t="s">
        <v>25</v>
      </c>
      <c r="AEX9" s="56" t="s">
        <v>25</v>
      </c>
      <c r="AEY9" s="487" t="s">
        <v>25</v>
      </c>
      <c r="AEZ9" s="488" t="s">
        <v>25</v>
      </c>
      <c r="AFA9" s="488" t="s">
        <v>25</v>
      </c>
      <c r="AFB9" s="489" t="s">
        <v>25</v>
      </c>
      <c r="AFC9" s="476"/>
      <c r="AFD9" s="58"/>
      <c r="AFE9" s="58"/>
      <c r="AFF9" s="58"/>
      <c r="AFG9" s="58"/>
      <c r="AFH9" s="58"/>
      <c r="AFI9" s="58"/>
      <c r="AFJ9" s="477"/>
      <c r="AFK9" s="170">
        <v>512</v>
      </c>
      <c r="AFL9" s="883">
        <v>263</v>
      </c>
      <c r="AFM9" s="883"/>
      <c r="AFN9" s="170">
        <v>1787</v>
      </c>
      <c r="AFO9" s="883">
        <v>1309</v>
      </c>
      <c r="AFP9" s="883"/>
      <c r="AFQ9" s="170">
        <v>111</v>
      </c>
      <c r="AFR9" s="883">
        <v>102</v>
      </c>
      <c r="AFS9" s="884"/>
      <c r="AFT9" s="170">
        <v>1942</v>
      </c>
      <c r="AFU9" s="170">
        <v>688</v>
      </c>
      <c r="AFV9" s="170">
        <v>4794</v>
      </c>
      <c r="AFW9" s="170">
        <v>10309</v>
      </c>
      <c r="AFX9" s="175">
        <v>46.503055582500728</v>
      </c>
      <c r="AFY9" s="174">
        <v>18</v>
      </c>
      <c r="AFZ9" s="170">
        <v>28</v>
      </c>
      <c r="AGA9" s="170">
        <v>0</v>
      </c>
      <c r="AGB9" s="170">
        <v>0</v>
      </c>
      <c r="AGC9" s="170">
        <v>18</v>
      </c>
      <c r="AGD9" s="170">
        <v>28</v>
      </c>
      <c r="AGE9" s="170">
        <v>11</v>
      </c>
      <c r="AGF9" s="170">
        <v>28</v>
      </c>
      <c r="AGG9" s="170">
        <v>2</v>
      </c>
      <c r="AGH9" s="170">
        <v>28</v>
      </c>
      <c r="AGI9" s="170">
        <v>0</v>
      </c>
      <c r="AGJ9" s="170">
        <v>6</v>
      </c>
      <c r="AGK9" s="170">
        <v>0</v>
      </c>
      <c r="AGL9" s="177">
        <v>0</v>
      </c>
      <c r="AGM9" s="170">
        <v>39683</v>
      </c>
      <c r="AGN9" s="170" t="s">
        <v>25</v>
      </c>
      <c r="AGO9" s="170" t="s">
        <v>25</v>
      </c>
      <c r="AGP9" s="170" t="s">
        <v>25</v>
      </c>
      <c r="AGQ9" s="170" t="s">
        <v>25</v>
      </c>
      <c r="AGR9" s="132" t="s">
        <v>25</v>
      </c>
      <c r="AGS9" s="174">
        <v>1</v>
      </c>
      <c r="AGT9" s="170">
        <v>44919</v>
      </c>
      <c r="AGU9" s="170">
        <v>2</v>
      </c>
      <c r="AGV9" s="170">
        <v>32</v>
      </c>
      <c r="AGW9" s="176">
        <v>0.255</v>
      </c>
      <c r="AGX9" s="170">
        <v>107</v>
      </c>
      <c r="AGY9" s="176">
        <v>0.85680000000000001</v>
      </c>
      <c r="AGZ9" s="170" t="s">
        <v>2265</v>
      </c>
      <c r="AHA9" s="170" t="s">
        <v>2265</v>
      </c>
      <c r="AHB9" s="170" t="s">
        <v>25</v>
      </c>
      <c r="AHC9" s="170" t="s">
        <v>25</v>
      </c>
      <c r="AHD9" s="170" t="s">
        <v>25</v>
      </c>
      <c r="AHE9" s="170" t="s">
        <v>25</v>
      </c>
      <c r="AHF9" s="170">
        <v>8548</v>
      </c>
      <c r="AHG9" s="170">
        <v>651</v>
      </c>
      <c r="AHH9" s="17">
        <v>5.2131297196441295</v>
      </c>
      <c r="AHI9" s="170">
        <v>1833.91</v>
      </c>
      <c r="AHJ9" s="170" t="s">
        <v>25</v>
      </c>
      <c r="AHK9" s="170" t="s">
        <v>25</v>
      </c>
      <c r="AHL9" s="170" t="s">
        <v>25</v>
      </c>
      <c r="AHM9" s="170" t="s">
        <v>25</v>
      </c>
      <c r="AHN9" s="174" t="s">
        <v>25</v>
      </c>
      <c r="AHO9" s="170" t="s">
        <v>25</v>
      </c>
      <c r="AHP9" s="170" t="s">
        <v>25</v>
      </c>
      <c r="AHQ9" s="170" t="s">
        <v>25</v>
      </c>
      <c r="AHR9" s="170" t="s">
        <v>25</v>
      </c>
      <c r="AHS9" s="170" t="s">
        <v>25</v>
      </c>
      <c r="AHT9" s="170" t="s">
        <v>25</v>
      </c>
      <c r="AHU9" s="170" t="s">
        <v>25</v>
      </c>
      <c r="AHV9" s="170" t="s">
        <v>25</v>
      </c>
      <c r="AHW9" s="170" t="s">
        <v>25</v>
      </c>
      <c r="AHX9" s="170" t="s">
        <v>25</v>
      </c>
      <c r="AHY9" s="170" t="s">
        <v>25</v>
      </c>
      <c r="AHZ9" s="170" t="s">
        <v>25</v>
      </c>
      <c r="AIA9" s="170" t="s">
        <v>25</v>
      </c>
      <c r="AIB9" s="170" t="s">
        <v>25</v>
      </c>
      <c r="AIC9" s="170" t="s">
        <v>25</v>
      </c>
      <c r="AID9" s="170" t="s">
        <v>25</v>
      </c>
      <c r="AIE9" s="170" t="s">
        <v>25</v>
      </c>
      <c r="AIF9" s="170" t="s">
        <v>25</v>
      </c>
      <c r="AIG9" s="170" t="s">
        <v>25</v>
      </c>
      <c r="AIH9" s="170" t="s">
        <v>25</v>
      </c>
      <c r="AII9" s="170" t="s">
        <v>25</v>
      </c>
      <c r="AIJ9" s="174" t="s">
        <v>25</v>
      </c>
      <c r="AIK9" s="177" t="s">
        <v>25</v>
      </c>
      <c r="AIL9" s="72" t="s">
        <v>25</v>
      </c>
      <c r="AIM9" s="72" t="s">
        <v>25</v>
      </c>
      <c r="AIN9" s="72" t="s">
        <v>25</v>
      </c>
      <c r="AIO9" s="72" t="s">
        <v>25</v>
      </c>
      <c r="AIP9" s="72" t="s">
        <v>25</v>
      </c>
      <c r="AIQ9" s="72" t="s">
        <v>25</v>
      </c>
      <c r="AIR9" s="72" t="s">
        <v>25</v>
      </c>
      <c r="AIS9" s="72" t="s">
        <v>25</v>
      </c>
      <c r="AIT9" s="72" t="s">
        <v>25</v>
      </c>
      <c r="AIU9" s="72" t="s">
        <v>25</v>
      </c>
      <c r="AIV9" s="72" t="s">
        <v>25</v>
      </c>
      <c r="AIW9" s="73" t="s">
        <v>25</v>
      </c>
      <c r="AIX9" s="28" t="s">
        <v>25</v>
      </c>
      <c r="AIY9" s="132" t="s">
        <v>25</v>
      </c>
      <c r="AIZ9" s="132" t="s">
        <v>25</v>
      </c>
      <c r="AJA9" s="132" t="s">
        <v>25</v>
      </c>
      <c r="AJB9" s="132" t="s">
        <v>25</v>
      </c>
      <c r="AJC9" s="132" t="s">
        <v>25</v>
      </c>
      <c r="AJD9" s="132" t="s">
        <v>25</v>
      </c>
      <c r="AJE9" s="132" t="s">
        <v>25</v>
      </c>
      <c r="AJF9" s="132" t="s">
        <v>25</v>
      </c>
      <c r="AJG9" s="132" t="s">
        <v>25</v>
      </c>
      <c r="AJH9" s="132" t="s">
        <v>25</v>
      </c>
      <c r="AJI9" s="132" t="s">
        <v>25</v>
      </c>
      <c r="AJJ9" s="132" t="s">
        <v>25</v>
      </c>
      <c r="AJK9" s="132" t="s">
        <v>25</v>
      </c>
      <c r="AJL9" s="132" t="s">
        <v>25</v>
      </c>
      <c r="AJM9" s="132" t="s">
        <v>25</v>
      </c>
      <c r="AJN9" s="132" t="s">
        <v>25</v>
      </c>
      <c r="AJO9" s="132" t="s">
        <v>25</v>
      </c>
      <c r="AJP9" s="132" t="s">
        <v>25</v>
      </c>
      <c r="AJQ9" s="132" t="s">
        <v>25</v>
      </c>
      <c r="AJR9" s="132" t="s">
        <v>25</v>
      </c>
      <c r="AJS9" s="132" t="s">
        <v>25</v>
      </c>
      <c r="AJT9" s="132" t="s">
        <v>25</v>
      </c>
      <c r="AJU9" s="132" t="s">
        <v>25</v>
      </c>
      <c r="AJV9" s="132" t="s">
        <v>25</v>
      </c>
      <c r="AJW9" s="132" t="s">
        <v>25</v>
      </c>
      <c r="AJX9" s="132" t="s">
        <v>25</v>
      </c>
      <c r="AJY9" s="132" t="s">
        <v>25</v>
      </c>
      <c r="AJZ9" s="132" t="s">
        <v>25</v>
      </c>
      <c r="AKA9" s="132" t="s">
        <v>25</v>
      </c>
      <c r="AKB9" s="28" t="s">
        <v>25</v>
      </c>
      <c r="AKC9" s="56" t="s">
        <v>25</v>
      </c>
      <c r="AKD9" s="15" t="s">
        <v>25</v>
      </c>
      <c r="AKE9" s="13" t="s">
        <v>25</v>
      </c>
      <c r="AKF9" s="13" t="s">
        <v>25</v>
      </c>
      <c r="AKG9" s="13" t="s">
        <v>25</v>
      </c>
      <c r="AKH9" s="133" t="s">
        <v>25</v>
      </c>
      <c r="AKI9" s="28" t="s">
        <v>25</v>
      </c>
      <c r="AKJ9" s="56" t="s">
        <v>25</v>
      </c>
      <c r="AKK9" s="28" t="s">
        <v>25</v>
      </c>
      <c r="AKL9" s="132" t="s">
        <v>25</v>
      </c>
      <c r="AKM9" s="132" t="s">
        <v>25</v>
      </c>
      <c r="AKN9" s="132" t="s">
        <v>25</v>
      </c>
      <c r="AKO9" s="132" t="s">
        <v>25</v>
      </c>
      <c r="AKP9" s="56" t="s">
        <v>25</v>
      </c>
      <c r="AKQ9" s="132" t="s">
        <v>25</v>
      </c>
      <c r="AKR9" s="132" t="s">
        <v>25</v>
      </c>
      <c r="AKS9" s="132" t="s">
        <v>25</v>
      </c>
      <c r="AKT9" s="132" t="s">
        <v>25</v>
      </c>
      <c r="AKU9" s="174">
        <v>1739</v>
      </c>
      <c r="AKV9" s="170">
        <v>1712</v>
      </c>
      <c r="AKW9" s="170" t="s">
        <v>25</v>
      </c>
      <c r="AKX9" s="170" t="s">
        <v>25</v>
      </c>
      <c r="AKY9" s="170"/>
      <c r="AKZ9" s="170"/>
      <c r="ALA9" s="170"/>
      <c r="ALB9" s="170"/>
      <c r="ALC9" s="170" t="s">
        <v>25</v>
      </c>
      <c r="ALD9" s="170" t="s">
        <v>25</v>
      </c>
      <c r="ALE9" s="170" t="s">
        <v>25</v>
      </c>
      <c r="ALF9" s="177" t="s">
        <v>25</v>
      </c>
      <c r="ALG9" s="490"/>
      <c r="ALH9" s="491"/>
      <c r="ALI9" s="491"/>
      <c r="ALJ9" s="491"/>
      <c r="ALK9" s="491"/>
      <c r="ALL9" s="491"/>
      <c r="ALM9" s="491"/>
      <c r="ALN9" s="491"/>
      <c r="ALO9" s="491"/>
      <c r="ALP9" s="491"/>
      <c r="ALQ9" s="491"/>
      <c r="ALR9" s="491"/>
      <c r="ALS9" s="491"/>
      <c r="ALT9" s="492"/>
      <c r="ALU9" s="2">
        <v>30244</v>
      </c>
      <c r="ALV9" s="2">
        <v>15358</v>
      </c>
      <c r="ALW9" s="2">
        <v>133632</v>
      </c>
      <c r="ALX9" s="2">
        <v>123594</v>
      </c>
      <c r="ALY9" s="2">
        <v>149911</v>
      </c>
      <c r="ALZ9" s="2">
        <v>155179</v>
      </c>
      <c r="AMA9" s="2">
        <v>94299</v>
      </c>
      <c r="AMB9" s="2">
        <v>82958</v>
      </c>
      <c r="AMC9" s="2">
        <v>270231</v>
      </c>
      <c r="AMD9" s="2">
        <v>245513</v>
      </c>
      <c r="AME9" s="2">
        <v>159253</v>
      </c>
      <c r="AMF9" s="2">
        <v>143796</v>
      </c>
      <c r="AMG9" s="2">
        <v>137472</v>
      </c>
      <c r="AMH9" s="2">
        <v>175039</v>
      </c>
      <c r="AMI9" s="2">
        <v>11184</v>
      </c>
      <c r="AMJ9" s="10">
        <v>47017</v>
      </c>
      <c r="AMK9" s="178">
        <v>3.066639897954424</v>
      </c>
      <c r="AML9" s="20">
        <v>1.553739475989778</v>
      </c>
      <c r="AMM9" s="20">
        <v>13.549835433257693</v>
      </c>
      <c r="AMN9" s="20">
        <v>12.503768511230669</v>
      </c>
      <c r="AMO9" s="20">
        <v>15.200471291570086</v>
      </c>
      <c r="AMP9" s="20">
        <v>15.699162530578054</v>
      </c>
      <c r="AMQ9" s="20">
        <v>9.5616014990478853</v>
      </c>
      <c r="AMR9" s="20">
        <v>8.3927021388956895</v>
      </c>
      <c r="AMS9" s="20">
        <v>27.400514689330841</v>
      </c>
      <c r="AMT9" s="20">
        <v>24.838080477189632</v>
      </c>
      <c r="AMU9" s="20">
        <v>16.147718677057792</v>
      </c>
      <c r="AMV9" s="20">
        <v>14.547566199337552</v>
      </c>
      <c r="AMW9" s="20">
        <v>13.939198520420268</v>
      </c>
      <c r="AMX9" s="20">
        <v>17.70836073302349</v>
      </c>
      <c r="AMY9" s="20">
        <v>1.1340199913610065</v>
      </c>
      <c r="AMZ9" s="20">
        <v>4.7566199337551369</v>
      </c>
      <c r="ANA9" s="20">
        <v>98.865980008638999</v>
      </c>
      <c r="ANB9" s="20">
        <v>95.243380066244868</v>
      </c>
      <c r="ANC9" s="20">
        <v>16.616475331212115</v>
      </c>
      <c r="AND9" s="20">
        <v>14.057507987220447</v>
      </c>
      <c r="ANE9" s="179">
        <v>11938</v>
      </c>
      <c r="ANF9" s="20">
        <v>37.456074297188756</v>
      </c>
      <c r="ANG9" s="64">
        <v>19934</v>
      </c>
      <c r="ANH9" s="20">
        <v>62.543925702811244</v>
      </c>
      <c r="ANI9" s="64">
        <v>337358</v>
      </c>
      <c r="ANJ9" s="20">
        <v>50.113638726889739</v>
      </c>
      <c r="ANK9" s="64">
        <v>335828</v>
      </c>
      <c r="ANL9" s="20">
        <v>49.886361273110253</v>
      </c>
      <c r="ANM9" s="179">
        <v>21</v>
      </c>
      <c r="ANN9" s="20">
        <v>0.967741935483871</v>
      </c>
      <c r="ANO9" s="64">
        <v>2149</v>
      </c>
      <c r="ANP9" s="20">
        <v>99.032258064516128</v>
      </c>
      <c r="ANQ9" s="64" t="s">
        <v>25</v>
      </c>
      <c r="ANR9" s="20" t="s">
        <v>25</v>
      </c>
      <c r="ANS9" s="64" t="s">
        <v>25</v>
      </c>
      <c r="ANT9" s="20" t="s">
        <v>25</v>
      </c>
      <c r="ANU9" s="64">
        <v>11843</v>
      </c>
      <c r="ANV9" s="20">
        <v>51.756839437112149</v>
      </c>
      <c r="ANW9" s="64">
        <v>11039</v>
      </c>
      <c r="ANX9" s="171">
        <v>48.243160562887859</v>
      </c>
      <c r="ANY9" s="179">
        <v>3533</v>
      </c>
      <c r="ANZ9" s="20">
        <v>29.346291220201014</v>
      </c>
      <c r="AOA9" s="64">
        <v>8506</v>
      </c>
      <c r="AOB9" s="20">
        <v>70.65370877979899</v>
      </c>
      <c r="AOC9" s="64">
        <v>126295</v>
      </c>
      <c r="AOD9" s="20">
        <v>52.067315025911007</v>
      </c>
      <c r="AOE9" s="64">
        <v>116266</v>
      </c>
      <c r="AOF9" s="20">
        <v>47.932684974088993</v>
      </c>
      <c r="AOG9" s="64" t="s">
        <v>25</v>
      </c>
      <c r="AOH9" s="64" t="s">
        <v>25</v>
      </c>
      <c r="AOI9" s="64" t="s">
        <v>25</v>
      </c>
      <c r="AOJ9" s="64" t="s">
        <v>25</v>
      </c>
      <c r="AOK9" s="179">
        <v>125907</v>
      </c>
      <c r="AOL9" s="64">
        <v>115880</v>
      </c>
      <c r="AOM9" s="64">
        <v>45608</v>
      </c>
      <c r="AON9" s="64">
        <v>47590</v>
      </c>
      <c r="AOO9" s="20">
        <v>36.223561835322897</v>
      </c>
      <c r="AOP9" s="20">
        <v>41.068346565412497</v>
      </c>
      <c r="AOQ9" s="64">
        <v>1773</v>
      </c>
      <c r="AOR9" s="20">
        <v>51.540697674418603</v>
      </c>
      <c r="AOS9" s="64">
        <v>1667</v>
      </c>
      <c r="AOT9" s="20">
        <v>48.45930232558139</v>
      </c>
      <c r="AOU9" s="64">
        <v>71</v>
      </c>
      <c r="AOV9" s="20">
        <v>61.739130434782609</v>
      </c>
      <c r="AOW9" s="64">
        <v>44</v>
      </c>
      <c r="AOX9" s="20">
        <v>38.260869565217391</v>
      </c>
      <c r="AOY9" s="64">
        <v>587</v>
      </c>
      <c r="AOZ9" s="64">
        <v>456</v>
      </c>
      <c r="APA9" s="20">
        <v>128.7280701754386</v>
      </c>
      <c r="APB9" s="64">
        <v>162</v>
      </c>
      <c r="APC9" s="64">
        <v>63</v>
      </c>
      <c r="APD9" s="20">
        <v>28.000000000000004</v>
      </c>
      <c r="APE9" s="64" t="s">
        <v>25</v>
      </c>
      <c r="APF9" s="64" t="s">
        <v>25</v>
      </c>
      <c r="APG9" s="179">
        <v>1780</v>
      </c>
      <c r="APH9" s="20">
        <v>31.005051384776174</v>
      </c>
      <c r="API9" s="64">
        <v>3961</v>
      </c>
      <c r="APJ9" s="20">
        <v>68.994948615223834</v>
      </c>
      <c r="APK9" s="64">
        <v>62855</v>
      </c>
      <c r="APL9" s="20">
        <v>52.109500004145218</v>
      </c>
      <c r="APM9" s="64">
        <v>57766</v>
      </c>
      <c r="APN9" s="20">
        <v>47.890499995854782</v>
      </c>
      <c r="APO9" s="64" t="s">
        <v>25</v>
      </c>
      <c r="APP9" s="64" t="s">
        <v>25</v>
      </c>
      <c r="APQ9" s="64" t="s">
        <v>25</v>
      </c>
      <c r="APR9" s="64" t="s">
        <v>25</v>
      </c>
      <c r="APS9" s="179">
        <v>62596</v>
      </c>
      <c r="APT9" s="64">
        <v>57963</v>
      </c>
      <c r="APU9" s="64">
        <v>40272</v>
      </c>
      <c r="APV9" s="64">
        <v>41832</v>
      </c>
      <c r="APW9" s="20">
        <v>64.336379321362386</v>
      </c>
      <c r="APX9" s="20">
        <v>72.170177527043109</v>
      </c>
      <c r="APY9" s="64" t="s">
        <v>25</v>
      </c>
      <c r="APZ9" s="64" t="s">
        <v>25</v>
      </c>
      <c r="AQA9" s="64" t="s">
        <v>25</v>
      </c>
      <c r="AQB9" s="64" t="s">
        <v>25</v>
      </c>
      <c r="AQC9" s="64">
        <v>309</v>
      </c>
      <c r="AQD9" s="20">
        <v>54.401408450704224</v>
      </c>
      <c r="AQE9" s="64">
        <v>259</v>
      </c>
      <c r="AQF9" s="20">
        <v>45.598591549295776</v>
      </c>
      <c r="AQG9" s="64">
        <v>221</v>
      </c>
      <c r="AQH9" s="64">
        <v>193</v>
      </c>
      <c r="AQI9" s="20">
        <v>114.5077720207254</v>
      </c>
      <c r="AQJ9" s="64">
        <v>55</v>
      </c>
      <c r="AQK9" s="64">
        <v>12</v>
      </c>
      <c r="AQL9" s="20">
        <v>17.910447761194028</v>
      </c>
      <c r="AQM9" s="179">
        <v>1993</v>
      </c>
      <c r="AQN9" s="20">
        <v>44.005299183042609</v>
      </c>
      <c r="AQO9" s="64">
        <v>2536</v>
      </c>
      <c r="AQP9" s="20">
        <v>55.994700816957391</v>
      </c>
      <c r="AQQ9" s="64"/>
      <c r="AQR9" s="20"/>
      <c r="AQS9" s="64"/>
      <c r="AQT9" s="20"/>
      <c r="AQU9" s="64"/>
      <c r="AQV9" s="20"/>
      <c r="AQW9" s="64"/>
      <c r="AQX9" s="20"/>
      <c r="AQY9" s="64"/>
      <c r="AQZ9" s="20"/>
      <c r="ARA9" s="64"/>
      <c r="ARB9" s="20"/>
      <c r="ARC9" s="64"/>
      <c r="ARD9" s="20"/>
      <c r="ARE9" s="64"/>
      <c r="ARF9" s="20"/>
      <c r="ARG9" s="64"/>
      <c r="ARH9" s="20"/>
      <c r="ARI9" s="64"/>
      <c r="ARJ9" s="20"/>
      <c r="ARK9" s="64"/>
      <c r="ARL9" s="20"/>
      <c r="ARM9" s="64"/>
      <c r="ARN9" s="20"/>
      <c r="ARO9" s="64">
        <v>192</v>
      </c>
      <c r="ARP9" s="20">
        <v>49.870129870129873</v>
      </c>
      <c r="ARQ9" s="64">
        <v>193</v>
      </c>
      <c r="ARR9" s="20">
        <v>50.129870129870127</v>
      </c>
      <c r="ARS9" s="64" t="s">
        <v>25</v>
      </c>
      <c r="ART9" s="64" t="s">
        <v>25</v>
      </c>
      <c r="ARU9" s="20" t="s">
        <v>25</v>
      </c>
      <c r="ARV9" s="64">
        <v>32</v>
      </c>
      <c r="ARW9" s="64">
        <v>4</v>
      </c>
      <c r="ARX9" s="20">
        <v>11.111111111111111</v>
      </c>
      <c r="ARY9" s="179">
        <v>3745</v>
      </c>
      <c r="ARZ9" s="20">
        <v>66.107678729037957</v>
      </c>
      <c r="ASA9" s="64">
        <v>1920</v>
      </c>
      <c r="ASB9" s="20">
        <v>33.89232127096205</v>
      </c>
      <c r="ASC9" s="64">
        <v>77169</v>
      </c>
      <c r="ASD9" s="20">
        <v>44.605842707020727</v>
      </c>
      <c r="ASE9" s="64">
        <v>95833</v>
      </c>
      <c r="ASF9" s="20">
        <v>55.394157292979273</v>
      </c>
      <c r="ASG9" s="179">
        <v>55</v>
      </c>
      <c r="ASH9" s="20">
        <v>22.448979591836736</v>
      </c>
      <c r="ASI9" s="64">
        <v>190</v>
      </c>
      <c r="ASJ9" s="20">
        <v>77.551020408163268</v>
      </c>
      <c r="ASK9" s="64">
        <v>608</v>
      </c>
      <c r="ASL9" s="20">
        <v>60.678642714570863</v>
      </c>
      <c r="ASM9" s="64">
        <v>394</v>
      </c>
      <c r="ASN9" s="20">
        <v>39.321357285429144</v>
      </c>
      <c r="ASO9" s="179">
        <v>173</v>
      </c>
      <c r="ASP9" s="20">
        <v>53.726708074534159</v>
      </c>
      <c r="ASQ9" s="64">
        <v>149</v>
      </c>
      <c r="ASR9" s="20">
        <v>46.273291925465834</v>
      </c>
      <c r="ASS9" s="64">
        <v>10858</v>
      </c>
      <c r="AST9" s="20">
        <v>48.90330135567266</v>
      </c>
      <c r="ASU9" s="64">
        <v>11345</v>
      </c>
      <c r="ASV9" s="20">
        <v>51.09669864432734</v>
      </c>
      <c r="ASW9" s="64">
        <v>2</v>
      </c>
      <c r="ASX9" s="64">
        <v>40</v>
      </c>
      <c r="ASY9" s="20">
        <v>95.238095238095241</v>
      </c>
      <c r="ASZ9" s="64">
        <v>4751</v>
      </c>
      <c r="ATA9" s="20">
        <v>37.575134451123063</v>
      </c>
      <c r="ATB9" s="64">
        <v>7893</v>
      </c>
      <c r="ATC9" s="20">
        <v>62.424865548876937</v>
      </c>
      <c r="ATD9" s="28" t="s">
        <v>25</v>
      </c>
      <c r="ATE9" s="132" t="s">
        <v>25</v>
      </c>
      <c r="ATF9" s="132" t="s">
        <v>25</v>
      </c>
      <c r="ATG9" s="56" t="s">
        <v>25</v>
      </c>
      <c r="ATH9" s="28" t="s">
        <v>25</v>
      </c>
      <c r="ATI9" s="132" t="s">
        <v>25</v>
      </c>
      <c r="ATJ9" s="132" t="s">
        <v>25</v>
      </c>
      <c r="ATK9" s="28" t="s">
        <v>3024</v>
      </c>
      <c r="ATL9" s="132" t="s">
        <v>3024</v>
      </c>
      <c r="ATM9" s="132" t="s">
        <v>3024</v>
      </c>
      <c r="ATN9" s="132" t="s">
        <v>3024</v>
      </c>
      <c r="ATO9" s="132" t="s">
        <v>3024</v>
      </c>
      <c r="ATP9" s="132" t="s">
        <v>3024</v>
      </c>
      <c r="ATQ9" s="132" t="s">
        <v>3024</v>
      </c>
      <c r="ATR9" s="132" t="s">
        <v>3024</v>
      </c>
      <c r="ATS9" s="132" t="s">
        <v>3024</v>
      </c>
      <c r="ATT9" s="132" t="s">
        <v>3024</v>
      </c>
      <c r="ATU9" s="132" t="s">
        <v>3024</v>
      </c>
      <c r="ATV9" s="56" t="s">
        <v>3024</v>
      </c>
      <c r="ATW9" s="92">
        <v>13456</v>
      </c>
      <c r="ATX9" s="91">
        <v>2.2740784780023785E-2</v>
      </c>
      <c r="ATY9" s="90">
        <v>16740</v>
      </c>
      <c r="ATZ9" s="91">
        <v>4.7132616487455196E-2</v>
      </c>
      <c r="AUA9" s="90">
        <v>354</v>
      </c>
      <c r="AUB9" s="91">
        <v>0.56497175141242939</v>
      </c>
      <c r="AUC9" s="91">
        <v>0</v>
      </c>
      <c r="AUD9" s="91">
        <v>0</v>
      </c>
      <c r="AUE9" s="91">
        <v>99.435028248587571</v>
      </c>
      <c r="AUF9" s="90">
        <v>996</v>
      </c>
      <c r="AUG9" s="91">
        <v>0.40160642570281119</v>
      </c>
      <c r="AUH9" s="91">
        <v>0</v>
      </c>
      <c r="AUI9" s="91">
        <v>0.1004016064257028</v>
      </c>
      <c r="AUJ9" s="128">
        <v>99.497991967871485</v>
      </c>
      <c r="AUK9" s="90">
        <v>92412.081474000006</v>
      </c>
      <c r="AUL9" s="120">
        <v>99.878147847278626</v>
      </c>
      <c r="AUM9" s="28" t="s">
        <v>25</v>
      </c>
      <c r="AUN9" s="132" t="s">
        <v>25</v>
      </c>
      <c r="AUO9" s="132" t="s">
        <v>25</v>
      </c>
      <c r="AUP9" s="132" t="s">
        <v>25</v>
      </c>
      <c r="AUQ9" s="132" t="s">
        <v>25</v>
      </c>
      <c r="AUR9" s="132" t="s">
        <v>25</v>
      </c>
      <c r="AUS9" s="132" t="s">
        <v>25</v>
      </c>
      <c r="AUT9" s="132" t="s">
        <v>25</v>
      </c>
      <c r="AUU9" s="132" t="s">
        <v>25</v>
      </c>
      <c r="AUV9" s="132" t="s">
        <v>25</v>
      </c>
      <c r="AUW9" s="132" t="s">
        <v>25</v>
      </c>
      <c r="AUX9" s="132" t="s">
        <v>25</v>
      </c>
      <c r="AUY9" s="132" t="s">
        <v>25</v>
      </c>
      <c r="AUZ9" s="56" t="s">
        <v>25</v>
      </c>
      <c r="AVA9" s="92">
        <v>81</v>
      </c>
      <c r="AVB9" s="92">
        <v>6</v>
      </c>
      <c r="AVC9" s="92">
        <v>5</v>
      </c>
      <c r="AVD9" s="92">
        <v>0</v>
      </c>
      <c r="AVE9" s="92">
        <v>31</v>
      </c>
      <c r="AVF9" s="92">
        <v>2</v>
      </c>
      <c r="AVG9" s="92">
        <v>28</v>
      </c>
      <c r="AVH9" s="92">
        <v>3</v>
      </c>
      <c r="AVI9" s="92">
        <v>10</v>
      </c>
      <c r="AVJ9" s="92">
        <v>0</v>
      </c>
      <c r="AVK9" s="92">
        <v>4</v>
      </c>
      <c r="AVL9" s="92">
        <v>1</v>
      </c>
      <c r="AVM9" s="92">
        <v>1</v>
      </c>
      <c r="AVN9" s="92">
        <v>0</v>
      </c>
      <c r="AVO9" s="92">
        <v>2</v>
      </c>
      <c r="AVP9" s="92">
        <v>0</v>
      </c>
      <c r="AVQ9" s="92">
        <v>0</v>
      </c>
      <c r="AVR9" s="94">
        <v>0</v>
      </c>
      <c r="AVS9" s="93">
        <v>6</v>
      </c>
      <c r="AVT9" s="92">
        <v>2</v>
      </c>
      <c r="AVU9" s="92">
        <v>0</v>
      </c>
      <c r="AVV9" s="92">
        <v>0</v>
      </c>
      <c r="AVW9" s="92">
        <v>0</v>
      </c>
      <c r="AVX9" s="92">
        <v>0</v>
      </c>
      <c r="AVY9" s="92">
        <v>2</v>
      </c>
      <c r="AVZ9" s="92">
        <v>1</v>
      </c>
      <c r="AWA9" s="92">
        <v>1</v>
      </c>
      <c r="AWB9" s="92">
        <v>0</v>
      </c>
      <c r="AWC9" s="92">
        <v>2</v>
      </c>
      <c r="AWD9" s="92">
        <v>1</v>
      </c>
      <c r="AWE9" s="92">
        <v>0</v>
      </c>
      <c r="AWF9" s="92">
        <v>0</v>
      </c>
      <c r="AWG9" s="92">
        <v>1</v>
      </c>
      <c r="AWH9" s="92">
        <v>0</v>
      </c>
      <c r="AWI9" s="92">
        <v>0</v>
      </c>
      <c r="AWJ9" s="94">
        <v>0</v>
      </c>
      <c r="AWK9" s="93">
        <v>7367</v>
      </c>
      <c r="AWL9" s="92">
        <v>4668</v>
      </c>
      <c r="AWM9" s="92">
        <v>2058</v>
      </c>
      <c r="AWN9" s="92">
        <v>1229</v>
      </c>
      <c r="AWO9" s="92">
        <v>523</v>
      </c>
      <c r="AWP9" s="92">
        <v>353</v>
      </c>
      <c r="AWQ9" s="92">
        <v>607</v>
      </c>
      <c r="AWR9" s="92">
        <v>501</v>
      </c>
      <c r="AWS9" s="92">
        <v>414</v>
      </c>
      <c r="AWT9" s="92">
        <v>472</v>
      </c>
      <c r="AWU9" s="92">
        <v>633</v>
      </c>
      <c r="AWV9" s="92">
        <v>232</v>
      </c>
      <c r="AWW9" s="92">
        <v>312</v>
      </c>
      <c r="AWX9" s="92">
        <v>131</v>
      </c>
      <c r="AWY9" s="92">
        <v>69</v>
      </c>
      <c r="AWZ9" s="92">
        <v>52</v>
      </c>
      <c r="AXA9" s="92">
        <v>397</v>
      </c>
      <c r="AXB9" s="92">
        <v>179</v>
      </c>
      <c r="AXC9" s="92">
        <v>192</v>
      </c>
      <c r="AXD9" s="92">
        <v>196</v>
      </c>
      <c r="AXE9" s="92">
        <v>135</v>
      </c>
      <c r="AXF9" s="92">
        <v>125</v>
      </c>
      <c r="AXG9" s="92">
        <v>167</v>
      </c>
      <c r="AXH9" s="92">
        <v>76</v>
      </c>
      <c r="AXI9" s="92">
        <v>32</v>
      </c>
      <c r="AXJ9" s="92">
        <v>34</v>
      </c>
      <c r="AXK9" s="92">
        <v>1828</v>
      </c>
      <c r="AXL9" s="94">
        <v>1088</v>
      </c>
      <c r="AXM9" s="93">
        <v>85</v>
      </c>
      <c r="AXN9" s="92">
        <v>65</v>
      </c>
      <c r="AXO9" s="92">
        <v>44</v>
      </c>
      <c r="AXP9" s="92">
        <v>32</v>
      </c>
      <c r="AXQ9" s="92">
        <v>25</v>
      </c>
      <c r="AXR9" s="92">
        <v>21</v>
      </c>
      <c r="AXS9" s="92">
        <v>42</v>
      </c>
      <c r="AXT9" s="92">
        <v>30</v>
      </c>
      <c r="AXU9" s="92">
        <v>148</v>
      </c>
      <c r="AXV9" s="92">
        <v>71</v>
      </c>
      <c r="AXW9" s="92">
        <v>863</v>
      </c>
      <c r="AXX9" s="92">
        <v>317</v>
      </c>
      <c r="AXY9" s="92">
        <v>1886</v>
      </c>
      <c r="AXZ9" s="92">
        <v>941</v>
      </c>
      <c r="AYA9" s="92">
        <v>4318</v>
      </c>
      <c r="AYB9" s="92">
        <v>3223</v>
      </c>
      <c r="AYC9" s="94">
        <v>2</v>
      </c>
      <c r="AYD9" s="92">
        <v>422</v>
      </c>
      <c r="AYE9" s="92">
        <v>196</v>
      </c>
      <c r="AYF9" s="92">
        <v>443</v>
      </c>
      <c r="AYG9" s="92">
        <v>167</v>
      </c>
      <c r="AYH9" s="92">
        <v>189</v>
      </c>
      <c r="AYI9" s="92">
        <v>144</v>
      </c>
      <c r="AYJ9" s="92">
        <v>129</v>
      </c>
      <c r="AYK9" s="92">
        <v>78</v>
      </c>
      <c r="AYL9" s="92">
        <v>201</v>
      </c>
      <c r="AYM9" s="92">
        <v>18</v>
      </c>
      <c r="AYN9" s="92">
        <v>116</v>
      </c>
      <c r="AYO9" s="92">
        <v>8</v>
      </c>
      <c r="AYP9" s="92">
        <v>73</v>
      </c>
      <c r="AYQ9" s="92">
        <v>47</v>
      </c>
      <c r="AYR9" s="92">
        <v>59</v>
      </c>
      <c r="AYS9" s="92">
        <v>45</v>
      </c>
      <c r="AYT9" s="92">
        <v>72</v>
      </c>
      <c r="AYU9" s="92">
        <v>149</v>
      </c>
      <c r="AYV9" s="92">
        <v>89</v>
      </c>
      <c r="AYW9" s="119">
        <v>579.91435498598821</v>
      </c>
      <c r="AYX9" s="120">
        <v>373.80782690167126</v>
      </c>
      <c r="AYY9" s="120">
        <v>162.0013224597752</v>
      </c>
      <c r="AYZ9" s="120">
        <v>98.41684217269794</v>
      </c>
      <c r="AZA9" s="120">
        <v>41.169432286910798</v>
      </c>
      <c r="AZB9" s="120">
        <v>28.267815530481993</v>
      </c>
      <c r="AZC9" s="120">
        <v>47.781731162819987</v>
      </c>
      <c r="AZD9" s="120">
        <v>40.119477565924868</v>
      </c>
      <c r="AZE9" s="120">
        <v>32.589187316981011</v>
      </c>
      <c r="AZF9" s="120">
        <v>37.797192437358362</v>
      </c>
      <c r="AZG9" s="120">
        <v>49.828395100601405</v>
      </c>
      <c r="AZH9" s="120">
        <v>18.578281028532075</v>
      </c>
      <c r="AZI9" s="120">
        <v>24.559967253376996</v>
      </c>
      <c r="AZJ9" s="120">
        <v>10.490322477317681</v>
      </c>
      <c r="AZK9" s="120">
        <v>5.4315312194968355</v>
      </c>
      <c r="AZL9" s="120">
        <v>4.1640974719123616</v>
      </c>
      <c r="AZM9" s="120">
        <v>31.25098397304701</v>
      </c>
      <c r="AZN9" s="120">
        <v>14.334104759082937</v>
      </c>
      <c r="AZO9" s="120">
        <v>15.113826002078151</v>
      </c>
      <c r="AZP9" s="120">
        <v>15.695444317208132</v>
      </c>
      <c r="AZQ9" s="120">
        <v>10.626908907711201</v>
      </c>
      <c r="AZR9" s="120">
        <v>10.009849692097024</v>
      </c>
      <c r="AZS9" s="120">
        <v>13.145879908057559</v>
      </c>
      <c r="AZT9" s="120">
        <v>6.0859886127949903</v>
      </c>
      <c r="AZU9" s="120">
        <v>2.5189710003463586</v>
      </c>
      <c r="AZV9" s="120">
        <v>2.7226791162503905</v>
      </c>
      <c r="AZW9" s="120">
        <v>143.89621839478573</v>
      </c>
      <c r="AZX9" s="128">
        <v>87.125731720012496</v>
      </c>
      <c r="AZY9" s="120">
        <v>627.49151040897675</v>
      </c>
      <c r="AZZ9" s="91">
        <v>522.67610164039888</v>
      </c>
      <c r="BAA9" s="91">
        <v>324.81913479994091</v>
      </c>
      <c r="BAB9" s="91">
        <v>257.3174654229656</v>
      </c>
      <c r="BAC9" s="91">
        <v>624.90810174974274</v>
      </c>
      <c r="BAD9" s="91">
        <v>517.72202309836723</v>
      </c>
      <c r="BAE9" s="91">
        <v>35.926508733734273</v>
      </c>
      <c r="BAF9" s="91">
        <v>32.730163183242155</v>
      </c>
      <c r="BAG9" s="91">
        <v>20.105842901560354</v>
      </c>
      <c r="BAH9" s="91">
        <v>15.591705212826776</v>
      </c>
      <c r="BAI9" s="91">
        <v>67.382530168479093</v>
      </c>
      <c r="BAJ9" s="91">
        <v>34.152101917568366</v>
      </c>
      <c r="BAK9" s="91">
        <v>205.63482305397497</v>
      </c>
      <c r="BAL9" s="91">
        <v>73.101943773766777</v>
      </c>
      <c r="BAM9" s="91">
        <v>773.88804884604099</v>
      </c>
      <c r="BAN9" s="91">
        <v>377.31082833961182</v>
      </c>
      <c r="BAO9" s="91">
        <v>4533.1429651248245</v>
      </c>
      <c r="BAP9" s="91">
        <v>3633.0639252420729</v>
      </c>
      <c r="BAQ9" s="128">
        <v>7.6976368254945733</v>
      </c>
      <c r="BAR9" s="91">
        <v>33.218930067067603</v>
      </c>
      <c r="BAS9" s="91">
        <v>15.695444317208132</v>
      </c>
      <c r="BAT9" s="91">
        <v>34.872004786044897</v>
      </c>
      <c r="BAU9" s="91">
        <v>13.373159188641623</v>
      </c>
      <c r="BAV9" s="91">
        <v>14.87767247079568</v>
      </c>
      <c r="BAW9" s="91">
        <v>11.53134684529577</v>
      </c>
      <c r="BAX9" s="91">
        <v>10.154601845146258</v>
      </c>
      <c r="BAY9" s="91">
        <v>6.2461462078685424</v>
      </c>
      <c r="BAZ9" s="91">
        <v>15.822286595925565</v>
      </c>
      <c r="BBA9" s="91">
        <v>1.4414183556619713</v>
      </c>
      <c r="BBB9" s="91">
        <v>9.1312698762555495</v>
      </c>
      <c r="BBC9" s="91">
        <v>0.64063038029420949</v>
      </c>
      <c r="BBD9" s="91">
        <v>5.7464025945401307</v>
      </c>
      <c r="BBE9" s="91">
        <v>3.7637034842284809</v>
      </c>
      <c r="BBF9" s="91">
        <v>4.6443527818885988</v>
      </c>
      <c r="BBG9" s="91">
        <v>3.6035458891549283</v>
      </c>
      <c r="BBH9" s="91">
        <v>5.6676847507793067</v>
      </c>
      <c r="BBI9" s="91">
        <v>11.931740832979653</v>
      </c>
      <c r="BBJ9" s="120">
        <v>7.1270129807730811</v>
      </c>
      <c r="BBK9" s="224" t="s">
        <v>25</v>
      </c>
      <c r="BBL9" s="163" t="s">
        <v>25</v>
      </c>
      <c r="BBM9" s="163" t="s">
        <v>25</v>
      </c>
      <c r="BBN9" s="163" t="s">
        <v>25</v>
      </c>
      <c r="BBO9" s="163" t="s">
        <v>25</v>
      </c>
      <c r="BBP9" s="163" t="s">
        <v>25</v>
      </c>
      <c r="BBQ9" s="163" t="s">
        <v>25</v>
      </c>
      <c r="BBR9" s="163" t="s">
        <v>25</v>
      </c>
      <c r="BBS9" s="163" t="s">
        <v>25</v>
      </c>
      <c r="BBT9" s="163" t="s">
        <v>25</v>
      </c>
      <c r="BBU9" s="163" t="s">
        <v>25</v>
      </c>
      <c r="BBV9" s="163" t="s">
        <v>25</v>
      </c>
      <c r="BBW9" s="163" t="s">
        <v>25</v>
      </c>
      <c r="BBX9" s="163" t="s">
        <v>25</v>
      </c>
      <c r="BBY9" s="163" t="s">
        <v>25</v>
      </c>
      <c r="BBZ9" s="163" t="s">
        <v>25</v>
      </c>
      <c r="BCA9" s="163" t="s">
        <v>25</v>
      </c>
      <c r="BCB9" s="163" t="s">
        <v>25</v>
      </c>
      <c r="BCC9" s="163" t="s">
        <v>25</v>
      </c>
      <c r="BCD9" s="163" t="s">
        <v>25</v>
      </c>
      <c r="BCE9" s="163" t="s">
        <v>25</v>
      </c>
      <c r="BCF9" s="163" t="s">
        <v>25</v>
      </c>
      <c r="BCG9" s="163" t="s">
        <v>25</v>
      </c>
      <c r="BCH9" s="163" t="s">
        <v>25</v>
      </c>
      <c r="BCI9" s="163" t="s">
        <v>25</v>
      </c>
      <c r="BCJ9" s="164" t="s">
        <v>25</v>
      </c>
      <c r="BCK9" s="28" t="s">
        <v>25</v>
      </c>
      <c r="BCL9" s="132" t="s">
        <v>25</v>
      </c>
      <c r="BCM9" s="132" t="s">
        <v>25</v>
      </c>
      <c r="BCN9" s="132" t="s">
        <v>25</v>
      </c>
      <c r="BCO9" s="132" t="s">
        <v>25</v>
      </c>
      <c r="BCP9" s="132" t="s">
        <v>25</v>
      </c>
      <c r="BCQ9" s="132" t="s">
        <v>25</v>
      </c>
      <c r="BCR9" s="132" t="s">
        <v>25</v>
      </c>
      <c r="BCS9" s="132" t="s">
        <v>25</v>
      </c>
      <c r="BCT9" s="132" t="s">
        <v>25</v>
      </c>
      <c r="BCU9" s="132" t="s">
        <v>25</v>
      </c>
      <c r="BCV9" s="132" t="s">
        <v>25</v>
      </c>
      <c r="BCW9" s="132" t="s">
        <v>25</v>
      </c>
      <c r="BCX9" s="132" t="s">
        <v>25</v>
      </c>
      <c r="BCY9" s="132" t="s">
        <v>25</v>
      </c>
      <c r="BCZ9" s="132" t="s">
        <v>25</v>
      </c>
      <c r="BDA9" s="132" t="s">
        <v>25</v>
      </c>
      <c r="BDB9" s="132" t="s">
        <v>25</v>
      </c>
      <c r="BDC9" s="56" t="s">
        <v>25</v>
      </c>
      <c r="BDD9" s="90" t="s">
        <v>25</v>
      </c>
      <c r="BDE9" s="90" t="s">
        <v>25</v>
      </c>
      <c r="BDF9" s="90" t="s">
        <v>25</v>
      </c>
      <c r="BDG9" s="90" t="s">
        <v>25</v>
      </c>
      <c r="BDH9" s="90" t="s">
        <v>25</v>
      </c>
      <c r="BDI9" s="90" t="s">
        <v>25</v>
      </c>
      <c r="BDJ9" s="90" t="s">
        <v>25</v>
      </c>
      <c r="BDK9" s="90" t="s">
        <v>25</v>
      </c>
      <c r="BDL9" s="90" t="s">
        <v>25</v>
      </c>
      <c r="BDM9" s="90" t="s">
        <v>25</v>
      </c>
      <c r="BDN9" s="90" t="s">
        <v>25</v>
      </c>
      <c r="BDO9" s="94" t="s">
        <v>25</v>
      </c>
      <c r="BDP9" s="90">
        <v>70</v>
      </c>
      <c r="BDQ9" s="90">
        <v>26</v>
      </c>
      <c r="BDR9" s="90">
        <v>0</v>
      </c>
      <c r="BDS9" s="90">
        <v>0</v>
      </c>
      <c r="BDT9" s="90">
        <v>3</v>
      </c>
      <c r="BDU9" s="90">
        <v>1</v>
      </c>
      <c r="BDV9" s="90">
        <v>26</v>
      </c>
      <c r="BDW9" s="90">
        <v>15</v>
      </c>
      <c r="BDX9" s="90">
        <v>28</v>
      </c>
      <c r="BDY9" s="90">
        <v>5</v>
      </c>
      <c r="BDZ9" s="90">
        <v>13</v>
      </c>
      <c r="BEA9" s="92">
        <v>5</v>
      </c>
      <c r="BEB9" s="119">
        <v>14.2</v>
      </c>
      <c r="BEC9" s="120">
        <v>5.0999999999999996</v>
      </c>
      <c r="BED9" s="120">
        <v>0</v>
      </c>
      <c r="BEE9" s="120">
        <v>0</v>
      </c>
      <c r="BEF9" s="120">
        <v>3.8</v>
      </c>
      <c r="BEG9" s="120">
        <v>1.3</v>
      </c>
      <c r="BEH9" s="120">
        <v>15.7</v>
      </c>
      <c r="BEI9" s="120">
        <v>8</v>
      </c>
      <c r="BEJ9" s="120">
        <v>29.7</v>
      </c>
      <c r="BEK9" s="120">
        <v>4.9000000000000004</v>
      </c>
      <c r="BEL9" s="120">
        <v>36.5</v>
      </c>
      <c r="BEM9" s="128">
        <v>15.1</v>
      </c>
      <c r="BEN9" s="92" t="s">
        <v>2205</v>
      </c>
      <c r="BEO9" s="92" t="s">
        <v>2205</v>
      </c>
      <c r="BEP9" s="92" t="s">
        <v>2205</v>
      </c>
      <c r="BEQ9" s="92" t="s">
        <v>2205</v>
      </c>
      <c r="BER9" s="92" t="s">
        <v>2205</v>
      </c>
      <c r="BES9" s="92" t="s">
        <v>2205</v>
      </c>
      <c r="BET9" s="92" t="s">
        <v>2205</v>
      </c>
      <c r="BEU9" s="92" t="s">
        <v>2205</v>
      </c>
      <c r="BEV9" s="92" t="s">
        <v>2205</v>
      </c>
      <c r="BEW9" s="92" t="s">
        <v>2205</v>
      </c>
      <c r="BEX9" s="92" t="s">
        <v>2205</v>
      </c>
      <c r="BEY9" s="92" t="s">
        <v>2205</v>
      </c>
      <c r="BEZ9" s="92" t="s">
        <v>2205</v>
      </c>
      <c r="BFA9" s="92" t="s">
        <v>2205</v>
      </c>
      <c r="BFB9" s="92" t="s">
        <v>2205</v>
      </c>
      <c r="BFC9" s="92" t="s">
        <v>2205</v>
      </c>
      <c r="BFD9" s="28" t="s">
        <v>25</v>
      </c>
      <c r="BFE9" s="132" t="s">
        <v>25</v>
      </c>
      <c r="BFF9" s="95" t="s">
        <v>25</v>
      </c>
      <c r="BFG9" s="132" t="s">
        <v>25</v>
      </c>
      <c r="BFH9" s="28" t="s">
        <v>25</v>
      </c>
      <c r="BFI9" s="56" t="s">
        <v>25</v>
      </c>
      <c r="BFJ9" s="28" t="s">
        <v>25</v>
      </c>
      <c r="BFK9" s="56" t="s">
        <v>25</v>
      </c>
      <c r="BFL9" s="28" t="s">
        <v>25</v>
      </c>
      <c r="BFM9" s="56" t="s">
        <v>25</v>
      </c>
      <c r="BFN9" s="28" t="s">
        <v>25</v>
      </c>
      <c r="BFO9" s="56" t="s">
        <v>25</v>
      </c>
      <c r="BFP9" s="28" t="s">
        <v>25</v>
      </c>
      <c r="BFQ9" s="28" t="s">
        <v>25</v>
      </c>
      <c r="BFR9" s="132" t="s">
        <v>25</v>
      </c>
      <c r="BFS9" s="132" t="s">
        <v>25</v>
      </c>
      <c r="BFT9" s="132" t="s">
        <v>25</v>
      </c>
      <c r="BFU9" s="132" t="s">
        <v>25</v>
      </c>
      <c r="BFV9" s="132" t="s">
        <v>25</v>
      </c>
      <c r="BFW9" s="132" t="s">
        <v>25</v>
      </c>
      <c r="BFX9" s="56" t="s">
        <v>25</v>
      </c>
      <c r="BFY9" s="132" t="s">
        <v>25</v>
      </c>
      <c r="BFZ9" s="132" t="s">
        <v>25</v>
      </c>
      <c r="BGA9" s="132" t="s">
        <v>25</v>
      </c>
      <c r="BGB9" s="132" t="s">
        <v>25</v>
      </c>
      <c r="BGC9" s="132" t="s">
        <v>25</v>
      </c>
      <c r="BGD9" s="132" t="s">
        <v>25</v>
      </c>
      <c r="BGE9" s="132" t="s">
        <v>25</v>
      </c>
      <c r="BGF9" s="132" t="s">
        <v>25</v>
      </c>
      <c r="BGG9" s="132" t="s">
        <v>25</v>
      </c>
      <c r="BGH9" s="132" t="s">
        <v>25</v>
      </c>
      <c r="BGI9" s="132" t="s">
        <v>25</v>
      </c>
      <c r="BGJ9" s="132" t="s">
        <v>25</v>
      </c>
      <c r="BGK9" s="132" t="s">
        <v>25</v>
      </c>
      <c r="BGL9" s="132" t="s">
        <v>25</v>
      </c>
      <c r="BGM9" s="306" t="s">
        <v>25</v>
      </c>
      <c r="BGN9" s="132" t="s">
        <v>2205</v>
      </c>
      <c r="BGO9" s="132" t="s">
        <v>2205</v>
      </c>
      <c r="BGP9" s="132" t="s">
        <v>2205</v>
      </c>
      <c r="BGQ9" s="132" t="s">
        <v>2205</v>
      </c>
      <c r="BGR9" s="132" t="s">
        <v>2205</v>
      </c>
      <c r="BGS9" s="132" t="s">
        <v>2205</v>
      </c>
      <c r="BGT9" s="132" t="s">
        <v>2205</v>
      </c>
      <c r="BGU9" s="132" t="s">
        <v>2205</v>
      </c>
      <c r="BGV9" s="132" t="s">
        <v>2205</v>
      </c>
      <c r="BGW9" s="132" t="s">
        <v>2205</v>
      </c>
      <c r="BGX9" s="132" t="s">
        <v>2205</v>
      </c>
      <c r="BGY9" s="132" t="s">
        <v>2205</v>
      </c>
      <c r="BGZ9" s="132" t="s">
        <v>2205</v>
      </c>
      <c r="BHA9" s="132" t="s">
        <v>2205</v>
      </c>
      <c r="BHB9" s="132" t="s">
        <v>2205</v>
      </c>
      <c r="BHC9" s="71">
        <v>3559</v>
      </c>
      <c r="BHD9" s="72">
        <v>2516</v>
      </c>
      <c r="BHE9" s="72">
        <v>564</v>
      </c>
      <c r="BHF9" s="72">
        <v>121</v>
      </c>
      <c r="BHG9" s="72">
        <v>358</v>
      </c>
      <c r="BHH9" s="873" t="s">
        <v>25</v>
      </c>
      <c r="BHI9" s="873"/>
      <c r="BHJ9" s="873" t="s">
        <v>25</v>
      </c>
      <c r="BHK9" s="873"/>
      <c r="BHL9" s="873" t="s">
        <v>25</v>
      </c>
      <c r="BHM9" s="873"/>
      <c r="BHN9" s="72" t="s">
        <v>25</v>
      </c>
      <c r="BHO9" s="73" t="s">
        <v>25</v>
      </c>
      <c r="BHP9" s="71">
        <v>530</v>
      </c>
      <c r="BHQ9" s="72">
        <v>2840</v>
      </c>
      <c r="BHR9" s="72">
        <v>117</v>
      </c>
      <c r="BHS9" s="72">
        <v>2241</v>
      </c>
      <c r="BHT9" s="72">
        <v>272</v>
      </c>
      <c r="BHU9" s="72">
        <v>274</v>
      </c>
      <c r="BHV9" s="75">
        <v>53</v>
      </c>
      <c r="BHW9" s="75">
        <v>64</v>
      </c>
      <c r="BHX9" s="75">
        <v>88</v>
      </c>
      <c r="BHY9" s="75">
        <v>261</v>
      </c>
      <c r="BHZ9" s="75">
        <v>63</v>
      </c>
      <c r="BIA9" s="75">
        <v>58</v>
      </c>
      <c r="BIB9" s="75">
        <v>77</v>
      </c>
      <c r="BIC9" s="75">
        <v>81</v>
      </c>
      <c r="BID9" s="75">
        <v>62</v>
      </c>
      <c r="BIE9" s="75">
        <v>87</v>
      </c>
      <c r="BIF9" s="75">
        <v>16</v>
      </c>
      <c r="BIG9" s="75">
        <v>176</v>
      </c>
      <c r="BIH9" s="75">
        <v>26</v>
      </c>
      <c r="BII9" s="75">
        <v>723</v>
      </c>
      <c r="BIJ9" s="75">
        <v>0</v>
      </c>
      <c r="BIK9" s="75">
        <v>2</v>
      </c>
      <c r="BIL9" s="75">
        <v>108</v>
      </c>
      <c r="BIM9" s="72">
        <v>240</v>
      </c>
      <c r="BIN9" s="75">
        <v>178</v>
      </c>
      <c r="BIO9" s="73">
        <v>1473</v>
      </c>
      <c r="BIP9" s="71">
        <v>3027</v>
      </c>
      <c r="BIQ9" s="72">
        <v>307</v>
      </c>
      <c r="BIR9" s="72">
        <v>83</v>
      </c>
      <c r="BIS9" s="75">
        <v>0</v>
      </c>
      <c r="BIT9" s="75" t="s">
        <v>25</v>
      </c>
      <c r="BIU9" s="76" t="s">
        <v>25</v>
      </c>
      <c r="BIV9" s="72">
        <v>741</v>
      </c>
      <c r="BIW9" s="72">
        <v>8</v>
      </c>
      <c r="BIX9" s="72">
        <v>591</v>
      </c>
      <c r="BIY9" s="75">
        <v>0</v>
      </c>
      <c r="BIZ9" s="75">
        <v>23</v>
      </c>
      <c r="BJA9" s="75">
        <v>2</v>
      </c>
      <c r="BJB9" s="75">
        <v>33</v>
      </c>
      <c r="BJC9" s="75">
        <v>4</v>
      </c>
      <c r="BJD9" s="75">
        <v>266</v>
      </c>
      <c r="BJE9" s="75">
        <v>1</v>
      </c>
      <c r="BJF9" s="75">
        <v>114</v>
      </c>
      <c r="BJG9" s="75">
        <v>0</v>
      </c>
      <c r="BJH9" s="75">
        <v>38</v>
      </c>
      <c r="BJI9" s="75">
        <v>0</v>
      </c>
      <c r="BJJ9" s="75">
        <v>23</v>
      </c>
      <c r="BJK9" s="75">
        <v>0</v>
      </c>
      <c r="BJL9" s="75">
        <v>0</v>
      </c>
      <c r="BJM9" s="75">
        <v>0</v>
      </c>
      <c r="BJN9" s="75">
        <v>0</v>
      </c>
      <c r="BJO9" s="75">
        <v>1</v>
      </c>
      <c r="BJP9" s="75">
        <v>56</v>
      </c>
      <c r="BJQ9" s="75">
        <v>0</v>
      </c>
      <c r="BJR9" s="75">
        <v>38</v>
      </c>
      <c r="BJS9" s="71">
        <v>738</v>
      </c>
      <c r="BJT9" s="73">
        <v>6</v>
      </c>
      <c r="BJU9" s="179">
        <v>33</v>
      </c>
      <c r="BJV9" s="180">
        <v>14.379648875119285</v>
      </c>
      <c r="BJW9" s="64">
        <v>13</v>
      </c>
      <c r="BJX9" s="180">
        <v>6.1483453856667882</v>
      </c>
      <c r="BJY9" s="64">
        <v>1119</v>
      </c>
      <c r="BJZ9" s="180">
        <v>918.7192118226601</v>
      </c>
      <c r="BKA9" s="64">
        <v>221</v>
      </c>
      <c r="BKB9" s="180">
        <v>195.66352955758794</v>
      </c>
      <c r="BKC9" s="64">
        <v>2413</v>
      </c>
      <c r="BKD9" s="180">
        <v>1759.9649903358741</v>
      </c>
      <c r="BKE9" s="64">
        <v>568</v>
      </c>
      <c r="BKF9" s="180">
        <v>435.82011678137638</v>
      </c>
      <c r="BKG9" s="64">
        <v>11623</v>
      </c>
      <c r="BKH9" s="180">
        <v>1486.3874633454525</v>
      </c>
      <c r="BKI9" s="64">
        <v>2060</v>
      </c>
      <c r="BKJ9" s="181">
        <v>259.4282000972226</v>
      </c>
      <c r="BKK9" s="179">
        <v>15188</v>
      </c>
      <c r="BKL9" s="64">
        <v>2862</v>
      </c>
      <c r="BKM9" s="64">
        <v>764</v>
      </c>
      <c r="BKN9" s="64">
        <v>51</v>
      </c>
      <c r="BKO9" s="64">
        <v>7</v>
      </c>
      <c r="BKP9" s="64">
        <v>4</v>
      </c>
      <c r="BKQ9" s="64">
        <v>110</v>
      </c>
      <c r="BKR9" s="64">
        <v>11</v>
      </c>
      <c r="BKS9" s="64">
        <v>233</v>
      </c>
      <c r="BKT9" s="64">
        <v>4</v>
      </c>
      <c r="BKU9" s="64">
        <v>2</v>
      </c>
      <c r="BKV9" s="64">
        <v>0</v>
      </c>
      <c r="BKW9" s="64">
        <v>31</v>
      </c>
      <c r="BKX9" s="64">
        <v>3</v>
      </c>
      <c r="BKY9" s="64">
        <v>220</v>
      </c>
      <c r="BKZ9" s="64">
        <v>15</v>
      </c>
      <c r="BLA9" s="64">
        <v>161</v>
      </c>
      <c r="BLB9" s="64">
        <v>14</v>
      </c>
      <c r="BLC9" s="64">
        <v>3256</v>
      </c>
      <c r="BLD9" s="64">
        <v>526</v>
      </c>
      <c r="BLE9" s="64">
        <v>455</v>
      </c>
      <c r="BLF9" s="64">
        <v>232</v>
      </c>
      <c r="BLG9" s="64">
        <v>234</v>
      </c>
      <c r="BLH9" s="64">
        <v>74</v>
      </c>
      <c r="BLI9" s="64">
        <v>2495</v>
      </c>
      <c r="BLJ9" s="64">
        <v>518</v>
      </c>
      <c r="BLK9" s="64">
        <v>53</v>
      </c>
      <c r="BLL9" s="182">
        <v>41</v>
      </c>
      <c r="BLM9" s="179">
        <v>21577</v>
      </c>
      <c r="BLN9" s="64">
        <v>15080</v>
      </c>
      <c r="BLO9" s="64">
        <v>3668</v>
      </c>
      <c r="BLP9" s="64">
        <v>2704</v>
      </c>
      <c r="BLQ9" s="64">
        <v>2093</v>
      </c>
      <c r="BLR9" s="64">
        <v>1695</v>
      </c>
      <c r="BLS9" s="64">
        <v>753</v>
      </c>
      <c r="BLT9" s="64">
        <v>351</v>
      </c>
      <c r="BLU9" s="64">
        <v>11785</v>
      </c>
      <c r="BLV9" s="64">
        <v>7521</v>
      </c>
      <c r="BLW9" s="64">
        <v>608</v>
      </c>
      <c r="BLX9" s="64">
        <v>452</v>
      </c>
      <c r="BLY9" s="64">
        <v>1829</v>
      </c>
      <c r="BLZ9" s="64">
        <v>2186</v>
      </c>
      <c r="BMA9" s="64">
        <v>482</v>
      </c>
      <c r="BMB9" s="64">
        <v>70</v>
      </c>
      <c r="BMC9" s="64">
        <v>357</v>
      </c>
      <c r="BMD9" s="64">
        <v>99</v>
      </c>
      <c r="BME9" s="64">
        <v>2</v>
      </c>
      <c r="BMF9" s="182">
        <v>2</v>
      </c>
      <c r="BMG9" s="179">
        <v>15188</v>
      </c>
      <c r="BMH9" s="64">
        <v>2862</v>
      </c>
      <c r="BMI9" s="64">
        <v>3276</v>
      </c>
      <c r="BMJ9" s="64">
        <v>779</v>
      </c>
      <c r="BMK9" s="64">
        <v>1449</v>
      </c>
      <c r="BML9" s="64">
        <v>570</v>
      </c>
      <c r="BMM9" s="64">
        <v>1204</v>
      </c>
      <c r="BMN9" s="64">
        <v>373</v>
      </c>
      <c r="BMO9" s="64">
        <v>7993</v>
      </c>
      <c r="BMP9" s="64">
        <v>882</v>
      </c>
      <c r="BMQ9" s="64">
        <v>296</v>
      </c>
      <c r="BMR9" s="64">
        <v>64</v>
      </c>
      <c r="BMS9" s="64">
        <v>351</v>
      </c>
      <c r="BMT9" s="64">
        <v>125</v>
      </c>
      <c r="BMU9" s="64">
        <v>295</v>
      </c>
      <c r="BMV9" s="64">
        <v>39</v>
      </c>
      <c r="BMW9" s="64">
        <v>323</v>
      </c>
      <c r="BMX9" s="64">
        <v>30</v>
      </c>
      <c r="BMY9" s="64">
        <v>1</v>
      </c>
      <c r="BMZ9" s="182">
        <v>0</v>
      </c>
      <c r="BNA9" s="179">
        <v>3256</v>
      </c>
      <c r="BNB9" s="64">
        <v>526</v>
      </c>
      <c r="BNC9" s="180">
        <v>256.30550104340585</v>
      </c>
      <c r="BND9" s="181">
        <v>42.121447504344275</v>
      </c>
      <c r="BNE9" s="179">
        <v>764</v>
      </c>
      <c r="BNF9" s="64">
        <v>233</v>
      </c>
      <c r="BNG9" s="64">
        <v>161</v>
      </c>
      <c r="BNH9" s="64">
        <v>51</v>
      </c>
      <c r="BNI9" s="64">
        <v>4</v>
      </c>
      <c r="BNJ9" s="64">
        <v>14</v>
      </c>
      <c r="BNK9" s="180">
        <v>60.140479974558374</v>
      </c>
      <c r="BNL9" s="180">
        <v>4.084018674375586</v>
      </c>
      <c r="BNM9" s="64">
        <v>396</v>
      </c>
      <c r="BNN9" s="64">
        <v>1</v>
      </c>
      <c r="BNO9" s="64">
        <v>56</v>
      </c>
      <c r="BNP9" s="64">
        <v>1384</v>
      </c>
      <c r="BNQ9" s="64">
        <v>248</v>
      </c>
      <c r="BNR9" s="182">
        <v>922</v>
      </c>
      <c r="BNS9" s="179">
        <v>321</v>
      </c>
      <c r="BNT9" s="180">
        <v>12.742499490895463</v>
      </c>
      <c r="BNU9" s="64">
        <v>294</v>
      </c>
      <c r="BNV9" s="180">
        <v>91.588785046728972</v>
      </c>
      <c r="BNW9" s="64">
        <v>286</v>
      </c>
      <c r="BNX9" s="64">
        <v>6</v>
      </c>
      <c r="BNY9" s="180">
        <v>22.513321037596459</v>
      </c>
      <c r="BNZ9" s="180">
        <v>0.48047278522065712</v>
      </c>
      <c r="BOA9" s="64">
        <v>5</v>
      </c>
      <c r="BOB9" s="182">
        <v>332</v>
      </c>
      <c r="BOC9" s="179">
        <v>286</v>
      </c>
      <c r="BOD9" s="64">
        <v>6</v>
      </c>
      <c r="BOE9" s="64">
        <v>0</v>
      </c>
      <c r="BOF9" s="64">
        <v>0</v>
      </c>
      <c r="BOG9" s="64">
        <v>36</v>
      </c>
      <c r="BOH9" s="64">
        <v>2</v>
      </c>
      <c r="BOI9" s="64">
        <v>93</v>
      </c>
      <c r="BOJ9" s="64">
        <v>0</v>
      </c>
      <c r="BOK9" s="64">
        <v>157</v>
      </c>
      <c r="BOL9" s="182">
        <v>4</v>
      </c>
      <c r="BOM9" s="179">
        <v>286</v>
      </c>
      <c r="BON9" s="64">
        <v>6</v>
      </c>
      <c r="BOO9" s="64">
        <v>25</v>
      </c>
      <c r="BOP9" s="64">
        <v>1</v>
      </c>
      <c r="BOQ9" s="64">
        <v>103</v>
      </c>
      <c r="BOR9" s="64">
        <v>1</v>
      </c>
      <c r="BOS9" s="64">
        <v>122</v>
      </c>
      <c r="BOT9" s="64">
        <v>3</v>
      </c>
      <c r="BOU9" s="64">
        <v>28</v>
      </c>
      <c r="BOV9" s="64">
        <v>1</v>
      </c>
      <c r="BOW9" s="64">
        <v>2</v>
      </c>
      <c r="BOX9" s="64">
        <v>0</v>
      </c>
      <c r="BOY9" s="64">
        <v>6</v>
      </c>
      <c r="BOZ9" s="182">
        <v>0</v>
      </c>
      <c r="BPA9" s="179">
        <v>1152</v>
      </c>
      <c r="BPB9" s="64">
        <v>234</v>
      </c>
      <c r="BPC9" s="64">
        <v>33</v>
      </c>
      <c r="BPD9" s="64">
        <v>13</v>
      </c>
      <c r="BPE9" s="64">
        <v>1119</v>
      </c>
      <c r="BPF9" s="64">
        <v>221</v>
      </c>
      <c r="BPG9" s="180">
        <v>327.93325191934889</v>
      </c>
      <c r="BPH9" s="180">
        <v>72.13583733060409</v>
      </c>
      <c r="BPI9" s="64">
        <v>627</v>
      </c>
      <c r="BPJ9" s="64">
        <v>101</v>
      </c>
      <c r="BPK9" s="180">
        <v>514.77832512315274</v>
      </c>
      <c r="BPL9" s="180">
        <v>89.420889073829784</v>
      </c>
      <c r="BPM9" s="64">
        <v>98</v>
      </c>
      <c r="BPN9" s="64">
        <v>9</v>
      </c>
      <c r="BPO9" s="180">
        <v>80.459770114942529</v>
      </c>
      <c r="BPP9" s="181">
        <v>7.9681980362818621</v>
      </c>
      <c r="BPQ9" s="179">
        <v>98</v>
      </c>
      <c r="BPR9" s="64">
        <v>9</v>
      </c>
      <c r="BPS9" s="64">
        <v>0</v>
      </c>
      <c r="BPT9" s="64">
        <v>0</v>
      </c>
      <c r="BPU9" s="64">
        <v>5</v>
      </c>
      <c r="BPV9" s="64">
        <v>1</v>
      </c>
      <c r="BPW9" s="64">
        <v>32</v>
      </c>
      <c r="BPX9" s="64">
        <v>1</v>
      </c>
      <c r="BPY9" s="64">
        <v>0</v>
      </c>
      <c r="BPZ9" s="64">
        <v>0</v>
      </c>
      <c r="BQA9" s="64">
        <v>0</v>
      </c>
      <c r="BQB9" s="64">
        <v>0</v>
      </c>
      <c r="BQC9" s="64">
        <v>33</v>
      </c>
      <c r="BQD9" s="64">
        <v>3</v>
      </c>
      <c r="BQE9" s="64">
        <v>28</v>
      </c>
      <c r="BQF9" s="64">
        <v>4</v>
      </c>
      <c r="BQG9" s="64">
        <v>627</v>
      </c>
      <c r="BQH9" s="64">
        <v>101</v>
      </c>
      <c r="BQI9" s="64">
        <v>2</v>
      </c>
      <c r="BQJ9" s="64">
        <v>0</v>
      </c>
      <c r="BQK9" s="64">
        <v>40</v>
      </c>
      <c r="BQL9" s="182">
        <v>20</v>
      </c>
      <c r="BQM9" s="179">
        <v>2</v>
      </c>
      <c r="BQN9" s="64">
        <v>0</v>
      </c>
      <c r="BQO9" s="64">
        <v>0</v>
      </c>
      <c r="BQP9" s="64">
        <v>0</v>
      </c>
      <c r="BQQ9" s="64">
        <v>0</v>
      </c>
      <c r="BQR9" s="64">
        <v>0</v>
      </c>
      <c r="BQS9" s="64">
        <v>0</v>
      </c>
      <c r="BQT9" s="64">
        <v>0</v>
      </c>
      <c r="BQU9" s="64">
        <v>0</v>
      </c>
      <c r="BQV9" s="64">
        <v>0</v>
      </c>
      <c r="BQW9" s="64">
        <v>0</v>
      </c>
      <c r="BQX9" s="64">
        <v>0</v>
      </c>
      <c r="BQY9" s="64">
        <v>2</v>
      </c>
      <c r="BQZ9" s="64">
        <v>0</v>
      </c>
      <c r="BRA9" s="64">
        <v>0</v>
      </c>
      <c r="BRB9" s="64">
        <v>0</v>
      </c>
      <c r="BRC9" s="64">
        <v>30</v>
      </c>
      <c r="BRD9" s="64">
        <v>12</v>
      </c>
      <c r="BRE9" s="64">
        <v>0</v>
      </c>
      <c r="BRF9" s="64">
        <v>0</v>
      </c>
      <c r="BRG9" s="64">
        <v>0</v>
      </c>
      <c r="BRH9" s="182">
        <v>0</v>
      </c>
      <c r="BRI9" s="179">
        <v>2235</v>
      </c>
      <c r="BRJ9" s="64">
        <v>455</v>
      </c>
      <c r="BRK9" s="64">
        <v>1661</v>
      </c>
      <c r="BRL9" s="64">
        <v>304</v>
      </c>
      <c r="BRM9" s="64">
        <v>572</v>
      </c>
      <c r="BRN9" s="182">
        <v>148</v>
      </c>
      <c r="BRO9" s="179">
        <v>164</v>
      </c>
      <c r="BRP9" s="64">
        <v>75</v>
      </c>
      <c r="BRQ9" s="180">
        <v>0.70995670995671001</v>
      </c>
      <c r="BRR9" s="180">
        <v>0.32467532467532467</v>
      </c>
      <c r="BRS9" s="180">
        <v>1.2909736539041328</v>
      </c>
      <c r="BRT9" s="180">
        <v>0.60059098152582135</v>
      </c>
      <c r="BRU9" s="64">
        <v>73</v>
      </c>
      <c r="BRV9" s="64">
        <v>38</v>
      </c>
      <c r="BRW9" s="180">
        <v>0.31601731601731603</v>
      </c>
      <c r="BRX9" s="180">
        <v>0.16450216450216451</v>
      </c>
      <c r="BRY9" s="180">
        <v>0.57464071179879073</v>
      </c>
      <c r="BRZ9" s="180">
        <v>0.30429943063974951</v>
      </c>
      <c r="BSA9" s="180">
        <v>1.8656143657029234</v>
      </c>
      <c r="BSB9" s="180">
        <v>0.90489041216557087</v>
      </c>
      <c r="BSC9" s="64">
        <v>69</v>
      </c>
      <c r="BSD9" s="64">
        <v>14</v>
      </c>
      <c r="BSE9" s="182">
        <v>0</v>
      </c>
      <c r="BSF9" s="64">
        <f t="shared" ref="BSF9:BSF18" si="55">BSH9+BSJ9</f>
        <v>102</v>
      </c>
      <c r="BSG9" s="64">
        <f t="shared" ref="BSG9:BSG18" si="56">BSI9+BSK9</f>
        <v>60</v>
      </c>
      <c r="BSH9" s="64">
        <v>31</v>
      </c>
      <c r="BSI9" s="64">
        <v>15</v>
      </c>
      <c r="BSJ9" s="64">
        <v>71</v>
      </c>
      <c r="BSK9" s="64">
        <v>45</v>
      </c>
      <c r="BSL9" s="59"/>
      <c r="BSM9" s="55"/>
      <c r="BSN9" s="481"/>
      <c r="BSO9" s="481"/>
      <c r="BSP9" s="481"/>
      <c r="BSQ9" s="481"/>
      <c r="BSR9" s="481"/>
      <c r="BSS9" s="481"/>
      <c r="BST9" s="481"/>
      <c r="BSU9" s="481"/>
      <c r="BSV9" s="481"/>
      <c r="BSW9" s="482"/>
      <c r="BSX9" s="179" t="s">
        <v>25</v>
      </c>
      <c r="BSY9" s="182" t="s">
        <v>25</v>
      </c>
      <c r="BSZ9" s="72">
        <v>2424</v>
      </c>
      <c r="BTA9" s="72">
        <v>5609</v>
      </c>
      <c r="BTB9" s="630">
        <v>22</v>
      </c>
      <c r="BTC9" s="630"/>
      <c r="BTD9" s="630">
        <v>409</v>
      </c>
      <c r="BTE9" s="630"/>
      <c r="BTF9" s="630">
        <v>2197</v>
      </c>
      <c r="BTG9" s="630"/>
      <c r="BTH9" s="630">
        <v>3424</v>
      </c>
      <c r="BTI9" s="630"/>
      <c r="BTJ9" s="630">
        <v>1679</v>
      </c>
      <c r="BTK9" s="630"/>
      <c r="BTL9" s="630">
        <v>302</v>
      </c>
      <c r="BTM9" s="630"/>
      <c r="BTN9" s="28" t="s">
        <v>25</v>
      </c>
      <c r="BTO9" s="132" t="s">
        <v>25</v>
      </c>
      <c r="BTP9" s="132" t="s">
        <v>25</v>
      </c>
      <c r="BTQ9" s="132" t="s">
        <v>25</v>
      </c>
      <c r="BTR9" s="132">
        <v>552</v>
      </c>
      <c r="BTS9" s="132">
        <v>51</v>
      </c>
      <c r="BTT9" s="132">
        <v>23</v>
      </c>
      <c r="BTU9" s="64">
        <v>0</v>
      </c>
      <c r="BTV9" s="132">
        <v>1</v>
      </c>
      <c r="BTW9" s="64">
        <v>0</v>
      </c>
      <c r="BTX9" s="132" t="s">
        <v>25</v>
      </c>
      <c r="BTY9" s="132" t="s">
        <v>25</v>
      </c>
      <c r="BTZ9" s="132" t="s">
        <v>25</v>
      </c>
      <c r="BUA9" s="132" t="s">
        <v>25</v>
      </c>
      <c r="BUB9" s="132" t="s">
        <v>25</v>
      </c>
      <c r="BUC9" s="132" t="s">
        <v>25</v>
      </c>
      <c r="BUD9" s="132" t="s">
        <v>25</v>
      </c>
      <c r="BUE9" s="132" t="s">
        <v>25</v>
      </c>
      <c r="BUF9" s="132" t="s">
        <v>25</v>
      </c>
      <c r="BUG9" s="132" t="s">
        <v>25</v>
      </c>
      <c r="BUH9" s="132" t="s">
        <v>25</v>
      </c>
      <c r="BUI9" s="132" t="s">
        <v>25</v>
      </c>
      <c r="BUJ9" s="132" t="s">
        <v>25</v>
      </c>
      <c r="BUK9" s="132" t="s">
        <v>25</v>
      </c>
      <c r="BUL9" s="132" t="s">
        <v>25</v>
      </c>
      <c r="BUM9" s="132" t="s">
        <v>25</v>
      </c>
      <c r="BUN9" s="59">
        <v>15</v>
      </c>
      <c r="BUO9" s="17">
        <f t="shared" ref="BUO9:BUO18" si="57">BUN9/(BUN9+BUP9)*100</f>
        <v>83.333333333333343</v>
      </c>
      <c r="BUP9" s="55">
        <v>3</v>
      </c>
      <c r="BUQ9" s="17">
        <f t="shared" ref="BUQ9:BUQ18" si="58">BUP9/(BUN9+BUP9)*100</f>
        <v>16.666666666666664</v>
      </c>
      <c r="BUR9" s="132" t="s">
        <v>2205</v>
      </c>
      <c r="BUS9" s="132" t="s">
        <v>2205</v>
      </c>
      <c r="BUT9" s="132" t="s">
        <v>2205</v>
      </c>
      <c r="BUU9" s="56" t="s">
        <v>2205</v>
      </c>
      <c r="BUV9" s="131" t="s">
        <v>25</v>
      </c>
      <c r="BUW9" s="131" t="s">
        <v>25</v>
      </c>
      <c r="BUX9" s="131" t="s">
        <v>25</v>
      </c>
      <c r="BUY9" s="131" t="s">
        <v>25</v>
      </c>
      <c r="BUZ9" s="131" t="s">
        <v>25</v>
      </c>
      <c r="BVA9" s="131" t="s">
        <v>25</v>
      </c>
      <c r="BVB9" s="131" t="s">
        <v>25</v>
      </c>
      <c r="BVC9" s="131" t="s">
        <v>25</v>
      </c>
      <c r="BVD9" s="131" t="s">
        <v>25</v>
      </c>
      <c r="BVE9" s="131" t="s">
        <v>25</v>
      </c>
      <c r="BVF9" s="131" t="s">
        <v>25</v>
      </c>
      <c r="BVG9" s="131" t="s">
        <v>25</v>
      </c>
      <c r="BVH9" s="131" t="s">
        <v>25</v>
      </c>
      <c r="BVI9" s="131" t="s">
        <v>25</v>
      </c>
      <c r="BVJ9" s="131" t="s">
        <v>25</v>
      </c>
      <c r="BVK9" s="131" t="s">
        <v>25</v>
      </c>
      <c r="BVL9" s="131" t="s">
        <v>25</v>
      </c>
      <c r="BVM9" s="131" t="s">
        <v>25</v>
      </c>
      <c r="BVN9" s="131" t="s">
        <v>25</v>
      </c>
      <c r="BVO9" s="131" t="s">
        <v>25</v>
      </c>
      <c r="BVP9" s="130" t="s">
        <v>25</v>
      </c>
      <c r="BVQ9" s="131" t="s">
        <v>25</v>
      </c>
      <c r="BVR9" s="131" t="s">
        <v>25</v>
      </c>
      <c r="BVS9" s="131" t="s">
        <v>25</v>
      </c>
      <c r="BVT9" s="131" t="s">
        <v>25</v>
      </c>
      <c r="BVU9" s="131" t="s">
        <v>25</v>
      </c>
      <c r="BVV9" s="131" t="s">
        <v>25</v>
      </c>
      <c r="BVW9" s="131" t="s">
        <v>25</v>
      </c>
      <c r="BVX9" s="131" t="s">
        <v>25</v>
      </c>
      <c r="BVY9" s="131" t="s">
        <v>25</v>
      </c>
      <c r="BVZ9" s="131" t="s">
        <v>25</v>
      </c>
      <c r="BWA9" s="122" t="s">
        <v>25</v>
      </c>
      <c r="BWB9" s="123" t="s">
        <v>25</v>
      </c>
      <c r="BWC9" s="123" t="s">
        <v>25</v>
      </c>
      <c r="BWD9" s="123" t="s">
        <v>25</v>
      </c>
      <c r="BWE9" s="123" t="s">
        <v>25</v>
      </c>
      <c r="BWF9" s="123" t="s">
        <v>25</v>
      </c>
      <c r="BWG9" s="123" t="s">
        <v>25</v>
      </c>
      <c r="BWH9" s="123" t="s">
        <v>25</v>
      </c>
      <c r="BWI9" s="123" t="s">
        <v>25</v>
      </c>
      <c r="BWJ9" s="123" t="s">
        <v>25</v>
      </c>
      <c r="BWK9" s="123" t="s">
        <v>25</v>
      </c>
      <c r="BWL9" s="123" t="s">
        <v>25</v>
      </c>
      <c r="BWM9" s="123" t="s">
        <v>25</v>
      </c>
      <c r="BWN9" s="130" t="s">
        <v>25</v>
      </c>
      <c r="BWO9" s="131" t="s">
        <v>25</v>
      </c>
      <c r="BWP9" s="131" t="s">
        <v>25</v>
      </c>
      <c r="BWQ9" s="131" t="s">
        <v>25</v>
      </c>
      <c r="BWR9" s="131" t="s">
        <v>25</v>
      </c>
      <c r="BWS9" s="131" t="s">
        <v>25</v>
      </c>
      <c r="BWT9" s="131" t="s">
        <v>25</v>
      </c>
      <c r="BWU9" s="131" t="s">
        <v>25</v>
      </c>
      <c r="BWV9" s="131" t="s">
        <v>25</v>
      </c>
      <c r="BWW9" s="131" t="s">
        <v>25</v>
      </c>
      <c r="BWX9" s="131" t="s">
        <v>25</v>
      </c>
      <c r="BWY9" s="131" t="s">
        <v>25</v>
      </c>
      <c r="BWZ9" s="131" t="s">
        <v>25</v>
      </c>
      <c r="BXA9" s="131" t="s">
        <v>25</v>
      </c>
      <c r="BXB9" s="131" t="s">
        <v>25</v>
      </c>
      <c r="BXC9" s="131" t="s">
        <v>25</v>
      </c>
      <c r="BXD9" s="131" t="s">
        <v>25</v>
      </c>
      <c r="BXE9" s="131" t="s">
        <v>25</v>
      </c>
      <c r="BXF9" s="130" t="s">
        <v>25</v>
      </c>
      <c r="BXG9" s="131" t="s">
        <v>25</v>
      </c>
      <c r="BXH9" s="131" t="s">
        <v>25</v>
      </c>
      <c r="BXI9" s="131" t="s">
        <v>25</v>
      </c>
      <c r="BXJ9" s="131" t="s">
        <v>25</v>
      </c>
      <c r="BXK9" s="131" t="s">
        <v>25</v>
      </c>
      <c r="BXL9" s="131" t="s">
        <v>25</v>
      </c>
      <c r="BXM9" s="131" t="s">
        <v>25</v>
      </c>
      <c r="BXN9" s="131" t="s">
        <v>25</v>
      </c>
      <c r="BXO9" s="131" t="s">
        <v>25</v>
      </c>
      <c r="BXP9" s="131" t="s">
        <v>25</v>
      </c>
      <c r="BXQ9" s="131" t="s">
        <v>25</v>
      </c>
      <c r="BXR9" s="131" t="s">
        <v>25</v>
      </c>
      <c r="BXS9" s="131" t="s">
        <v>25</v>
      </c>
      <c r="BXT9" s="130" t="s">
        <v>25</v>
      </c>
      <c r="BXU9" s="131" t="s">
        <v>25</v>
      </c>
      <c r="BXV9" s="131" t="s">
        <v>25</v>
      </c>
      <c r="BXW9" s="122" t="s">
        <v>25</v>
      </c>
      <c r="BXX9" s="130" t="s">
        <v>25</v>
      </c>
      <c r="BXY9" s="13" t="s">
        <v>25</v>
      </c>
      <c r="BXZ9" s="13" t="s">
        <v>25</v>
      </c>
      <c r="BYA9" s="13" t="s">
        <v>25</v>
      </c>
      <c r="BYB9" s="314" t="s">
        <v>25</v>
      </c>
      <c r="BYC9" s="315" t="s">
        <v>25</v>
      </c>
      <c r="BYD9" s="316" t="s">
        <v>25</v>
      </c>
      <c r="BYE9" s="317" t="s">
        <v>25</v>
      </c>
      <c r="BYF9" s="317" t="s">
        <v>25</v>
      </c>
      <c r="BYG9" s="318" t="s">
        <v>25</v>
      </c>
      <c r="BYH9" s="179"/>
      <c r="BYI9" s="182"/>
      <c r="BYJ9" s="179"/>
      <c r="BYK9" s="182"/>
      <c r="BYL9" s="186">
        <v>288</v>
      </c>
      <c r="BYM9" s="64" t="s">
        <v>2206</v>
      </c>
      <c r="BYN9" s="64" t="s">
        <v>2206</v>
      </c>
      <c r="BYO9" s="64" t="s">
        <v>2206</v>
      </c>
      <c r="BYP9" s="64" t="s">
        <v>2206</v>
      </c>
      <c r="BYQ9" s="187">
        <f t="shared" ref="BYQ9:BYQ18" si="59">SUM(BYR9:BYV9)</f>
        <v>4815</v>
      </c>
      <c r="BYR9" s="187">
        <v>1742</v>
      </c>
      <c r="BYS9" s="187">
        <v>1068</v>
      </c>
      <c r="BYT9" s="187">
        <v>1860</v>
      </c>
      <c r="BYU9" s="132">
        <v>145</v>
      </c>
      <c r="BYV9" s="64" t="s">
        <v>2206</v>
      </c>
      <c r="BYW9" s="46">
        <f t="shared" ref="BYW9:BYW18" si="60">(BYR9+BYS9)/BYQ9*100</f>
        <v>58.359293873312566</v>
      </c>
      <c r="BYX9" s="46">
        <f t="shared" ref="BYX9:BYX18" si="61">BYT9/BYQ9*100</f>
        <v>38.629283489096572</v>
      </c>
      <c r="BYY9" s="47">
        <f t="shared" ref="BYY9:BYY18" si="62">BYU9/BYQ9*100</f>
        <v>3.0114226375908619</v>
      </c>
      <c r="BYZ9" s="493" t="s">
        <v>3111</v>
      </c>
      <c r="BZA9" s="494" t="s">
        <v>3111</v>
      </c>
      <c r="BZB9" s="494" t="s">
        <v>3111</v>
      </c>
      <c r="BZC9" s="494" t="s">
        <v>3111</v>
      </c>
      <c r="BZD9" s="494" t="s">
        <v>3111</v>
      </c>
      <c r="BZE9" s="494" t="s">
        <v>3111</v>
      </c>
      <c r="BZF9" s="494" t="s">
        <v>3111</v>
      </c>
      <c r="BZG9" s="494" t="s">
        <v>3111</v>
      </c>
      <c r="BZH9" s="494" t="s">
        <v>3111</v>
      </c>
      <c r="BZI9" s="495" t="s">
        <v>3111</v>
      </c>
    </row>
    <row r="10" spans="1:2037" s="88" customFormat="1" ht="18" hidden="1" customHeight="1">
      <c r="A10" s="927" t="s">
        <v>12</v>
      </c>
      <c r="B10" s="928"/>
      <c r="C10" s="59">
        <v>1282701</v>
      </c>
      <c r="D10" s="55">
        <v>1265631</v>
      </c>
      <c r="E10" s="17">
        <v>101.34873434674088</v>
      </c>
      <c r="F10" s="55">
        <v>482210</v>
      </c>
      <c r="G10" s="55">
        <v>280186</v>
      </c>
      <c r="H10" s="17">
        <v>172.1035312256858</v>
      </c>
      <c r="I10" s="55">
        <v>93733</v>
      </c>
      <c r="J10" s="55">
        <v>79841</v>
      </c>
      <c r="K10" s="17">
        <v>117.39958166856627</v>
      </c>
      <c r="L10" s="77">
        <v>283380</v>
      </c>
      <c r="M10" s="2">
        <v>261394</v>
      </c>
      <c r="N10" s="2">
        <v>900794</v>
      </c>
      <c r="O10" s="2">
        <v>909113</v>
      </c>
      <c r="P10" s="2">
        <v>98527</v>
      </c>
      <c r="Q10" s="2">
        <v>95124</v>
      </c>
      <c r="R10" s="46">
        <v>22.092443991234124</v>
      </c>
      <c r="S10" s="46">
        <v>20.653255174691516</v>
      </c>
      <c r="T10" s="46">
        <v>70.226342694049521</v>
      </c>
      <c r="U10" s="46">
        <v>71.830810086036138</v>
      </c>
      <c r="V10" s="46">
        <v>7.6812133147163673</v>
      </c>
      <c r="W10" s="46">
        <v>7.515934739272347</v>
      </c>
      <c r="X10" s="46" t="s">
        <v>25</v>
      </c>
      <c r="Y10" s="47" t="s">
        <v>25</v>
      </c>
      <c r="Z10" s="12">
        <v>5.9729351376574895</v>
      </c>
      <c r="AA10" s="6">
        <v>8.7297298589757695</v>
      </c>
      <c r="AB10" s="2">
        <v>13035</v>
      </c>
      <c r="AC10" s="2" t="s">
        <v>2784</v>
      </c>
      <c r="AD10" s="2">
        <v>12033</v>
      </c>
      <c r="AE10" s="235" t="s">
        <v>2784</v>
      </c>
      <c r="AF10" s="6">
        <v>108.32710047369733</v>
      </c>
      <c r="AG10" s="2">
        <v>7792</v>
      </c>
      <c r="AH10" s="2" t="s">
        <v>2784</v>
      </c>
      <c r="AI10" s="2">
        <v>4804</v>
      </c>
      <c r="AJ10" s="2" t="s">
        <v>2784</v>
      </c>
      <c r="AK10" s="2">
        <v>67553</v>
      </c>
      <c r="AL10" s="2">
        <v>80324</v>
      </c>
      <c r="AM10" s="6">
        <v>84.100642398286936</v>
      </c>
      <c r="AN10" s="2">
        <v>64809</v>
      </c>
      <c r="AO10" s="2">
        <v>77078</v>
      </c>
      <c r="AP10" s="16">
        <v>84.082358130724728</v>
      </c>
      <c r="AQ10" s="13">
        <v>10292</v>
      </c>
      <c r="AR10" s="13">
        <v>11846</v>
      </c>
      <c r="AS10" s="13">
        <v>4252</v>
      </c>
      <c r="AT10" s="13">
        <v>4339</v>
      </c>
      <c r="AU10" s="13">
        <v>6040</v>
      </c>
      <c r="AV10" s="13">
        <v>7507</v>
      </c>
      <c r="AW10" s="47">
        <v>86.88164781360797</v>
      </c>
      <c r="AX10" s="77">
        <v>999321</v>
      </c>
      <c r="AY10" s="2">
        <v>1004237</v>
      </c>
      <c r="AZ10" s="2">
        <v>378946</v>
      </c>
      <c r="BA10" s="2">
        <v>316073</v>
      </c>
      <c r="BB10" s="2">
        <v>550273</v>
      </c>
      <c r="BC10" s="2">
        <v>551317</v>
      </c>
      <c r="BD10" s="2">
        <v>49222</v>
      </c>
      <c r="BE10" s="2">
        <v>58778</v>
      </c>
      <c r="BF10" s="2">
        <v>20880</v>
      </c>
      <c r="BG10" s="10">
        <v>78069</v>
      </c>
      <c r="BH10" s="77">
        <v>99607</v>
      </c>
      <c r="BI10" s="2">
        <v>92371</v>
      </c>
      <c r="BJ10" s="2">
        <v>110690</v>
      </c>
      <c r="BK10" s="2">
        <v>98313</v>
      </c>
      <c r="BL10" s="2">
        <v>83683</v>
      </c>
      <c r="BM10" s="2">
        <v>62623</v>
      </c>
      <c r="BN10" s="2">
        <v>37382</v>
      </c>
      <c r="BO10" s="2">
        <v>24939</v>
      </c>
      <c r="BP10" s="2">
        <v>19300</v>
      </c>
      <c r="BQ10" s="2">
        <v>14196</v>
      </c>
      <c r="BR10" s="2">
        <v>28284</v>
      </c>
      <c r="BS10" s="10">
        <v>23631</v>
      </c>
      <c r="BT10" s="20">
        <f t="shared" si="5"/>
        <v>99.860646040944005</v>
      </c>
      <c r="BU10" s="20">
        <f t="shared" si="6"/>
        <v>99.214839638246218</v>
      </c>
      <c r="BV10" s="20">
        <f t="shared" si="7"/>
        <v>96.381240966163389</v>
      </c>
      <c r="BW10" s="20">
        <f t="shared" si="8"/>
        <v>89.948672906430986</v>
      </c>
      <c r="BX10" s="20">
        <f t="shared" si="9"/>
        <v>75.103209362435379</v>
      </c>
      <c r="BY10" s="20">
        <f t="shared" si="10"/>
        <v>57.33079437156119</v>
      </c>
      <c r="BZ10" s="20">
        <f t="shared" si="11"/>
        <v>37.704752682966195</v>
      </c>
      <c r="CA10" s="20">
        <f t="shared" si="12"/>
        <v>23.777923972426418</v>
      </c>
      <c r="CB10" s="20">
        <f t="shared" si="13"/>
        <v>18.047840804952404</v>
      </c>
      <c r="CC10" s="20">
        <f t="shared" si="14"/>
        <v>12.649587881488081</v>
      </c>
      <c r="CD10" s="20">
        <f t="shared" si="15"/>
        <v>6.0536403387675692</v>
      </c>
      <c r="CE10" s="171">
        <f t="shared" si="16"/>
        <v>4.9697474432015349</v>
      </c>
      <c r="CF10" s="55">
        <v>134</v>
      </c>
      <c r="CG10" s="55">
        <v>668</v>
      </c>
      <c r="CH10" s="55">
        <v>3617</v>
      </c>
      <c r="CI10" s="55">
        <v>9619</v>
      </c>
      <c r="CJ10" s="55">
        <v>24981</v>
      </c>
      <c r="CK10" s="55">
        <v>41802</v>
      </c>
      <c r="CL10" s="55">
        <v>56214</v>
      </c>
      <c r="CM10" s="55">
        <v>71744</v>
      </c>
      <c r="CN10" s="55">
        <v>79276</v>
      </c>
      <c r="CO10" s="55">
        <v>86554</v>
      </c>
      <c r="CP10" s="55">
        <v>386051</v>
      </c>
      <c r="CQ10" s="97">
        <v>340930</v>
      </c>
      <c r="CR10" s="114">
        <f t="shared" si="17"/>
        <v>0.13434122671585827</v>
      </c>
      <c r="CS10" s="114">
        <f t="shared" si="18"/>
        <v>0.71749264247814226</v>
      </c>
      <c r="CT10" s="114">
        <f t="shared" si="19"/>
        <v>3.1494348954251778</v>
      </c>
      <c r="CU10" s="114">
        <f t="shared" si="20"/>
        <v>8.8006294659603466</v>
      </c>
      <c r="CV10" s="114">
        <f t="shared" si="21"/>
        <v>22.41976593911545</v>
      </c>
      <c r="CW10" s="114">
        <f t="shared" si="22"/>
        <v>38.269355768966683</v>
      </c>
      <c r="CX10" s="114">
        <f t="shared" si="23"/>
        <v>56.699346405228759</v>
      </c>
      <c r="CY10" s="114">
        <f t="shared" si="24"/>
        <v>68.403840469856888</v>
      </c>
      <c r="CZ10" s="114">
        <f t="shared" si="25"/>
        <v>74.132675007948535</v>
      </c>
      <c r="DA10" s="114">
        <f t="shared" si="26"/>
        <v>77.125417687680994</v>
      </c>
      <c r="DB10" s="114">
        <f t="shared" si="27"/>
        <v>82.626711441859669</v>
      </c>
      <c r="DC10" s="114">
        <f t="shared" si="28"/>
        <v>71.699716296843093</v>
      </c>
      <c r="DD10" s="59">
        <v>5</v>
      </c>
      <c r="DE10" s="55">
        <v>61</v>
      </c>
      <c r="DF10" s="55">
        <v>533</v>
      </c>
      <c r="DG10" s="55">
        <v>1333</v>
      </c>
      <c r="DH10" s="55">
        <v>2737</v>
      </c>
      <c r="DI10" s="55">
        <v>4599</v>
      </c>
      <c r="DJ10" s="55">
        <v>5465</v>
      </c>
      <c r="DK10" s="55">
        <v>7587</v>
      </c>
      <c r="DL10" s="55">
        <v>8134</v>
      </c>
      <c r="DM10" s="55">
        <v>10122</v>
      </c>
      <c r="DN10" s="55">
        <v>32348</v>
      </c>
      <c r="DO10" s="97">
        <v>35076</v>
      </c>
      <c r="DP10" s="18">
        <f t="shared" si="29"/>
        <v>5.0127323401439657E-3</v>
      </c>
      <c r="DQ10" s="17">
        <f t="shared" si="30"/>
        <v>6.5519537711327361E-2</v>
      </c>
      <c r="DR10" s="17">
        <f t="shared" si="31"/>
        <v>0.46409975097086537</v>
      </c>
      <c r="DS10" s="17">
        <f t="shared" si="32"/>
        <v>1.2195902981729019</v>
      </c>
      <c r="DT10" s="17">
        <f t="shared" si="33"/>
        <v>2.4563828259620908</v>
      </c>
      <c r="DU10" s="17">
        <f t="shared" si="34"/>
        <v>4.2103432175847511</v>
      </c>
      <c r="DV10" s="17">
        <f t="shared" si="35"/>
        <v>5.5121842975873481</v>
      </c>
      <c r="DW10" s="17">
        <f t="shared" si="36"/>
        <v>7.2337747776093364</v>
      </c>
      <c r="DX10" s="17">
        <f t="shared" si="37"/>
        <v>7.6062765340664678</v>
      </c>
      <c r="DY10" s="17">
        <f t="shared" si="38"/>
        <v>9.0193807083983071</v>
      </c>
      <c r="DZ10" s="17">
        <f t="shared" si="39"/>
        <v>6.9234605316947153</v>
      </c>
      <c r="EA10" s="19">
        <f t="shared" si="40"/>
        <v>7.3767026921305501</v>
      </c>
      <c r="EB10" s="170">
        <v>0</v>
      </c>
      <c r="EC10" s="170">
        <v>2</v>
      </c>
      <c r="ED10" s="126">
        <v>6</v>
      </c>
      <c r="EE10" s="126">
        <v>34</v>
      </c>
      <c r="EF10" s="126">
        <v>23</v>
      </c>
      <c r="EG10" s="126">
        <v>207</v>
      </c>
      <c r="EH10" s="126">
        <v>83</v>
      </c>
      <c r="EI10" s="126">
        <v>613</v>
      </c>
      <c r="EJ10" s="126">
        <v>228</v>
      </c>
      <c r="EK10" s="126">
        <v>1353</v>
      </c>
      <c r="EL10" s="126">
        <v>20540</v>
      </c>
      <c r="EM10" s="127">
        <v>75860</v>
      </c>
      <c r="EN10" s="174">
        <f t="shared" si="41"/>
        <v>0</v>
      </c>
      <c r="EO10" s="17">
        <f t="shared" si="42"/>
        <v>2.1481815643058151E-3</v>
      </c>
      <c r="EP10" s="17">
        <f t="shared" si="43"/>
        <v>5.2243874405725928E-3</v>
      </c>
      <c r="EQ10" s="17">
        <f t="shared" si="44"/>
        <v>3.1107329435767939E-2</v>
      </c>
      <c r="ER10" s="17">
        <f t="shared" si="45"/>
        <v>2.0641872487076392E-2</v>
      </c>
      <c r="ES10" s="17">
        <f t="shared" si="46"/>
        <v>0.18950664188737629</v>
      </c>
      <c r="ET10" s="17">
        <f t="shared" si="47"/>
        <v>8.3716614217703544E-2</v>
      </c>
      <c r="EU10" s="17">
        <f t="shared" si="48"/>
        <v>0.58446078010735769</v>
      </c>
      <c r="EV10" s="17">
        <f t="shared" si="49"/>
        <v>0.21320765303259834</v>
      </c>
      <c r="EW10" s="17">
        <f t="shared" si="50"/>
        <v>1.2056137224326131</v>
      </c>
      <c r="EX10" s="17">
        <f t="shared" si="51"/>
        <v>4.3961876876780464</v>
      </c>
      <c r="EY10" s="19">
        <f t="shared" si="52"/>
        <v>15.953833567824823</v>
      </c>
      <c r="EZ10" s="96">
        <v>24</v>
      </c>
      <c r="FA10" s="96">
        <v>312</v>
      </c>
      <c r="FB10" s="46">
        <v>29.55</v>
      </c>
      <c r="FC10" s="46">
        <v>26.65</v>
      </c>
      <c r="FD10" s="46">
        <v>30.75</v>
      </c>
      <c r="FE10" s="46">
        <v>27.25</v>
      </c>
      <c r="FF10" s="2">
        <v>11833</v>
      </c>
      <c r="FG10" s="2">
        <v>12739</v>
      </c>
      <c r="FH10" s="2">
        <v>2594</v>
      </c>
      <c r="FI10" s="2">
        <v>1688</v>
      </c>
      <c r="FJ10" s="46">
        <v>31.55</v>
      </c>
      <c r="FK10" s="46">
        <v>40.5</v>
      </c>
      <c r="FL10" s="46">
        <v>38.799999999999997</v>
      </c>
      <c r="FM10" s="46">
        <v>12.75</v>
      </c>
      <c r="FN10" s="45">
        <v>48.156438222366923</v>
      </c>
      <c r="FO10" s="55">
        <v>11833</v>
      </c>
      <c r="FP10" s="46">
        <v>51.84356177763307</v>
      </c>
      <c r="FQ10" s="2">
        <v>12739</v>
      </c>
      <c r="FR10" s="183">
        <v>1</v>
      </c>
      <c r="FS10" s="170">
        <v>4</v>
      </c>
      <c r="FT10" s="2">
        <v>113</v>
      </c>
      <c r="FU10" s="2">
        <v>991</v>
      </c>
      <c r="FV10" s="2">
        <v>1528</v>
      </c>
      <c r="FW10" s="2">
        <v>3728</v>
      </c>
      <c r="FX10" s="2">
        <v>4974</v>
      </c>
      <c r="FY10" s="2">
        <v>5380</v>
      </c>
      <c r="FZ10" s="2">
        <v>3324</v>
      </c>
      <c r="GA10" s="2">
        <v>1917</v>
      </c>
      <c r="GB10" s="2">
        <v>1225</v>
      </c>
      <c r="GC10" s="2">
        <v>465</v>
      </c>
      <c r="GD10" s="2">
        <v>378</v>
      </c>
      <c r="GE10" s="2">
        <v>144</v>
      </c>
      <c r="GF10" s="2">
        <v>290</v>
      </c>
      <c r="GG10" s="10">
        <v>110</v>
      </c>
      <c r="GH10" s="6">
        <v>8.4509422800642282E-3</v>
      </c>
      <c r="GI10" s="6">
        <v>3.1399638904152601E-2</v>
      </c>
      <c r="GJ10" s="6">
        <v>0.95495647764725766</v>
      </c>
      <c r="GK10" s="6">
        <v>7.7792605385038076</v>
      </c>
      <c r="GL10" s="6">
        <v>12.913039803938139</v>
      </c>
      <c r="GM10" s="6">
        <v>29.264463458670225</v>
      </c>
      <c r="GN10" s="6">
        <v>42.034986901039467</v>
      </c>
      <c r="GO10" s="6">
        <v>42.232514326085251</v>
      </c>
      <c r="GP10" s="6">
        <v>28.090932138933489</v>
      </c>
      <c r="GQ10" s="6">
        <v>15.048276944815134</v>
      </c>
      <c r="GR10" s="6">
        <v>10.352404293078678</v>
      </c>
      <c r="GS10" s="6">
        <v>3.6502080226077398</v>
      </c>
      <c r="GT10" s="6">
        <v>3.194456181864278</v>
      </c>
      <c r="GU10" s="6">
        <v>1.1303870005494936</v>
      </c>
      <c r="GV10" s="6">
        <v>2.4507732612186257</v>
      </c>
      <c r="GW10" s="16">
        <v>0.86349006986419663</v>
      </c>
      <c r="GX10" s="77">
        <v>86</v>
      </c>
      <c r="GY10" s="2">
        <v>1075</v>
      </c>
      <c r="GZ10" s="2">
        <v>7002</v>
      </c>
      <c r="HA10" s="2">
        <v>7002</v>
      </c>
      <c r="HB10" s="6">
        <v>12.743768712063991</v>
      </c>
      <c r="HC10" s="6">
        <v>12.713410814569766</v>
      </c>
      <c r="HD10" s="2">
        <v>3957</v>
      </c>
      <c r="HE10" s="2">
        <v>2800</v>
      </c>
      <c r="HF10" s="2">
        <v>854</v>
      </c>
      <c r="HG10" s="2">
        <v>24</v>
      </c>
      <c r="HH10" s="6">
        <v>51.827111984282901</v>
      </c>
      <c r="HI10" s="6">
        <v>36.673215455140799</v>
      </c>
      <c r="HJ10" s="6">
        <v>11.185330713817944</v>
      </c>
      <c r="HK10" s="16">
        <v>0.3143418467583497</v>
      </c>
      <c r="HL10" s="12">
        <v>29.3</v>
      </c>
      <c r="HM10" s="6">
        <v>33.85</v>
      </c>
      <c r="HN10" s="6">
        <v>1194.5</v>
      </c>
      <c r="HO10" s="6">
        <v>1153.5</v>
      </c>
      <c r="HP10" s="6">
        <v>59</v>
      </c>
      <c r="HQ10" s="16">
        <v>98.001436093824807</v>
      </c>
      <c r="HR10" s="104">
        <v>0.95</v>
      </c>
      <c r="HS10" s="104">
        <v>7.4</v>
      </c>
      <c r="HT10" s="104">
        <v>12.95</v>
      </c>
      <c r="HU10" s="104">
        <v>42.2</v>
      </c>
      <c r="HV10" s="104">
        <v>61.650000000000006</v>
      </c>
      <c r="HW10" s="104">
        <v>90.4</v>
      </c>
      <c r="HX10" s="104">
        <v>95.4</v>
      </c>
      <c r="HY10" s="104">
        <v>68.55</v>
      </c>
      <c r="HZ10" s="104">
        <v>48.05</v>
      </c>
      <c r="IA10" s="104">
        <v>19.350000000000001</v>
      </c>
      <c r="IB10" s="104">
        <v>14.35</v>
      </c>
      <c r="IC10" s="104">
        <v>2.7</v>
      </c>
      <c r="ID10" s="104">
        <v>3.55</v>
      </c>
      <c r="IE10" s="104">
        <v>0.1</v>
      </c>
      <c r="IF10" s="104">
        <v>2</v>
      </c>
      <c r="IG10" s="102">
        <v>0</v>
      </c>
      <c r="IH10" s="59">
        <v>12534</v>
      </c>
      <c r="II10" s="55">
        <v>11592</v>
      </c>
      <c r="IJ10" s="55">
        <v>494</v>
      </c>
      <c r="IK10" s="55">
        <v>439</v>
      </c>
      <c r="IL10" s="55">
        <v>7</v>
      </c>
      <c r="IM10" s="55">
        <v>2</v>
      </c>
      <c r="IN10" s="105">
        <v>12639</v>
      </c>
      <c r="IO10" s="55">
        <v>11648</v>
      </c>
      <c r="IP10" s="55">
        <v>383</v>
      </c>
      <c r="IQ10" s="55">
        <v>373</v>
      </c>
      <c r="IR10" s="55">
        <v>13</v>
      </c>
      <c r="IS10" s="97">
        <v>12</v>
      </c>
      <c r="IT10" s="45">
        <v>96.156501726121974</v>
      </c>
      <c r="IU10" s="46">
        <v>96.33507853403141</v>
      </c>
      <c r="IV10" s="46">
        <v>3.7897967011891063</v>
      </c>
      <c r="IW10" s="46">
        <v>3.6483005069392505</v>
      </c>
      <c r="IX10" s="46">
        <v>5.3701572688914463E-2</v>
      </c>
      <c r="IY10" s="46">
        <v>1.6620959029335993E-2</v>
      </c>
      <c r="IZ10" s="46">
        <v>96.962025316455694</v>
      </c>
      <c r="JA10" s="46">
        <v>96.800465386852821</v>
      </c>
      <c r="JB10" s="46">
        <v>2.9382431914077483</v>
      </c>
      <c r="JC10" s="46">
        <v>3.0998088589711625</v>
      </c>
      <c r="JD10" s="46">
        <v>9.9731492136555411E-2</v>
      </c>
      <c r="JE10" s="47">
        <v>9.9725754176015965E-2</v>
      </c>
      <c r="JF10" s="77">
        <v>12793</v>
      </c>
      <c r="JG10" s="2">
        <v>669</v>
      </c>
      <c r="JH10" s="2">
        <v>3180</v>
      </c>
      <c r="JI10" s="2">
        <v>5478</v>
      </c>
      <c r="JJ10" s="2">
        <v>2766</v>
      </c>
      <c r="JK10" s="2">
        <v>628</v>
      </c>
      <c r="JL10" s="2">
        <v>70</v>
      </c>
      <c r="JM10" s="2">
        <v>2</v>
      </c>
      <c r="JN10" s="2">
        <v>9573</v>
      </c>
      <c r="JO10" s="2">
        <v>2439</v>
      </c>
      <c r="JP10" s="10">
        <v>446</v>
      </c>
      <c r="JQ10" s="7">
        <v>50.663340065739973</v>
      </c>
      <c r="JR10" s="7">
        <v>2.649400023761435</v>
      </c>
      <c r="JS10" s="7">
        <v>12.593560651063324</v>
      </c>
      <c r="JT10" s="7">
        <v>21.694190329095878</v>
      </c>
      <c r="JU10" s="7">
        <v>10.954021622906025</v>
      </c>
      <c r="JV10" s="7">
        <v>2.4870302166250839</v>
      </c>
      <c r="JW10" s="7">
        <v>0.27721674389133105</v>
      </c>
      <c r="JX10" s="7">
        <v>7.9204783968951729E-3</v>
      </c>
      <c r="JY10" s="7">
        <v>37.911369846738744</v>
      </c>
      <c r="JZ10" s="7">
        <v>9.659023405013663</v>
      </c>
      <c r="KA10" s="7">
        <v>1.7662666825076234</v>
      </c>
      <c r="KB10" s="28" t="s">
        <v>2205</v>
      </c>
      <c r="KC10" s="55" t="s">
        <v>2205</v>
      </c>
      <c r="KD10" s="55" t="s">
        <v>2205</v>
      </c>
      <c r="KE10" s="55" t="s">
        <v>2205</v>
      </c>
      <c r="KF10" s="55" t="s">
        <v>2205</v>
      </c>
      <c r="KG10" s="55" t="s">
        <v>2205</v>
      </c>
      <c r="KH10" s="55" t="s">
        <v>2205</v>
      </c>
      <c r="KI10" s="55" t="s">
        <v>2205</v>
      </c>
      <c r="KJ10" s="55" t="s">
        <v>2205</v>
      </c>
      <c r="KK10" s="55" t="s">
        <v>2205</v>
      </c>
      <c r="KL10" s="55" t="s">
        <v>2205</v>
      </c>
      <c r="KM10" s="55" t="s">
        <v>2205</v>
      </c>
      <c r="KN10" s="55" t="s">
        <v>2205</v>
      </c>
      <c r="KO10" s="55" t="s">
        <v>2205</v>
      </c>
      <c r="KP10" s="55" t="s">
        <v>2205</v>
      </c>
      <c r="KQ10" s="55" t="s">
        <v>2205</v>
      </c>
      <c r="KR10" s="55" t="s">
        <v>2205</v>
      </c>
      <c r="KS10" s="55" t="s">
        <v>2205</v>
      </c>
      <c r="KT10" s="55" t="s">
        <v>2205</v>
      </c>
      <c r="KU10" s="171" t="s">
        <v>2205</v>
      </c>
      <c r="KV10" s="100" t="s">
        <v>25</v>
      </c>
      <c r="KW10" s="101" t="s">
        <v>25</v>
      </c>
      <c r="KX10" s="101" t="s">
        <v>25</v>
      </c>
      <c r="KY10" s="101" t="s">
        <v>25</v>
      </c>
      <c r="KZ10" s="101" t="s">
        <v>25</v>
      </c>
      <c r="LA10" s="101" t="s">
        <v>25</v>
      </c>
      <c r="LB10" s="101" t="s">
        <v>25</v>
      </c>
      <c r="LC10" s="102" t="s">
        <v>25</v>
      </c>
      <c r="LD10" s="15" t="s">
        <v>25</v>
      </c>
      <c r="LE10" s="13" t="s">
        <v>25</v>
      </c>
      <c r="LF10" s="13" t="s">
        <v>25</v>
      </c>
      <c r="LG10" s="13" t="s">
        <v>25</v>
      </c>
      <c r="LH10" s="13" t="s">
        <v>25</v>
      </c>
      <c r="LI10" s="13" t="s">
        <v>25</v>
      </c>
      <c r="LJ10" s="13" t="s">
        <v>25</v>
      </c>
      <c r="LK10" s="13" t="s">
        <v>25</v>
      </c>
      <c r="LL10" s="13" t="s">
        <v>25</v>
      </c>
      <c r="LM10" s="13" t="s">
        <v>25</v>
      </c>
      <c r="LN10" s="13" t="s">
        <v>25</v>
      </c>
      <c r="LO10" s="13" t="s">
        <v>25</v>
      </c>
      <c r="LP10" s="13" t="s">
        <v>25</v>
      </c>
      <c r="LQ10" s="13" t="s">
        <v>25</v>
      </c>
      <c r="LR10" s="13" t="s">
        <v>25</v>
      </c>
      <c r="LS10" s="13" t="s">
        <v>25</v>
      </c>
      <c r="LT10" s="13" t="s">
        <v>25</v>
      </c>
      <c r="LU10" s="13" t="s">
        <v>25</v>
      </c>
      <c r="LV10" s="13" t="s">
        <v>25</v>
      </c>
      <c r="LW10" s="13" t="s">
        <v>25</v>
      </c>
      <c r="LX10" s="13" t="s">
        <v>25</v>
      </c>
      <c r="LY10" s="13" t="s">
        <v>25</v>
      </c>
      <c r="LZ10" s="13" t="s">
        <v>25</v>
      </c>
      <c r="MA10" s="133" t="s">
        <v>25</v>
      </c>
      <c r="MB10" s="15">
        <v>2994</v>
      </c>
      <c r="MC10" s="13">
        <v>3075</v>
      </c>
      <c r="MD10" s="13">
        <v>3357</v>
      </c>
      <c r="ME10" s="13">
        <v>3887</v>
      </c>
      <c r="MF10" s="13">
        <v>1831</v>
      </c>
      <c r="MG10" s="13">
        <v>2214</v>
      </c>
      <c r="MH10" s="13">
        <v>1006</v>
      </c>
      <c r="MI10" s="13">
        <v>1415</v>
      </c>
      <c r="MJ10" s="13">
        <v>140</v>
      </c>
      <c r="MK10" s="13">
        <v>176</v>
      </c>
      <c r="ML10" s="13">
        <v>205</v>
      </c>
      <c r="MM10" s="13">
        <v>202</v>
      </c>
      <c r="MN10" s="13">
        <v>64</v>
      </c>
      <c r="MO10" s="13">
        <v>117</v>
      </c>
      <c r="MP10" s="13">
        <v>62</v>
      </c>
      <c r="MQ10" s="13">
        <v>65</v>
      </c>
      <c r="MR10" s="13">
        <v>34</v>
      </c>
      <c r="MS10" s="13">
        <v>56</v>
      </c>
      <c r="MT10" s="13">
        <v>40</v>
      </c>
      <c r="MU10" s="13">
        <v>47</v>
      </c>
      <c r="MV10" s="13">
        <v>2</v>
      </c>
      <c r="MW10" s="13">
        <v>2</v>
      </c>
      <c r="MX10" s="13">
        <v>31</v>
      </c>
      <c r="MY10" s="13">
        <v>36</v>
      </c>
      <c r="MZ10" s="13">
        <v>0</v>
      </c>
      <c r="NA10" s="13">
        <v>0</v>
      </c>
      <c r="NB10" s="13">
        <v>0</v>
      </c>
      <c r="NC10" s="13">
        <v>0</v>
      </c>
      <c r="ND10" s="13">
        <v>0</v>
      </c>
      <c r="NE10" s="13">
        <v>0</v>
      </c>
      <c r="NF10" s="13">
        <v>0</v>
      </c>
      <c r="NG10" s="13">
        <v>0</v>
      </c>
      <c r="NH10" s="13">
        <v>520</v>
      </c>
      <c r="NI10" s="133">
        <v>547</v>
      </c>
      <c r="NJ10" s="77">
        <v>952</v>
      </c>
      <c r="NK10" s="2">
        <v>995</v>
      </c>
      <c r="NL10" s="2">
        <v>663</v>
      </c>
      <c r="NM10" s="2">
        <v>492</v>
      </c>
      <c r="NN10" s="2">
        <v>631</v>
      </c>
      <c r="NO10" s="2">
        <v>470</v>
      </c>
      <c r="NP10" s="2">
        <v>32</v>
      </c>
      <c r="NQ10" s="2">
        <v>21</v>
      </c>
      <c r="NR10" s="2">
        <v>290</v>
      </c>
      <c r="NS10" s="2">
        <v>503</v>
      </c>
      <c r="NT10" s="171">
        <f t="shared" si="53"/>
        <v>42.597402597402592</v>
      </c>
      <c r="NU10" s="132">
        <v>69.599999999999994</v>
      </c>
      <c r="NV10" s="132">
        <v>49.4</v>
      </c>
      <c r="NW10" s="132" t="s">
        <v>2215</v>
      </c>
      <c r="NX10" s="132" t="s">
        <v>2215</v>
      </c>
      <c r="NY10" s="132" t="s">
        <v>2215</v>
      </c>
      <c r="NZ10" s="132" t="s">
        <v>2215</v>
      </c>
      <c r="OA10" s="132" t="s">
        <v>2215</v>
      </c>
      <c r="OB10" s="132" t="s">
        <v>2215</v>
      </c>
      <c r="OC10" s="132" t="s">
        <v>2215</v>
      </c>
      <c r="OD10" s="132" t="s">
        <v>2215</v>
      </c>
      <c r="OE10" s="132" t="s">
        <v>2215</v>
      </c>
      <c r="OF10" s="132" t="s">
        <v>2215</v>
      </c>
      <c r="OG10" s="132" t="s">
        <v>2215</v>
      </c>
      <c r="OH10" s="132" t="s">
        <v>2215</v>
      </c>
      <c r="OI10" s="132" t="s">
        <v>2215</v>
      </c>
      <c r="OJ10" s="56" t="s">
        <v>2215</v>
      </c>
      <c r="OK10" s="28" t="s">
        <v>2215</v>
      </c>
      <c r="OL10" s="132" t="s">
        <v>2215</v>
      </c>
      <c r="OM10" s="132" t="s">
        <v>2215</v>
      </c>
      <c r="ON10" s="132" t="s">
        <v>2215</v>
      </c>
      <c r="OO10" s="132" t="s">
        <v>2215</v>
      </c>
      <c r="OP10" s="132" t="s">
        <v>2215</v>
      </c>
      <c r="OQ10" s="132" t="s">
        <v>2215</v>
      </c>
      <c r="OR10" s="132" t="s">
        <v>2215</v>
      </c>
      <c r="OS10" s="132" t="s">
        <v>2215</v>
      </c>
      <c r="OT10" s="132" t="s">
        <v>2215</v>
      </c>
      <c r="OU10" s="132" t="s">
        <v>2215</v>
      </c>
      <c r="OV10" s="132" t="s">
        <v>2215</v>
      </c>
      <c r="OW10" s="132" t="s">
        <v>2215</v>
      </c>
      <c r="OX10" s="56" t="s">
        <v>2215</v>
      </c>
      <c r="OY10" s="132" t="s">
        <v>2215</v>
      </c>
      <c r="OZ10" s="132" t="s">
        <v>2215</v>
      </c>
      <c r="PA10" s="132" t="s">
        <v>2215</v>
      </c>
      <c r="PB10" s="132" t="s">
        <v>2215</v>
      </c>
      <c r="PC10" s="132" t="s">
        <v>2215</v>
      </c>
      <c r="PD10" s="132" t="s">
        <v>2215</v>
      </c>
      <c r="PE10" s="132" t="s">
        <v>2215</v>
      </c>
      <c r="PF10" s="132" t="s">
        <v>2215</v>
      </c>
      <c r="PG10" s="132" t="s">
        <v>2215</v>
      </c>
      <c r="PH10" s="132" t="s">
        <v>2215</v>
      </c>
      <c r="PI10" s="132" t="s">
        <v>2215</v>
      </c>
      <c r="PJ10" s="132" t="s">
        <v>2215</v>
      </c>
      <c r="PK10" s="132" t="s">
        <v>2215</v>
      </c>
      <c r="PL10" s="132" t="s">
        <v>2215</v>
      </c>
      <c r="PM10" s="132" t="s">
        <v>2215</v>
      </c>
      <c r="PN10" s="132" t="s">
        <v>2215</v>
      </c>
      <c r="PO10" s="132" t="s">
        <v>2215</v>
      </c>
      <c r="PP10" s="56" t="s">
        <v>2215</v>
      </c>
      <c r="PQ10" s="132" t="s">
        <v>2215</v>
      </c>
      <c r="PR10" s="132" t="s">
        <v>2215</v>
      </c>
      <c r="PS10" s="132" t="s">
        <v>2215</v>
      </c>
      <c r="PT10" s="132" t="s">
        <v>2215</v>
      </c>
      <c r="PU10" s="132" t="s">
        <v>2215</v>
      </c>
      <c r="PV10" s="132" t="s">
        <v>2215</v>
      </c>
      <c r="PW10" s="132" t="s">
        <v>2215</v>
      </c>
      <c r="PX10" s="132" t="s">
        <v>2215</v>
      </c>
      <c r="PY10" s="132" t="s">
        <v>2215</v>
      </c>
      <c r="PZ10" s="132" t="s">
        <v>2215</v>
      </c>
      <c r="QA10" s="132" t="s">
        <v>2215</v>
      </c>
      <c r="QB10" s="132" t="s">
        <v>2215</v>
      </c>
      <c r="QC10" s="132" t="s">
        <v>2215</v>
      </c>
      <c r="QD10" s="56" t="s">
        <v>2215</v>
      </c>
      <c r="QE10" s="132" t="s">
        <v>2215</v>
      </c>
      <c r="QF10" s="132" t="s">
        <v>2215</v>
      </c>
      <c r="QG10" s="132" t="s">
        <v>2215</v>
      </c>
      <c r="QH10" s="132" t="s">
        <v>2215</v>
      </c>
      <c r="QI10" s="132" t="s">
        <v>2215</v>
      </c>
      <c r="QJ10" s="132" t="s">
        <v>2215</v>
      </c>
      <c r="QK10" s="132" t="s">
        <v>2215</v>
      </c>
      <c r="QL10" s="132" t="s">
        <v>2215</v>
      </c>
      <c r="QM10" s="132" t="s">
        <v>2215</v>
      </c>
      <c r="QN10" s="132" t="s">
        <v>2215</v>
      </c>
      <c r="QO10" s="132" t="s">
        <v>2215</v>
      </c>
      <c r="QP10" s="56" t="s">
        <v>2215</v>
      </c>
      <c r="QQ10" s="124">
        <v>4.9000000000000004</v>
      </c>
      <c r="QR10" s="124">
        <v>4.3</v>
      </c>
      <c r="QS10" s="132" t="s">
        <v>2215</v>
      </c>
      <c r="QT10" s="132" t="s">
        <v>2215</v>
      </c>
      <c r="QU10" s="132" t="s">
        <v>2215</v>
      </c>
      <c r="QV10" s="132" t="s">
        <v>2215</v>
      </c>
      <c r="QW10" s="132" t="s">
        <v>2215</v>
      </c>
      <c r="QX10" s="132" t="s">
        <v>2215</v>
      </c>
      <c r="QY10" s="132" t="s">
        <v>2215</v>
      </c>
      <c r="QZ10" s="132" t="s">
        <v>2215</v>
      </c>
      <c r="RA10" s="132" t="s">
        <v>2215</v>
      </c>
      <c r="RB10" s="132" t="s">
        <v>2215</v>
      </c>
      <c r="RC10" s="132" t="s">
        <v>2215</v>
      </c>
      <c r="RD10" s="132" t="s">
        <v>2215</v>
      </c>
      <c r="RE10" s="132" t="s">
        <v>2215</v>
      </c>
      <c r="RF10" s="132" t="s">
        <v>2215</v>
      </c>
      <c r="RG10" s="28" t="s">
        <v>2215</v>
      </c>
      <c r="RH10" s="132" t="s">
        <v>2215</v>
      </c>
      <c r="RI10" s="132" t="s">
        <v>2215</v>
      </c>
      <c r="RJ10" s="132" t="s">
        <v>2215</v>
      </c>
      <c r="RK10" s="132" t="s">
        <v>2215</v>
      </c>
      <c r="RL10" s="132" t="s">
        <v>2215</v>
      </c>
      <c r="RM10" s="132" t="s">
        <v>2215</v>
      </c>
      <c r="RN10" s="132" t="s">
        <v>2215</v>
      </c>
      <c r="RO10" s="132" t="s">
        <v>2215</v>
      </c>
      <c r="RP10" s="132" t="s">
        <v>2215</v>
      </c>
      <c r="RQ10" s="132" t="s">
        <v>2215</v>
      </c>
      <c r="RR10" s="132" t="s">
        <v>2215</v>
      </c>
      <c r="RS10" s="132" t="s">
        <v>2215</v>
      </c>
      <c r="RT10" s="132" t="s">
        <v>2215</v>
      </c>
      <c r="RU10" s="132" t="s">
        <v>2215</v>
      </c>
      <c r="RV10" s="132" t="s">
        <v>2215</v>
      </c>
      <c r="RW10" s="132" t="s">
        <v>2215</v>
      </c>
      <c r="RX10" s="132" t="s">
        <v>2215</v>
      </c>
      <c r="RY10" s="132" t="s">
        <v>2215</v>
      </c>
      <c r="RZ10" s="132" t="s">
        <v>2215</v>
      </c>
      <c r="SA10" s="59" t="s">
        <v>25</v>
      </c>
      <c r="SB10" s="55" t="s">
        <v>25</v>
      </c>
      <c r="SC10" s="55" t="s">
        <v>25</v>
      </c>
      <c r="SD10" s="55" t="s">
        <v>25</v>
      </c>
      <c r="SE10" s="55" t="s">
        <v>25</v>
      </c>
      <c r="SF10" s="55" t="s">
        <v>25</v>
      </c>
      <c r="SG10" s="55" t="s">
        <v>25</v>
      </c>
      <c r="SH10" s="55" t="s">
        <v>25</v>
      </c>
      <c r="SI10" s="55" t="s">
        <v>25</v>
      </c>
      <c r="SJ10" s="55" t="s">
        <v>25</v>
      </c>
      <c r="SK10" s="55" t="s">
        <v>25</v>
      </c>
      <c r="SL10" s="17" t="s">
        <v>25</v>
      </c>
      <c r="SM10" s="55" t="s">
        <v>25</v>
      </c>
      <c r="SN10" s="17" t="s">
        <v>25</v>
      </c>
      <c r="SO10" s="17" t="s">
        <v>25</v>
      </c>
      <c r="SP10" s="17" t="s">
        <v>25</v>
      </c>
      <c r="SQ10" s="17" t="s">
        <v>25</v>
      </c>
      <c r="SR10" s="17" t="s">
        <v>25</v>
      </c>
      <c r="SS10" s="59" t="s">
        <v>25</v>
      </c>
      <c r="ST10" s="55" t="s">
        <v>25</v>
      </c>
      <c r="SU10" s="55" t="s">
        <v>25</v>
      </c>
      <c r="SV10" s="55" t="s">
        <v>25</v>
      </c>
      <c r="SW10" s="55" t="s">
        <v>25</v>
      </c>
      <c r="SX10" s="55" t="s">
        <v>25</v>
      </c>
      <c r="SY10" s="55" t="s">
        <v>25</v>
      </c>
      <c r="SZ10" s="55" t="s">
        <v>25</v>
      </c>
      <c r="TA10" s="55" t="s">
        <v>25</v>
      </c>
      <c r="TB10" s="55" t="s">
        <v>25</v>
      </c>
      <c r="TC10" s="55" t="s">
        <v>25</v>
      </c>
      <c r="TD10" s="55" t="s">
        <v>25</v>
      </c>
      <c r="TE10" s="55" t="s">
        <v>25</v>
      </c>
      <c r="TF10" s="55" t="s">
        <v>25</v>
      </c>
      <c r="TG10" s="55" t="s">
        <v>25</v>
      </c>
      <c r="TH10" s="55" t="s">
        <v>25</v>
      </c>
      <c r="TI10" s="55" t="s">
        <v>25</v>
      </c>
      <c r="TJ10" s="55" t="s">
        <v>25</v>
      </c>
      <c r="TK10" s="162" t="s">
        <v>25</v>
      </c>
      <c r="TL10" s="55" t="s">
        <v>25</v>
      </c>
      <c r="TM10" s="55" t="s">
        <v>25</v>
      </c>
      <c r="TN10" s="55" t="s">
        <v>25</v>
      </c>
      <c r="TO10" s="55" t="s">
        <v>25</v>
      </c>
      <c r="TP10" s="55" t="s">
        <v>25</v>
      </c>
      <c r="TQ10" s="55" t="s">
        <v>25</v>
      </c>
      <c r="TR10" s="55" t="s">
        <v>25</v>
      </c>
      <c r="TS10" s="55" t="s">
        <v>25</v>
      </c>
      <c r="TT10" s="448" t="s">
        <v>25</v>
      </c>
      <c r="TU10" s="55" t="s">
        <v>25</v>
      </c>
      <c r="TV10" s="55" t="s">
        <v>25</v>
      </c>
      <c r="TW10" s="55" t="s">
        <v>25</v>
      </c>
      <c r="TX10" s="55" t="s">
        <v>25</v>
      </c>
      <c r="TY10" s="55" t="s">
        <v>25</v>
      </c>
      <c r="TZ10" s="55" t="s">
        <v>25</v>
      </c>
      <c r="UA10" s="55" t="s">
        <v>25</v>
      </c>
      <c r="UB10" s="55" t="s">
        <v>25</v>
      </c>
      <c r="UC10" s="55" t="s">
        <v>25</v>
      </c>
      <c r="UD10" s="55" t="s">
        <v>25</v>
      </c>
      <c r="UE10" s="55" t="s">
        <v>25</v>
      </c>
      <c r="UF10" s="55" t="s">
        <v>25</v>
      </c>
      <c r="UG10" s="55" t="s">
        <v>25</v>
      </c>
      <c r="UH10" s="55" t="s">
        <v>25</v>
      </c>
      <c r="UI10" s="55" t="s">
        <v>25</v>
      </c>
      <c r="UJ10" s="55" t="s">
        <v>25</v>
      </c>
      <c r="UK10" s="55" t="s">
        <v>25</v>
      </c>
      <c r="UL10" s="448" t="s">
        <v>25</v>
      </c>
      <c r="UM10" s="55" t="s">
        <v>25</v>
      </c>
      <c r="UN10" s="55" t="s">
        <v>25</v>
      </c>
      <c r="UO10" s="55" t="s">
        <v>25</v>
      </c>
      <c r="UP10" s="55" t="s">
        <v>25</v>
      </c>
      <c r="UQ10" s="55" t="s">
        <v>25</v>
      </c>
      <c r="UR10" s="55" t="s">
        <v>25</v>
      </c>
      <c r="US10" s="55" t="s">
        <v>25</v>
      </c>
      <c r="UT10" s="55" t="s">
        <v>25</v>
      </c>
      <c r="UU10" s="55" t="s">
        <v>25</v>
      </c>
      <c r="UV10" s="97" t="s">
        <v>25</v>
      </c>
      <c r="UW10" s="55" t="s">
        <v>25</v>
      </c>
      <c r="UX10" s="55" t="s">
        <v>25</v>
      </c>
      <c r="UY10" s="55" t="s">
        <v>25</v>
      </c>
      <c r="UZ10" s="55" t="s">
        <v>25</v>
      </c>
      <c r="VA10" s="55" t="s">
        <v>25</v>
      </c>
      <c r="VB10" s="55" t="s">
        <v>25</v>
      </c>
      <c r="VC10" s="55" t="s">
        <v>25</v>
      </c>
      <c r="VD10" s="55" t="s">
        <v>25</v>
      </c>
      <c r="VE10" s="55" t="s">
        <v>25</v>
      </c>
      <c r="VF10" s="55" t="s">
        <v>25</v>
      </c>
      <c r="VG10" s="55" t="s">
        <v>25</v>
      </c>
      <c r="VH10" s="55" t="s">
        <v>25</v>
      </c>
      <c r="VI10" s="55" t="s">
        <v>25</v>
      </c>
      <c r="VJ10" s="55" t="s">
        <v>25</v>
      </c>
      <c r="VK10" s="55" t="s">
        <v>25</v>
      </c>
      <c r="VL10" s="55" t="s">
        <v>25</v>
      </c>
      <c r="VM10" s="55" t="s">
        <v>25</v>
      </c>
      <c r="VN10" s="55" t="s">
        <v>25</v>
      </c>
      <c r="VO10" s="55" t="s">
        <v>25</v>
      </c>
      <c r="VP10" s="55" t="s">
        <v>25</v>
      </c>
      <c r="VQ10" s="55" t="s">
        <v>25</v>
      </c>
      <c r="VR10" s="55" t="s">
        <v>25</v>
      </c>
      <c r="VS10" s="55" t="s">
        <v>25</v>
      </c>
      <c r="VT10" s="55" t="s">
        <v>25</v>
      </c>
      <c r="VU10" s="55" t="s">
        <v>25</v>
      </c>
      <c r="VV10" s="448" t="s">
        <v>25</v>
      </c>
      <c r="VW10" s="55" t="s">
        <v>25</v>
      </c>
      <c r="VX10" s="55" t="s">
        <v>25</v>
      </c>
      <c r="VY10" s="448" t="s">
        <v>25</v>
      </c>
      <c r="VZ10" s="55" t="s">
        <v>25</v>
      </c>
      <c r="WA10" s="55" t="s">
        <v>25</v>
      </c>
      <c r="WB10" s="55" t="s">
        <v>25</v>
      </c>
      <c r="WC10" s="55" t="s">
        <v>25</v>
      </c>
      <c r="WD10" s="55" t="s">
        <v>25</v>
      </c>
      <c r="WE10" s="55" t="s">
        <v>25</v>
      </c>
      <c r="WF10" s="55" t="s">
        <v>25</v>
      </c>
      <c r="WG10" s="55" t="s">
        <v>25</v>
      </c>
      <c r="WH10" s="55" t="s">
        <v>25</v>
      </c>
      <c r="WI10" s="55" t="s">
        <v>25</v>
      </c>
      <c r="WJ10" s="55" t="s">
        <v>25</v>
      </c>
      <c r="WK10" s="55" t="s">
        <v>25</v>
      </c>
      <c r="WL10" s="55" t="s">
        <v>25</v>
      </c>
      <c r="WM10" s="55" t="s">
        <v>25</v>
      </c>
      <c r="WN10" s="55" t="s">
        <v>25</v>
      </c>
      <c r="WO10" s="55" t="s">
        <v>25</v>
      </c>
      <c r="WP10" s="55" t="s">
        <v>25</v>
      </c>
      <c r="WQ10" s="55" t="s">
        <v>25</v>
      </c>
      <c r="WR10" s="55" t="s">
        <v>25</v>
      </c>
      <c r="WS10" s="55" t="s">
        <v>25</v>
      </c>
      <c r="WT10" s="55" t="s">
        <v>25</v>
      </c>
      <c r="WU10" s="55" t="s">
        <v>25</v>
      </c>
      <c r="WV10" s="55" t="s">
        <v>25</v>
      </c>
      <c r="WW10" s="55" t="s">
        <v>25</v>
      </c>
      <c r="WX10" s="55" t="s">
        <v>25</v>
      </c>
      <c r="WY10" s="448" t="s">
        <v>25</v>
      </c>
      <c r="WZ10" s="55" t="s">
        <v>25</v>
      </c>
      <c r="XA10" s="55" t="s">
        <v>25</v>
      </c>
      <c r="XB10" s="97" t="s">
        <v>25</v>
      </c>
      <c r="XC10" s="55" t="s">
        <v>25</v>
      </c>
      <c r="XD10" s="55" t="s">
        <v>25</v>
      </c>
      <c r="XE10" s="55" t="s">
        <v>25</v>
      </c>
      <c r="XF10" s="55" t="s">
        <v>25</v>
      </c>
      <c r="XG10" s="55" t="s">
        <v>25</v>
      </c>
      <c r="XH10" s="55" t="s">
        <v>25</v>
      </c>
      <c r="XI10" s="55" t="s">
        <v>25</v>
      </c>
      <c r="XJ10" s="55" t="s">
        <v>25</v>
      </c>
      <c r="XK10" s="55" t="s">
        <v>25</v>
      </c>
      <c r="XL10" s="55" t="s">
        <v>25</v>
      </c>
      <c r="XM10" s="55" t="s">
        <v>25</v>
      </c>
      <c r="XN10" s="55" t="s">
        <v>25</v>
      </c>
      <c r="XO10" s="55" t="s">
        <v>25</v>
      </c>
      <c r="XP10" s="55" t="s">
        <v>25</v>
      </c>
      <c r="XQ10" s="55" t="s">
        <v>25</v>
      </c>
      <c r="XR10" s="55" t="s">
        <v>25</v>
      </c>
      <c r="XS10" s="55" t="s">
        <v>25</v>
      </c>
      <c r="XT10" s="55" t="s">
        <v>25</v>
      </c>
      <c r="XU10" s="55" t="s">
        <v>25</v>
      </c>
      <c r="XV10" s="448" t="s">
        <v>25</v>
      </c>
      <c r="XW10" s="55" t="s">
        <v>25</v>
      </c>
      <c r="XX10" s="55" t="s">
        <v>25</v>
      </c>
      <c r="XY10" s="55" t="s">
        <v>25</v>
      </c>
      <c r="XZ10" s="55" t="s">
        <v>25</v>
      </c>
      <c r="YA10" s="55" t="s">
        <v>25</v>
      </c>
      <c r="YB10" s="55" t="s">
        <v>25</v>
      </c>
      <c r="YC10" s="55" t="s">
        <v>25</v>
      </c>
      <c r="YD10" s="55" t="s">
        <v>25</v>
      </c>
      <c r="YE10" s="55" t="s">
        <v>25</v>
      </c>
      <c r="YF10" s="448" t="s">
        <v>25</v>
      </c>
      <c r="YG10" s="55" t="s">
        <v>25</v>
      </c>
      <c r="YH10" s="55" t="s">
        <v>25</v>
      </c>
      <c r="YI10" s="55" t="s">
        <v>25</v>
      </c>
      <c r="YJ10" s="55" t="s">
        <v>25</v>
      </c>
      <c r="YK10" s="55" t="s">
        <v>25</v>
      </c>
      <c r="YL10" s="55" t="s">
        <v>25</v>
      </c>
      <c r="YM10" s="55" t="s">
        <v>25</v>
      </c>
      <c r="YN10" s="55" t="s">
        <v>25</v>
      </c>
      <c r="YO10" s="55" t="s">
        <v>25</v>
      </c>
      <c r="YP10" s="55" t="s">
        <v>25</v>
      </c>
      <c r="YQ10" s="55" t="s">
        <v>25</v>
      </c>
      <c r="YR10" s="55" t="s">
        <v>25</v>
      </c>
      <c r="YS10" s="55" t="s">
        <v>25</v>
      </c>
      <c r="YT10" s="55" t="s">
        <v>25</v>
      </c>
      <c r="YU10" s="55" t="s">
        <v>25</v>
      </c>
      <c r="YV10" s="55" t="s">
        <v>25</v>
      </c>
      <c r="YW10" s="55" t="s">
        <v>25</v>
      </c>
      <c r="YX10" s="55" t="s">
        <v>25</v>
      </c>
      <c r="YY10" s="55" t="s">
        <v>25</v>
      </c>
      <c r="YZ10" s="448" t="s">
        <v>25</v>
      </c>
      <c r="ZA10" s="55" t="s">
        <v>25</v>
      </c>
      <c r="ZB10" s="55" t="s">
        <v>25</v>
      </c>
      <c r="ZC10" s="55" t="s">
        <v>25</v>
      </c>
      <c r="ZD10" s="55" t="s">
        <v>25</v>
      </c>
      <c r="ZE10" s="55" t="s">
        <v>25</v>
      </c>
      <c r="ZF10" s="55" t="s">
        <v>25</v>
      </c>
      <c r="ZG10" s="55" t="s">
        <v>25</v>
      </c>
      <c r="ZH10" s="55" t="s">
        <v>25</v>
      </c>
      <c r="ZI10" s="55" t="s">
        <v>25</v>
      </c>
      <c r="ZJ10" s="55" t="s">
        <v>25</v>
      </c>
      <c r="ZK10" s="412">
        <v>1270</v>
      </c>
      <c r="ZL10" s="413">
        <v>1119</v>
      </c>
      <c r="ZM10" s="214" t="s">
        <v>2222</v>
      </c>
      <c r="ZN10" s="407" t="s">
        <v>2222</v>
      </c>
      <c r="ZO10" s="172" t="s">
        <v>2205</v>
      </c>
      <c r="ZP10" s="35" t="s">
        <v>2205</v>
      </c>
      <c r="ZQ10" s="35" t="s">
        <v>2205</v>
      </c>
      <c r="ZR10" s="35" t="s">
        <v>2205</v>
      </c>
      <c r="ZS10" s="184" t="s">
        <v>2525</v>
      </c>
      <c r="ZT10" s="55" t="s">
        <v>2216</v>
      </c>
      <c r="ZU10" s="55" t="s">
        <v>2216</v>
      </c>
      <c r="ZV10" s="55">
        <v>1</v>
      </c>
      <c r="ZW10" s="6">
        <f t="shared" si="54"/>
        <v>100</v>
      </c>
      <c r="ZX10" s="55" t="s">
        <v>2216</v>
      </c>
      <c r="ZY10" s="6" t="s">
        <v>2216</v>
      </c>
      <c r="ZZ10" s="55" t="s">
        <v>2216</v>
      </c>
      <c r="AAA10" s="6" t="s">
        <v>2216</v>
      </c>
      <c r="AAB10" s="55" t="s">
        <v>2216</v>
      </c>
      <c r="AAC10" s="6" t="s">
        <v>2216</v>
      </c>
      <c r="AAD10" s="55">
        <v>1</v>
      </c>
      <c r="AAE10" s="6">
        <f t="shared" si="4"/>
        <v>100</v>
      </c>
      <c r="AAF10" s="55" t="s">
        <v>2216</v>
      </c>
      <c r="AAG10" s="6" t="s">
        <v>2216</v>
      </c>
      <c r="AAH10" s="55" t="s">
        <v>2216</v>
      </c>
      <c r="AAI10" s="6" t="s">
        <v>2216</v>
      </c>
      <c r="AAJ10" s="55" t="s">
        <v>2216</v>
      </c>
      <c r="AAK10" s="6" t="s">
        <v>2216</v>
      </c>
      <c r="AAL10" s="55" t="s">
        <v>2216</v>
      </c>
      <c r="AAM10" s="6" t="s">
        <v>2216</v>
      </c>
      <c r="AAN10" s="55" t="s">
        <v>2216</v>
      </c>
      <c r="AAO10" s="6" t="s">
        <v>2216</v>
      </c>
      <c r="AAP10" s="55" t="s">
        <v>2216</v>
      </c>
      <c r="AAQ10" s="185" t="s">
        <v>2216</v>
      </c>
      <c r="AAR10" s="84" t="s">
        <v>2216</v>
      </c>
      <c r="AAS10" s="85" t="s">
        <v>2216</v>
      </c>
      <c r="AAT10" s="85" t="s">
        <v>2216</v>
      </c>
      <c r="AAU10" s="85" t="s">
        <v>2216</v>
      </c>
      <c r="AAV10" s="486" t="s">
        <v>25</v>
      </c>
      <c r="AAW10" s="20" t="s">
        <v>2205</v>
      </c>
      <c r="AAX10" s="20" t="s">
        <v>2205</v>
      </c>
      <c r="AAY10" s="20" t="s">
        <v>2205</v>
      </c>
      <c r="AAZ10" s="20" t="s">
        <v>2205</v>
      </c>
      <c r="ABA10" s="20" t="s">
        <v>2205</v>
      </c>
      <c r="ABB10" s="20" t="s">
        <v>2205</v>
      </c>
      <c r="ABC10" s="20" t="s">
        <v>2205</v>
      </c>
      <c r="ABD10" s="20" t="s">
        <v>2205</v>
      </c>
      <c r="ABE10" s="20" t="s">
        <v>2205</v>
      </c>
      <c r="ABF10" s="20" t="s">
        <v>2205</v>
      </c>
      <c r="ABG10" s="171" t="s">
        <v>2205</v>
      </c>
      <c r="ABH10" s="20" t="s">
        <v>25</v>
      </c>
      <c r="ABI10" s="20" t="s">
        <v>25</v>
      </c>
      <c r="ABJ10" s="20" t="s">
        <v>25</v>
      </c>
      <c r="ABK10" s="20" t="s">
        <v>25</v>
      </c>
      <c r="ABL10" s="20" t="s">
        <v>25</v>
      </c>
      <c r="ABM10" s="20" t="s">
        <v>25</v>
      </c>
      <c r="ABN10" s="20" t="s">
        <v>25</v>
      </c>
      <c r="ABO10" s="20" t="s">
        <v>25</v>
      </c>
      <c r="ABP10" s="20" t="s">
        <v>25</v>
      </c>
      <c r="ABQ10" s="20" t="s">
        <v>25</v>
      </c>
      <c r="ABR10" s="20" t="s">
        <v>25</v>
      </c>
      <c r="ABS10" s="171" t="s">
        <v>25</v>
      </c>
      <c r="ABT10" s="20" t="s">
        <v>2205</v>
      </c>
      <c r="ABU10" s="20" t="s">
        <v>2205</v>
      </c>
      <c r="ABV10" s="171" t="s">
        <v>2205</v>
      </c>
      <c r="ABW10" s="71" t="s">
        <v>24</v>
      </c>
      <c r="ABX10" s="72" t="s">
        <v>24</v>
      </c>
      <c r="ABY10" s="72" t="s">
        <v>24</v>
      </c>
      <c r="ABZ10" s="72" t="s">
        <v>24</v>
      </c>
      <c r="ACA10" s="72" t="s">
        <v>24</v>
      </c>
      <c r="ACB10" s="72" t="s">
        <v>24</v>
      </c>
      <c r="ACC10" s="72" t="s">
        <v>24</v>
      </c>
      <c r="ACD10" s="72" t="s">
        <v>24</v>
      </c>
      <c r="ACE10" s="72" t="s">
        <v>24</v>
      </c>
      <c r="ACF10" s="72" t="s">
        <v>24</v>
      </c>
      <c r="ACG10" s="72" t="s">
        <v>24</v>
      </c>
      <c r="ACH10" s="73" t="s">
        <v>24</v>
      </c>
      <c r="ACI10" s="72" t="s">
        <v>24</v>
      </c>
      <c r="ACJ10" s="72" t="s">
        <v>24</v>
      </c>
      <c r="ACK10" s="72" t="s">
        <v>24</v>
      </c>
      <c r="ACL10" s="72" t="s">
        <v>24</v>
      </c>
      <c r="ACM10" s="72" t="s">
        <v>24</v>
      </c>
      <c r="ACN10" s="72" t="s">
        <v>24</v>
      </c>
      <c r="ACO10" s="72" t="s">
        <v>24</v>
      </c>
      <c r="ACP10" s="72" t="s">
        <v>24</v>
      </c>
      <c r="ACQ10" s="72" t="s">
        <v>24</v>
      </c>
      <c r="ACR10" s="72" t="s">
        <v>24</v>
      </c>
      <c r="ACS10" s="72" t="s">
        <v>24</v>
      </c>
      <c r="ACT10" s="72" t="s">
        <v>24</v>
      </c>
      <c r="ACU10" s="72" t="s">
        <v>24</v>
      </c>
      <c r="ACV10" s="72" t="s">
        <v>24</v>
      </c>
      <c r="ACW10" s="72" t="s">
        <v>24</v>
      </c>
      <c r="ACX10" s="72" t="s">
        <v>24</v>
      </c>
      <c r="ACY10" s="72" t="s">
        <v>24</v>
      </c>
      <c r="ACZ10" s="72" t="s">
        <v>24</v>
      </c>
      <c r="ADA10" s="72" t="s">
        <v>24</v>
      </c>
      <c r="ADB10" s="72" t="s">
        <v>24</v>
      </c>
      <c r="ADC10" s="72" t="s">
        <v>24</v>
      </c>
      <c r="ADD10" s="72" t="s">
        <v>24</v>
      </c>
      <c r="ADE10" s="72" t="s">
        <v>24</v>
      </c>
      <c r="ADF10" s="72" t="s">
        <v>24</v>
      </c>
      <c r="ADG10" s="72" t="s">
        <v>24</v>
      </c>
      <c r="ADH10" s="72" t="s">
        <v>24</v>
      </c>
      <c r="ADI10" s="72" t="s">
        <v>24</v>
      </c>
      <c r="ADJ10" s="72" t="s">
        <v>24</v>
      </c>
      <c r="ADK10" s="71" t="s">
        <v>24</v>
      </c>
      <c r="ADL10" s="72" t="s">
        <v>24</v>
      </c>
      <c r="ADM10" s="72" t="s">
        <v>24</v>
      </c>
      <c r="ADN10" s="72" t="s">
        <v>24</v>
      </c>
      <c r="ADO10" s="72" t="s">
        <v>24</v>
      </c>
      <c r="ADP10" s="73" t="s">
        <v>24</v>
      </c>
      <c r="ADQ10" s="178" t="s">
        <v>24</v>
      </c>
      <c r="ADR10" s="20" t="s">
        <v>24</v>
      </c>
      <c r="ADS10" s="20" t="s">
        <v>24</v>
      </c>
      <c r="ADT10" s="178" t="s">
        <v>25</v>
      </c>
      <c r="ADU10" s="20" t="s">
        <v>25</v>
      </c>
      <c r="ADV10" s="171" t="s">
        <v>25</v>
      </c>
      <c r="ADW10" s="178" t="s">
        <v>2205</v>
      </c>
      <c r="ADX10" s="20" t="s">
        <v>2205</v>
      </c>
      <c r="ADY10" s="20" t="s">
        <v>2205</v>
      </c>
      <c r="ADZ10" s="20" t="s">
        <v>2205</v>
      </c>
      <c r="AEA10" s="20" t="s">
        <v>2205</v>
      </c>
      <c r="AEB10" s="20" t="s">
        <v>2205</v>
      </c>
      <c r="AEC10" s="20" t="s">
        <v>2205</v>
      </c>
      <c r="AED10" s="20" t="s">
        <v>2205</v>
      </c>
      <c r="AEE10" s="20" t="s">
        <v>2205</v>
      </c>
      <c r="AEF10" s="171" t="s">
        <v>2205</v>
      </c>
      <c r="AEG10" s="178" t="s">
        <v>25</v>
      </c>
      <c r="AEH10" s="20" t="s">
        <v>25</v>
      </c>
      <c r="AEI10" s="20" t="s">
        <v>25</v>
      </c>
      <c r="AEJ10" s="178" t="s">
        <v>25</v>
      </c>
      <c r="AEK10" s="20" t="s">
        <v>25</v>
      </c>
      <c r="AEL10" s="20" t="s">
        <v>25</v>
      </c>
      <c r="AEM10" s="20" t="s">
        <v>25</v>
      </c>
      <c r="AEN10" s="178" t="s">
        <v>25</v>
      </c>
      <c r="AEO10" s="171" t="s">
        <v>25</v>
      </c>
      <c r="AEP10" s="125" t="s">
        <v>25</v>
      </c>
      <c r="AEQ10" s="124" t="s">
        <v>25</v>
      </c>
      <c r="AER10" s="124" t="s">
        <v>25</v>
      </c>
      <c r="AES10" s="124" t="s">
        <v>25</v>
      </c>
      <c r="AET10" s="124" t="s">
        <v>25</v>
      </c>
      <c r="AEU10" s="124" t="s">
        <v>25</v>
      </c>
      <c r="AEV10" s="124" t="s">
        <v>25</v>
      </c>
      <c r="AEW10" s="124" t="s">
        <v>25</v>
      </c>
      <c r="AEX10" s="56" t="s">
        <v>25</v>
      </c>
      <c r="AEY10" s="487" t="s">
        <v>25</v>
      </c>
      <c r="AEZ10" s="488" t="s">
        <v>25</v>
      </c>
      <c r="AFA10" s="488" t="s">
        <v>25</v>
      </c>
      <c r="AFB10" s="489" t="s">
        <v>25</v>
      </c>
      <c r="AFC10" s="476"/>
      <c r="AFD10" s="58"/>
      <c r="AFE10" s="58"/>
      <c r="AFF10" s="58"/>
      <c r="AFG10" s="58"/>
      <c r="AFH10" s="58"/>
      <c r="AFI10" s="58"/>
      <c r="AFJ10" s="477"/>
      <c r="AFK10" s="170">
        <v>512</v>
      </c>
      <c r="AFL10" s="170">
        <v>178</v>
      </c>
      <c r="AFM10" s="170">
        <v>100</v>
      </c>
      <c r="AFN10" s="170">
        <v>2110</v>
      </c>
      <c r="AFO10" s="170">
        <v>755</v>
      </c>
      <c r="AFP10" s="170">
        <v>836</v>
      </c>
      <c r="AFQ10" s="170">
        <v>111</v>
      </c>
      <c r="AFR10" s="170">
        <v>31</v>
      </c>
      <c r="AFS10" s="177">
        <v>65</v>
      </c>
      <c r="AFT10" s="170">
        <v>1836</v>
      </c>
      <c r="AFU10" s="170">
        <v>700</v>
      </c>
      <c r="AFV10" s="170">
        <v>5685</v>
      </c>
      <c r="AFW10" s="170">
        <v>13133</v>
      </c>
      <c r="AFX10" s="175">
        <v>43.287900708139802</v>
      </c>
      <c r="AFY10" s="174">
        <v>18</v>
      </c>
      <c r="AFZ10" s="170">
        <v>73</v>
      </c>
      <c r="AGA10" s="170">
        <v>0</v>
      </c>
      <c r="AGB10" s="170">
        <v>0</v>
      </c>
      <c r="AGC10" s="170">
        <v>18</v>
      </c>
      <c r="AGD10" s="170">
        <v>73</v>
      </c>
      <c r="AGE10" s="170">
        <v>21</v>
      </c>
      <c r="AGF10" s="170">
        <v>80</v>
      </c>
      <c r="AGG10" s="170">
        <v>2</v>
      </c>
      <c r="AGH10" s="170">
        <v>71</v>
      </c>
      <c r="AGI10" s="170">
        <v>0</v>
      </c>
      <c r="AGJ10" s="170">
        <v>24</v>
      </c>
      <c r="AGK10" s="170">
        <v>0</v>
      </c>
      <c r="AGL10" s="177">
        <v>22</v>
      </c>
      <c r="AGM10" s="170">
        <v>42467</v>
      </c>
      <c r="AGN10" s="170" t="s">
        <v>25</v>
      </c>
      <c r="AGO10" s="170" t="s">
        <v>25</v>
      </c>
      <c r="AGP10" s="170" t="s">
        <v>25</v>
      </c>
      <c r="AGQ10" s="170" t="s">
        <v>25</v>
      </c>
      <c r="AGR10" s="132" t="s">
        <v>25</v>
      </c>
      <c r="AGS10" s="174">
        <v>1</v>
      </c>
      <c r="AGT10" s="170">
        <v>96291</v>
      </c>
      <c r="AGU10" s="170">
        <v>2</v>
      </c>
      <c r="AGV10" s="170">
        <v>32</v>
      </c>
      <c r="AGW10" s="176">
        <v>0.25280000000000002</v>
      </c>
      <c r="AGX10" s="170">
        <v>109</v>
      </c>
      <c r="AGY10" s="176">
        <v>0.8649</v>
      </c>
      <c r="AGZ10" s="170" t="s">
        <v>2265</v>
      </c>
      <c r="AHA10" s="170" t="s">
        <v>2265</v>
      </c>
      <c r="AHB10" s="170" t="s">
        <v>25</v>
      </c>
      <c r="AHC10" s="170" t="s">
        <v>25</v>
      </c>
      <c r="AHD10" s="170" t="s">
        <v>25</v>
      </c>
      <c r="AHE10" s="170" t="s">
        <v>25</v>
      </c>
      <c r="AHF10" s="170">
        <v>11568</v>
      </c>
      <c r="AHG10" s="170">
        <v>778</v>
      </c>
      <c r="AHH10" s="17">
        <v>6.173846143468916</v>
      </c>
      <c r="AHI10" s="170">
        <v>2450.63</v>
      </c>
      <c r="AHJ10" s="170" t="s">
        <v>25</v>
      </c>
      <c r="AHK10" s="170" t="s">
        <v>25</v>
      </c>
      <c r="AHL10" s="170" t="s">
        <v>25</v>
      </c>
      <c r="AHM10" s="170" t="s">
        <v>25</v>
      </c>
      <c r="AHN10" s="174">
        <v>52492</v>
      </c>
      <c r="AHO10" s="170">
        <v>37171</v>
      </c>
      <c r="AHP10" s="170">
        <v>766</v>
      </c>
      <c r="AHQ10" s="170">
        <v>529</v>
      </c>
      <c r="AHR10" s="170">
        <v>1779</v>
      </c>
      <c r="AHS10" s="170">
        <v>1154</v>
      </c>
      <c r="AHT10" s="170">
        <v>1027</v>
      </c>
      <c r="AHU10" s="170">
        <v>677</v>
      </c>
      <c r="AHV10" s="170">
        <v>1039</v>
      </c>
      <c r="AHW10" s="170">
        <v>734</v>
      </c>
      <c r="AHX10" s="170">
        <v>5857</v>
      </c>
      <c r="AHY10" s="170">
        <v>3492</v>
      </c>
      <c r="AHZ10" s="170">
        <v>11008</v>
      </c>
      <c r="AIA10" s="170">
        <v>6844</v>
      </c>
      <c r="AIB10" s="170">
        <v>13047</v>
      </c>
      <c r="AIC10" s="170">
        <v>8787</v>
      </c>
      <c r="AID10" s="170">
        <v>3388</v>
      </c>
      <c r="AIE10" s="170">
        <v>2615</v>
      </c>
      <c r="AIF10" s="170">
        <v>14581</v>
      </c>
      <c r="AIG10" s="170">
        <v>12339</v>
      </c>
      <c r="AIH10" s="170">
        <v>549</v>
      </c>
      <c r="AII10" s="170">
        <v>423</v>
      </c>
      <c r="AIJ10" s="174" t="s">
        <v>25</v>
      </c>
      <c r="AIK10" s="177" t="s">
        <v>25</v>
      </c>
      <c r="AIL10" s="72" t="s">
        <v>25</v>
      </c>
      <c r="AIM10" s="72" t="s">
        <v>25</v>
      </c>
      <c r="AIN10" s="72" t="s">
        <v>25</v>
      </c>
      <c r="AIO10" s="72" t="s">
        <v>25</v>
      </c>
      <c r="AIP10" s="72" t="s">
        <v>25</v>
      </c>
      <c r="AIQ10" s="72" t="s">
        <v>25</v>
      </c>
      <c r="AIR10" s="72" t="s">
        <v>25</v>
      </c>
      <c r="AIS10" s="72" t="s">
        <v>25</v>
      </c>
      <c r="AIT10" s="72" t="s">
        <v>25</v>
      </c>
      <c r="AIU10" s="72" t="s">
        <v>25</v>
      </c>
      <c r="AIV10" s="72" t="s">
        <v>25</v>
      </c>
      <c r="AIW10" s="73" t="s">
        <v>25</v>
      </c>
      <c r="AIX10" s="28" t="s">
        <v>25</v>
      </c>
      <c r="AIY10" s="132" t="s">
        <v>25</v>
      </c>
      <c r="AIZ10" s="132" t="s">
        <v>25</v>
      </c>
      <c r="AJA10" s="132" t="s">
        <v>25</v>
      </c>
      <c r="AJB10" s="132" t="s">
        <v>25</v>
      </c>
      <c r="AJC10" s="132" t="s">
        <v>25</v>
      </c>
      <c r="AJD10" s="132" t="s">
        <v>25</v>
      </c>
      <c r="AJE10" s="132" t="s">
        <v>25</v>
      </c>
      <c r="AJF10" s="132" t="s">
        <v>25</v>
      </c>
      <c r="AJG10" s="132" t="s">
        <v>25</v>
      </c>
      <c r="AJH10" s="132" t="s">
        <v>25</v>
      </c>
      <c r="AJI10" s="132" t="s">
        <v>25</v>
      </c>
      <c r="AJJ10" s="132" t="s">
        <v>25</v>
      </c>
      <c r="AJK10" s="132" t="s">
        <v>25</v>
      </c>
      <c r="AJL10" s="132" t="s">
        <v>25</v>
      </c>
      <c r="AJM10" s="132" t="s">
        <v>25</v>
      </c>
      <c r="AJN10" s="132" t="s">
        <v>25</v>
      </c>
      <c r="AJO10" s="132" t="s">
        <v>25</v>
      </c>
      <c r="AJP10" s="132" t="s">
        <v>25</v>
      </c>
      <c r="AJQ10" s="132" t="s">
        <v>25</v>
      </c>
      <c r="AJR10" s="132" t="s">
        <v>25</v>
      </c>
      <c r="AJS10" s="132" t="s">
        <v>25</v>
      </c>
      <c r="AJT10" s="132" t="s">
        <v>25</v>
      </c>
      <c r="AJU10" s="132" t="s">
        <v>25</v>
      </c>
      <c r="AJV10" s="132" t="s">
        <v>25</v>
      </c>
      <c r="AJW10" s="132" t="s">
        <v>25</v>
      </c>
      <c r="AJX10" s="132" t="s">
        <v>25</v>
      </c>
      <c r="AJY10" s="132" t="s">
        <v>25</v>
      </c>
      <c r="AJZ10" s="132" t="s">
        <v>25</v>
      </c>
      <c r="AKA10" s="132" t="s">
        <v>25</v>
      </c>
      <c r="AKB10" s="28" t="s">
        <v>25</v>
      </c>
      <c r="AKC10" s="56" t="s">
        <v>25</v>
      </c>
      <c r="AKD10" s="15" t="s">
        <v>25</v>
      </c>
      <c r="AKE10" s="13" t="s">
        <v>25</v>
      </c>
      <c r="AKF10" s="13" t="s">
        <v>25</v>
      </c>
      <c r="AKG10" s="13" t="s">
        <v>25</v>
      </c>
      <c r="AKH10" s="133" t="s">
        <v>25</v>
      </c>
      <c r="AKI10" s="28" t="s">
        <v>25</v>
      </c>
      <c r="AKJ10" s="56" t="s">
        <v>25</v>
      </c>
      <c r="AKK10" s="59">
        <v>6936</v>
      </c>
      <c r="AKL10" s="55">
        <v>7659</v>
      </c>
      <c r="AKM10" s="55">
        <v>183</v>
      </c>
      <c r="AKN10" s="55">
        <v>499</v>
      </c>
      <c r="AKO10" s="132" t="s">
        <v>25</v>
      </c>
      <c r="AKP10" s="56" t="s">
        <v>25</v>
      </c>
      <c r="AKQ10" s="132" t="s">
        <v>25</v>
      </c>
      <c r="AKR10" s="132" t="s">
        <v>25</v>
      </c>
      <c r="AKS10" s="132" t="s">
        <v>25</v>
      </c>
      <c r="AKT10" s="132" t="s">
        <v>25</v>
      </c>
      <c r="AKU10" s="174">
        <v>1826</v>
      </c>
      <c r="AKV10" s="170">
        <v>2149</v>
      </c>
      <c r="AKW10" s="170">
        <v>4694</v>
      </c>
      <c r="AKX10" s="170">
        <v>5581</v>
      </c>
      <c r="AKY10" s="170"/>
      <c r="AKZ10" s="170"/>
      <c r="ALA10" s="170"/>
      <c r="ALB10" s="170"/>
      <c r="ALC10" s="170" t="s">
        <v>25</v>
      </c>
      <c r="ALD10" s="170" t="s">
        <v>25</v>
      </c>
      <c r="ALE10" s="170" t="s">
        <v>25</v>
      </c>
      <c r="ALF10" s="177" t="s">
        <v>25</v>
      </c>
      <c r="ALG10" s="490"/>
      <c r="ALH10" s="491"/>
      <c r="ALI10" s="491"/>
      <c r="ALJ10" s="491"/>
      <c r="ALK10" s="491"/>
      <c r="ALL10" s="491"/>
      <c r="ALM10" s="491"/>
      <c r="ALN10" s="491"/>
      <c r="ALO10" s="491"/>
      <c r="ALP10" s="491"/>
      <c r="ALQ10" s="491"/>
      <c r="ALR10" s="491"/>
      <c r="ALS10" s="491"/>
      <c r="ALT10" s="492"/>
      <c r="ALU10" s="2">
        <v>34133</v>
      </c>
      <c r="ALV10" s="2">
        <v>17787</v>
      </c>
      <c r="ALW10" s="2">
        <v>144767</v>
      </c>
      <c r="ALX10" s="2">
        <v>136139</v>
      </c>
      <c r="ALY10" s="2">
        <v>149812</v>
      </c>
      <c r="ALZ10" s="2">
        <v>155677</v>
      </c>
      <c r="AMA10" s="2">
        <v>94161</v>
      </c>
      <c r="AMB10" s="2">
        <v>85114</v>
      </c>
      <c r="AMC10" s="2">
        <v>273068</v>
      </c>
      <c r="AMD10" s="2">
        <v>246963</v>
      </c>
      <c r="AME10" s="2">
        <v>159154</v>
      </c>
      <c r="AMF10" s="2">
        <v>144176</v>
      </c>
      <c r="AMG10" s="2">
        <v>133751</v>
      </c>
      <c r="AMH10" s="2">
        <v>173350</v>
      </c>
      <c r="AMI10" s="2">
        <v>10475</v>
      </c>
      <c r="AMJ10" s="10">
        <v>45031</v>
      </c>
      <c r="AMK10" s="178">
        <v>3.4156192054404939</v>
      </c>
      <c r="AML10" s="20">
        <v>1.7711954448999589</v>
      </c>
      <c r="AMM10" s="20">
        <v>14.486536358187211</v>
      </c>
      <c r="AMN10" s="20">
        <v>13.556461273583825</v>
      </c>
      <c r="AMO10" s="20">
        <v>14.991379146440433</v>
      </c>
      <c r="AMP10" s="20">
        <v>15.50201794994608</v>
      </c>
      <c r="AMQ10" s="20">
        <v>9.4224978760578431</v>
      </c>
      <c r="AMR10" s="20">
        <v>8.4754893516171972</v>
      </c>
      <c r="AMS10" s="20">
        <v>27.325353915308494</v>
      </c>
      <c r="AMT10" s="20">
        <v>24.592103258493761</v>
      </c>
      <c r="AMU10" s="20">
        <v>15.926213899237581</v>
      </c>
      <c r="AMV10" s="20">
        <v>14.356770363967868</v>
      </c>
      <c r="AMW10" s="20">
        <v>13.384187863559358</v>
      </c>
      <c r="AMX10" s="20">
        <v>17.261861492854774</v>
      </c>
      <c r="AMY10" s="20">
        <v>1.0482117357685867</v>
      </c>
      <c r="AMZ10" s="20">
        <v>4.4841008646365355</v>
      </c>
      <c r="ANA10" s="20">
        <v>98.951788264231411</v>
      </c>
      <c r="ANB10" s="20">
        <v>95.515899135363469</v>
      </c>
      <c r="ANC10" s="20">
        <v>17.902155563627705</v>
      </c>
      <c r="AND10" s="20">
        <v>15.327656718483784</v>
      </c>
      <c r="ANE10" s="179">
        <v>12106</v>
      </c>
      <c r="ANF10" s="20">
        <v>37.584601055572804</v>
      </c>
      <c r="ANG10" s="64">
        <v>20104</v>
      </c>
      <c r="ANH10" s="20">
        <v>62.415398944427189</v>
      </c>
      <c r="ANI10" s="64">
        <v>340191</v>
      </c>
      <c r="ANJ10" s="20">
        <v>50.148666278478402</v>
      </c>
      <c r="ANK10" s="64">
        <v>338174</v>
      </c>
      <c r="ANL10" s="20">
        <v>49.851333721521598</v>
      </c>
      <c r="ANM10" s="179">
        <v>22</v>
      </c>
      <c r="ANN10" s="20">
        <v>1.0175763182238668</v>
      </c>
      <c r="ANO10" s="64">
        <v>2140</v>
      </c>
      <c r="ANP10" s="20">
        <v>98.982423681776126</v>
      </c>
      <c r="ANQ10" s="64" t="s">
        <v>25</v>
      </c>
      <c r="ANR10" s="20" t="s">
        <v>25</v>
      </c>
      <c r="ANS10" s="64" t="s">
        <v>25</v>
      </c>
      <c r="ANT10" s="20" t="s">
        <v>25</v>
      </c>
      <c r="ANU10" s="64">
        <v>11825</v>
      </c>
      <c r="ANV10" s="20">
        <v>51.669142707331993</v>
      </c>
      <c r="ANW10" s="64">
        <v>11061</v>
      </c>
      <c r="ANX10" s="171">
        <v>48.330857292668007</v>
      </c>
      <c r="ANY10" s="179">
        <v>3542</v>
      </c>
      <c r="ANZ10" s="20">
        <v>29.514207149404214</v>
      </c>
      <c r="AOA10" s="64">
        <v>8459</v>
      </c>
      <c r="AOB10" s="20">
        <v>70.485792850595786</v>
      </c>
      <c r="AOC10" s="64">
        <v>124731</v>
      </c>
      <c r="AOD10" s="20">
        <v>52.050627206489899</v>
      </c>
      <c r="AOE10" s="64">
        <v>114903</v>
      </c>
      <c r="AOF10" s="20">
        <v>47.949372793510101</v>
      </c>
      <c r="AOG10" s="64" t="s">
        <v>25</v>
      </c>
      <c r="AOH10" s="64" t="s">
        <v>25</v>
      </c>
      <c r="AOI10" s="64" t="s">
        <v>25</v>
      </c>
      <c r="AOJ10" s="64" t="s">
        <v>25</v>
      </c>
      <c r="AOK10" s="179">
        <v>125618</v>
      </c>
      <c r="AOL10" s="64">
        <v>115491</v>
      </c>
      <c r="AOM10" s="64">
        <v>49616</v>
      </c>
      <c r="AON10" s="64">
        <v>51433</v>
      </c>
      <c r="AOO10" s="20">
        <v>39.497524240156665</v>
      </c>
      <c r="AOP10" s="20">
        <v>44.534206128616084</v>
      </c>
      <c r="AOQ10" s="64">
        <v>1734</v>
      </c>
      <c r="AOR10" s="20">
        <v>51.347349718685223</v>
      </c>
      <c r="AOS10" s="64">
        <v>1643</v>
      </c>
      <c r="AOT10" s="20">
        <v>48.652650281314777</v>
      </c>
      <c r="AOU10" s="64">
        <v>58</v>
      </c>
      <c r="AOV10" s="20">
        <v>59.793814432989691</v>
      </c>
      <c r="AOW10" s="64">
        <v>39</v>
      </c>
      <c r="AOX10" s="20">
        <v>40.206185567010309</v>
      </c>
      <c r="AOY10" s="64">
        <v>586</v>
      </c>
      <c r="AOZ10" s="64">
        <v>468</v>
      </c>
      <c r="APA10" s="20">
        <v>125.21367521367522</v>
      </c>
      <c r="APB10" s="64">
        <v>166</v>
      </c>
      <c r="APC10" s="64">
        <v>61</v>
      </c>
      <c r="APD10" s="20">
        <v>26.872246696035241</v>
      </c>
      <c r="APE10" s="64" t="s">
        <v>25</v>
      </c>
      <c r="APF10" s="64" t="s">
        <v>25</v>
      </c>
      <c r="APG10" s="179">
        <v>1750</v>
      </c>
      <c r="APH10" s="20">
        <v>30.403057678943711</v>
      </c>
      <c r="API10" s="64">
        <v>4006</v>
      </c>
      <c r="APJ10" s="20">
        <v>69.596942321056289</v>
      </c>
      <c r="APK10" s="64">
        <v>63235</v>
      </c>
      <c r="APL10" s="20">
        <v>52.018295040431703</v>
      </c>
      <c r="APM10" s="64">
        <v>58328</v>
      </c>
      <c r="APN10" s="20">
        <v>47.98170495956829</v>
      </c>
      <c r="APO10" s="64" t="s">
        <v>25</v>
      </c>
      <c r="APP10" s="64" t="s">
        <v>25</v>
      </c>
      <c r="APQ10" s="64" t="s">
        <v>25</v>
      </c>
      <c r="APR10" s="64" t="s">
        <v>25</v>
      </c>
      <c r="APS10" s="179">
        <v>62786</v>
      </c>
      <c r="APT10" s="64">
        <v>57937</v>
      </c>
      <c r="APU10" s="64">
        <v>41624</v>
      </c>
      <c r="APV10" s="64">
        <v>41530</v>
      </c>
      <c r="APW10" s="20">
        <v>66.29503392476029</v>
      </c>
      <c r="APX10" s="20">
        <v>71.681309008060481</v>
      </c>
      <c r="APY10" s="64">
        <v>892</v>
      </c>
      <c r="APZ10" s="20">
        <v>51.890634089586975</v>
      </c>
      <c r="AQA10" s="64">
        <v>827</v>
      </c>
      <c r="AQB10" s="20">
        <v>48.109365910413032</v>
      </c>
      <c r="AQC10" s="64">
        <v>313</v>
      </c>
      <c r="AQD10" s="20">
        <v>52.871621621621621</v>
      </c>
      <c r="AQE10" s="64">
        <v>279</v>
      </c>
      <c r="AQF10" s="20">
        <v>47.128378378378379</v>
      </c>
      <c r="AQG10" s="64">
        <v>218</v>
      </c>
      <c r="AQH10" s="64">
        <v>182</v>
      </c>
      <c r="AQI10" s="20">
        <v>119.78021978021978</v>
      </c>
      <c r="AQJ10" s="64">
        <v>55</v>
      </c>
      <c r="AQK10" s="64">
        <v>12</v>
      </c>
      <c r="AQL10" s="20">
        <v>17.910447761194028</v>
      </c>
      <c r="AQM10" s="179">
        <v>2000</v>
      </c>
      <c r="AQN10" s="20">
        <v>43.402777777777779</v>
      </c>
      <c r="AQO10" s="64">
        <v>2608</v>
      </c>
      <c r="AQP10" s="20">
        <v>56.597222222222221</v>
      </c>
      <c r="AQQ10" s="64"/>
      <c r="AQR10" s="20"/>
      <c r="AQS10" s="64"/>
      <c r="AQT10" s="20"/>
      <c r="AQU10" s="64"/>
      <c r="AQV10" s="20"/>
      <c r="AQW10" s="64"/>
      <c r="AQX10" s="20"/>
      <c r="AQY10" s="64"/>
      <c r="AQZ10" s="20"/>
      <c r="ARA10" s="64"/>
      <c r="ARB10" s="20"/>
      <c r="ARC10" s="64"/>
      <c r="ARD10" s="20"/>
      <c r="ARE10" s="64"/>
      <c r="ARF10" s="20"/>
      <c r="ARG10" s="64"/>
      <c r="ARH10" s="20"/>
      <c r="ARI10" s="64"/>
      <c r="ARJ10" s="20"/>
      <c r="ARK10" s="64"/>
      <c r="ARL10" s="20"/>
      <c r="ARM10" s="64"/>
      <c r="ARN10" s="20"/>
      <c r="ARO10" s="64">
        <v>211</v>
      </c>
      <c r="ARP10" s="20">
        <v>46.578366445916117</v>
      </c>
      <c r="ARQ10" s="64">
        <v>242</v>
      </c>
      <c r="ARR10" s="20">
        <v>53.421633554083883</v>
      </c>
      <c r="ARS10" s="64" t="s">
        <v>25</v>
      </c>
      <c r="ART10" s="64" t="s">
        <v>25</v>
      </c>
      <c r="ARU10" s="20" t="s">
        <v>25</v>
      </c>
      <c r="ARV10" s="64">
        <v>30</v>
      </c>
      <c r="ARW10" s="64">
        <v>6</v>
      </c>
      <c r="ARX10" s="20">
        <v>16.666666666666664</v>
      </c>
      <c r="ARY10" s="179">
        <v>3928</v>
      </c>
      <c r="ARZ10" s="20">
        <v>66.452376924378271</v>
      </c>
      <c r="ASA10" s="64">
        <v>1983</v>
      </c>
      <c r="ASB10" s="20">
        <v>33.547623075621722</v>
      </c>
      <c r="ASC10" s="64">
        <v>78812</v>
      </c>
      <c r="ASD10" s="20">
        <v>44.692952858382341</v>
      </c>
      <c r="ASE10" s="64">
        <v>97529</v>
      </c>
      <c r="ASF10" s="20">
        <v>55.307047141617659</v>
      </c>
      <c r="ASG10" s="179">
        <v>65</v>
      </c>
      <c r="ASH10" s="20">
        <v>23.55072463768116</v>
      </c>
      <c r="ASI10" s="64">
        <v>211</v>
      </c>
      <c r="ASJ10" s="20">
        <v>76.449275362318829</v>
      </c>
      <c r="ASK10" s="64">
        <v>618</v>
      </c>
      <c r="ASL10" s="20">
        <v>59.082217973231351</v>
      </c>
      <c r="ASM10" s="64">
        <v>428</v>
      </c>
      <c r="ASN10" s="20">
        <v>40.917782026768641</v>
      </c>
      <c r="ASO10" s="179">
        <v>168</v>
      </c>
      <c r="ASP10" s="20">
        <v>52.996845425867512</v>
      </c>
      <c r="ASQ10" s="64">
        <v>149</v>
      </c>
      <c r="ASR10" s="20">
        <v>47.003154574132495</v>
      </c>
      <c r="ASS10" s="64">
        <v>11031</v>
      </c>
      <c r="AST10" s="20">
        <v>49.437547617980549</v>
      </c>
      <c r="ASU10" s="64">
        <v>11282</v>
      </c>
      <c r="ASV10" s="20">
        <v>50.562452382019451</v>
      </c>
      <c r="ASW10" s="64">
        <v>1</v>
      </c>
      <c r="ASX10" s="64">
        <v>105</v>
      </c>
      <c r="ASY10" s="20">
        <v>99.056603773584911</v>
      </c>
      <c r="ASZ10" s="64">
        <v>5122</v>
      </c>
      <c r="ATA10" s="20">
        <v>20.735163144684641</v>
      </c>
      <c r="ATB10" s="64">
        <v>19580</v>
      </c>
      <c r="ATC10" s="20">
        <v>79.264836855315352</v>
      </c>
      <c r="ATD10" s="28" t="s">
        <v>25</v>
      </c>
      <c r="ATE10" s="132" t="s">
        <v>25</v>
      </c>
      <c r="ATF10" s="132" t="s">
        <v>25</v>
      </c>
      <c r="ATG10" s="56" t="s">
        <v>25</v>
      </c>
      <c r="ATH10" s="28" t="s">
        <v>25</v>
      </c>
      <c r="ATI10" s="132" t="s">
        <v>25</v>
      </c>
      <c r="ATJ10" s="132" t="s">
        <v>25</v>
      </c>
      <c r="ATK10" s="28" t="s">
        <v>3024</v>
      </c>
      <c r="ATL10" s="132" t="s">
        <v>3024</v>
      </c>
      <c r="ATM10" s="132" t="s">
        <v>3024</v>
      </c>
      <c r="ATN10" s="132" t="s">
        <v>3024</v>
      </c>
      <c r="ATO10" s="132" t="s">
        <v>3024</v>
      </c>
      <c r="ATP10" s="132" t="s">
        <v>3024</v>
      </c>
      <c r="ATQ10" s="132" t="s">
        <v>3024</v>
      </c>
      <c r="ATR10" s="132" t="s">
        <v>3024</v>
      </c>
      <c r="ATS10" s="132" t="s">
        <v>3024</v>
      </c>
      <c r="ATT10" s="132" t="s">
        <v>3024</v>
      </c>
      <c r="ATU10" s="132" t="s">
        <v>3024</v>
      </c>
      <c r="ATV10" s="56" t="s">
        <v>3024</v>
      </c>
      <c r="ATW10" s="92">
        <v>13748</v>
      </c>
      <c r="ATX10" s="91">
        <v>1.6947919697410531E-2</v>
      </c>
      <c r="ATY10" s="90">
        <v>16587</v>
      </c>
      <c r="ATZ10" s="91">
        <v>3.1229275938988367E-2</v>
      </c>
      <c r="AUA10" s="90">
        <v>242</v>
      </c>
      <c r="AUB10" s="91">
        <v>4.5454545454545459</v>
      </c>
      <c r="AUC10" s="91">
        <v>0.82644628099173556</v>
      </c>
      <c r="AUD10" s="91">
        <v>0.41322314049586778</v>
      </c>
      <c r="AUE10" s="91">
        <v>94.214876033057848</v>
      </c>
      <c r="AUF10" s="90">
        <v>603</v>
      </c>
      <c r="AUG10" s="91">
        <v>0.82918739635157546</v>
      </c>
      <c r="AUH10" s="91">
        <v>0</v>
      </c>
      <c r="AUI10" s="91">
        <v>0</v>
      </c>
      <c r="AUJ10" s="128">
        <v>99.170812603648429</v>
      </c>
      <c r="AUK10" s="90">
        <v>93393.935647000006</v>
      </c>
      <c r="AUL10" s="120">
        <v>99.900239425379084</v>
      </c>
      <c r="AUM10" s="93">
        <v>748</v>
      </c>
      <c r="AUN10" s="132">
        <v>6</v>
      </c>
      <c r="AUO10" s="92">
        <v>300</v>
      </c>
      <c r="AUP10" s="132">
        <v>2</v>
      </c>
      <c r="AUQ10" s="92">
        <v>0</v>
      </c>
      <c r="AUR10" s="92">
        <v>0</v>
      </c>
      <c r="AUS10" s="92">
        <v>16</v>
      </c>
      <c r="AUT10" s="92">
        <v>8</v>
      </c>
      <c r="AUU10" s="92">
        <v>726</v>
      </c>
      <c r="AUV10" s="92">
        <v>291</v>
      </c>
      <c r="AUW10" s="92">
        <v>6</v>
      </c>
      <c r="AUX10" s="92">
        <v>1</v>
      </c>
      <c r="AUY10" s="92">
        <v>0</v>
      </c>
      <c r="AUZ10" s="94">
        <v>0</v>
      </c>
      <c r="AVA10" s="92">
        <v>140</v>
      </c>
      <c r="AVB10" s="92">
        <v>17</v>
      </c>
      <c r="AVC10" s="92">
        <v>18</v>
      </c>
      <c r="AVD10" s="92">
        <v>1</v>
      </c>
      <c r="AVE10" s="92">
        <v>58</v>
      </c>
      <c r="AVF10" s="92">
        <v>7</v>
      </c>
      <c r="AVG10" s="92">
        <v>49</v>
      </c>
      <c r="AVH10" s="92">
        <v>6</v>
      </c>
      <c r="AVI10" s="92">
        <v>8</v>
      </c>
      <c r="AVJ10" s="92">
        <v>2</v>
      </c>
      <c r="AVK10" s="92">
        <v>4</v>
      </c>
      <c r="AVL10" s="92">
        <v>0</v>
      </c>
      <c r="AVM10" s="92">
        <v>3</v>
      </c>
      <c r="AVN10" s="92">
        <v>1</v>
      </c>
      <c r="AVO10" s="92">
        <v>0</v>
      </c>
      <c r="AVP10" s="92">
        <v>0</v>
      </c>
      <c r="AVQ10" s="92">
        <v>0</v>
      </c>
      <c r="AVR10" s="94">
        <v>0</v>
      </c>
      <c r="AVS10" s="93">
        <v>15</v>
      </c>
      <c r="AVT10" s="92">
        <v>2</v>
      </c>
      <c r="AVU10" s="92">
        <v>0</v>
      </c>
      <c r="AVV10" s="92">
        <v>0</v>
      </c>
      <c r="AVW10" s="92">
        <v>1</v>
      </c>
      <c r="AVX10" s="92">
        <v>0</v>
      </c>
      <c r="AVY10" s="92">
        <v>7</v>
      </c>
      <c r="AVZ10" s="92">
        <v>1</v>
      </c>
      <c r="AWA10" s="92">
        <v>4</v>
      </c>
      <c r="AWB10" s="92">
        <v>1</v>
      </c>
      <c r="AWC10" s="92">
        <v>0</v>
      </c>
      <c r="AWD10" s="92">
        <v>0</v>
      </c>
      <c r="AWE10" s="92">
        <v>2</v>
      </c>
      <c r="AWF10" s="92">
        <v>0</v>
      </c>
      <c r="AWG10" s="92">
        <v>1</v>
      </c>
      <c r="AWH10" s="92">
        <v>0</v>
      </c>
      <c r="AWI10" s="92">
        <v>0</v>
      </c>
      <c r="AWJ10" s="94">
        <v>0</v>
      </c>
      <c r="AWK10" s="93">
        <v>7710</v>
      </c>
      <c r="AWL10" s="92">
        <v>4785</v>
      </c>
      <c r="AWM10" s="92">
        <v>2208</v>
      </c>
      <c r="AWN10" s="92">
        <v>1220</v>
      </c>
      <c r="AWO10" s="92">
        <v>572</v>
      </c>
      <c r="AWP10" s="92">
        <v>389</v>
      </c>
      <c r="AWQ10" s="92">
        <v>617</v>
      </c>
      <c r="AWR10" s="92">
        <v>447</v>
      </c>
      <c r="AWS10" s="92">
        <v>378</v>
      </c>
      <c r="AWT10" s="92">
        <v>474</v>
      </c>
      <c r="AWU10" s="92">
        <v>606</v>
      </c>
      <c r="AWV10" s="92">
        <v>240</v>
      </c>
      <c r="AWW10" s="92">
        <v>355</v>
      </c>
      <c r="AWX10" s="92">
        <v>192</v>
      </c>
      <c r="AWY10" s="92">
        <v>79</v>
      </c>
      <c r="AWZ10" s="92">
        <v>62</v>
      </c>
      <c r="AXA10" s="92">
        <v>427</v>
      </c>
      <c r="AXB10" s="92">
        <v>180</v>
      </c>
      <c r="AXC10" s="92">
        <v>211</v>
      </c>
      <c r="AXD10" s="92">
        <v>240</v>
      </c>
      <c r="AXE10" s="92">
        <v>103</v>
      </c>
      <c r="AXF10" s="92">
        <v>110</v>
      </c>
      <c r="AXG10" s="92">
        <v>208</v>
      </c>
      <c r="AXH10" s="92">
        <v>93</v>
      </c>
      <c r="AXI10" s="92">
        <v>49</v>
      </c>
      <c r="AXJ10" s="92">
        <v>44</v>
      </c>
      <c r="AXK10" s="92">
        <v>1897</v>
      </c>
      <c r="AXL10" s="94">
        <v>1094</v>
      </c>
      <c r="AXM10" s="93">
        <v>88</v>
      </c>
      <c r="AXN10" s="92">
        <v>59</v>
      </c>
      <c r="AXO10" s="92">
        <v>57</v>
      </c>
      <c r="AXP10" s="92">
        <v>27</v>
      </c>
      <c r="AXQ10" s="92">
        <v>24</v>
      </c>
      <c r="AXR10" s="92">
        <v>21</v>
      </c>
      <c r="AXS10" s="92">
        <v>37</v>
      </c>
      <c r="AXT10" s="92">
        <v>33</v>
      </c>
      <c r="AXU10" s="92">
        <v>157</v>
      </c>
      <c r="AXV10" s="92">
        <v>74</v>
      </c>
      <c r="AXW10" s="92">
        <v>891</v>
      </c>
      <c r="AXX10" s="92">
        <v>354</v>
      </c>
      <c r="AXY10" s="92">
        <v>2009</v>
      </c>
      <c r="AXZ10" s="92">
        <v>936</v>
      </c>
      <c r="AYA10" s="92">
        <v>4504</v>
      </c>
      <c r="AYB10" s="92">
        <v>3308</v>
      </c>
      <c r="AYC10" s="94">
        <v>1</v>
      </c>
      <c r="AYD10" s="92">
        <v>476</v>
      </c>
      <c r="AYE10" s="92">
        <v>196</v>
      </c>
      <c r="AYF10" s="92">
        <v>443</v>
      </c>
      <c r="AYG10" s="92">
        <v>165</v>
      </c>
      <c r="AYH10" s="92">
        <v>201</v>
      </c>
      <c r="AYI10" s="92">
        <v>140</v>
      </c>
      <c r="AYJ10" s="92">
        <v>161</v>
      </c>
      <c r="AYK10" s="92">
        <v>87</v>
      </c>
      <c r="AYL10" s="92">
        <v>204</v>
      </c>
      <c r="AYM10" s="92">
        <v>12</v>
      </c>
      <c r="AYN10" s="92">
        <v>125</v>
      </c>
      <c r="AYO10" s="92">
        <v>5</v>
      </c>
      <c r="AYP10" s="92">
        <v>64</v>
      </c>
      <c r="AYQ10" s="92">
        <v>57</v>
      </c>
      <c r="AYR10" s="92">
        <v>66</v>
      </c>
      <c r="AYS10" s="92">
        <v>37</v>
      </c>
      <c r="AYT10" s="92">
        <v>77</v>
      </c>
      <c r="AYU10" s="92">
        <v>140</v>
      </c>
      <c r="AYV10" s="92">
        <v>90</v>
      </c>
      <c r="AYW10" s="119">
        <v>602.86466274765542</v>
      </c>
      <c r="AYX10" s="120">
        <v>379.71549509028262</v>
      </c>
      <c r="AYY10" s="120">
        <v>172.64917968181882</v>
      </c>
      <c r="AYZ10" s="120">
        <v>96.813564056456599</v>
      </c>
      <c r="AZA10" s="120">
        <v>44.72614618568857</v>
      </c>
      <c r="AZB10" s="120">
        <v>30.869242965542306</v>
      </c>
      <c r="AZC10" s="120">
        <v>48.244811532464773</v>
      </c>
      <c r="AZD10" s="120">
        <v>35.471855027242704</v>
      </c>
      <c r="AZE10" s="120">
        <v>29.556788912920069</v>
      </c>
      <c r="AZF10" s="120">
        <v>37.614450297344611</v>
      </c>
      <c r="AZG10" s="120">
        <v>47.384693336586146</v>
      </c>
      <c r="AZH10" s="120">
        <v>19.04529128979474</v>
      </c>
      <c r="AZI10" s="120">
        <v>27.758359957901124</v>
      </c>
      <c r="AZJ10" s="120">
        <v>15.236233031835791</v>
      </c>
      <c r="AZK10" s="120">
        <v>6.1772124976737715</v>
      </c>
      <c r="AZL10" s="120">
        <v>4.9200335831969744</v>
      </c>
      <c r="AZM10" s="120">
        <v>33.388224512743044</v>
      </c>
      <c r="AZN10" s="120">
        <v>14.283968467346055</v>
      </c>
      <c r="AZO10" s="120">
        <v>16.498630848217289</v>
      </c>
      <c r="AZP10" s="120">
        <v>19.04529128979474</v>
      </c>
      <c r="AZQ10" s="120">
        <v>8.0538340159544113</v>
      </c>
      <c r="AZR10" s="120">
        <v>8.7290918411559222</v>
      </c>
      <c r="AZS10" s="120">
        <v>16.264053158432208</v>
      </c>
      <c r="AZT10" s="120">
        <v>7.3800503747954611</v>
      </c>
      <c r="AZU10" s="120">
        <v>3.8314355998229721</v>
      </c>
      <c r="AZV10" s="120">
        <v>3.4916367364623691</v>
      </c>
      <c r="AZW10" s="120">
        <v>148.33129250743221</v>
      </c>
      <c r="AZX10" s="128">
        <v>86.814786129314356</v>
      </c>
      <c r="AZY10" s="120">
        <v>675.10548523206751</v>
      </c>
      <c r="AZZ10" s="91">
        <v>490.31829136541177</v>
      </c>
      <c r="BAA10" s="91">
        <v>437.28423475258916</v>
      </c>
      <c r="BAB10" s="91">
        <v>224.38294689603589</v>
      </c>
      <c r="BAC10" s="91">
        <v>691.52489096695604</v>
      </c>
      <c r="BAD10" s="91">
        <v>501.70068027210885</v>
      </c>
      <c r="BAE10" s="91">
        <v>35.938096628557311</v>
      </c>
      <c r="BAF10" s="91">
        <v>34.035656401944891</v>
      </c>
      <c r="BAG10" s="91">
        <v>17.907919414362635</v>
      </c>
      <c r="BAH10" s="91">
        <v>17.336576498957179</v>
      </c>
      <c r="BAI10" s="91">
        <v>72.427998726743468</v>
      </c>
      <c r="BAJ10" s="91">
        <v>36.158854643847498</v>
      </c>
      <c r="BAK10" s="91">
        <v>210.44949035085546</v>
      </c>
      <c r="BAL10" s="91">
        <v>81.029950180314529</v>
      </c>
      <c r="BAM10" s="91">
        <v>787.0977094242121</v>
      </c>
      <c r="BAN10" s="91">
        <v>357.33305846174989</v>
      </c>
      <c r="BAO10" s="91">
        <v>4624.9184940263176</v>
      </c>
      <c r="BAP10" s="91">
        <v>3561.6998826404815</v>
      </c>
      <c r="BAQ10" s="128">
        <v>3.9891495133237593</v>
      </c>
      <c r="BAR10" s="91">
        <v>37.219660112566011</v>
      </c>
      <c r="BAS10" s="91">
        <v>15.55365455333237</v>
      </c>
      <c r="BAT10" s="91">
        <v>34.639305524930137</v>
      </c>
      <c r="BAU10" s="91">
        <v>13.093637761733884</v>
      </c>
      <c r="BAV10" s="91">
        <v>15.716705215600355</v>
      </c>
      <c r="BAW10" s="91">
        <v>11.109753252380264</v>
      </c>
      <c r="BAX10" s="91">
        <v>12.589002685132622</v>
      </c>
      <c r="BAY10" s="91">
        <v>6.903918092550593</v>
      </c>
      <c r="BAZ10" s="91">
        <v>15.951282905385435</v>
      </c>
      <c r="BBA10" s="91">
        <v>0.95226456448973695</v>
      </c>
      <c r="BBB10" s="91">
        <v>9.7740704077116636</v>
      </c>
      <c r="BBC10" s="91">
        <v>0.39677690187072373</v>
      </c>
      <c r="BBD10" s="91">
        <v>5.004324048748372</v>
      </c>
      <c r="BBE10" s="91">
        <v>4.5232566813262505</v>
      </c>
      <c r="BBF10" s="91">
        <v>5.1607091752717587</v>
      </c>
      <c r="BBG10" s="91">
        <v>2.9361490738433558</v>
      </c>
      <c r="BBH10" s="91">
        <v>6.0208273711503848</v>
      </c>
      <c r="BBI10" s="91">
        <v>11.109753252380264</v>
      </c>
      <c r="BBJ10" s="120">
        <v>7.1419842336730275</v>
      </c>
      <c r="BBK10" s="224" t="s">
        <v>25</v>
      </c>
      <c r="BBL10" s="163" t="s">
        <v>25</v>
      </c>
      <c r="BBM10" s="163" t="s">
        <v>25</v>
      </c>
      <c r="BBN10" s="163" t="s">
        <v>25</v>
      </c>
      <c r="BBO10" s="163" t="s">
        <v>25</v>
      </c>
      <c r="BBP10" s="163" t="s">
        <v>25</v>
      </c>
      <c r="BBQ10" s="163" t="s">
        <v>25</v>
      </c>
      <c r="BBR10" s="163" t="s">
        <v>25</v>
      </c>
      <c r="BBS10" s="163" t="s">
        <v>25</v>
      </c>
      <c r="BBT10" s="163" t="s">
        <v>25</v>
      </c>
      <c r="BBU10" s="163" t="s">
        <v>25</v>
      </c>
      <c r="BBV10" s="163" t="s">
        <v>25</v>
      </c>
      <c r="BBW10" s="163" t="s">
        <v>25</v>
      </c>
      <c r="BBX10" s="163" t="s">
        <v>25</v>
      </c>
      <c r="BBY10" s="163" t="s">
        <v>25</v>
      </c>
      <c r="BBZ10" s="163" t="s">
        <v>25</v>
      </c>
      <c r="BCA10" s="163" t="s">
        <v>25</v>
      </c>
      <c r="BCB10" s="163" t="s">
        <v>25</v>
      </c>
      <c r="BCC10" s="163" t="s">
        <v>25</v>
      </c>
      <c r="BCD10" s="163" t="s">
        <v>25</v>
      </c>
      <c r="BCE10" s="163" t="s">
        <v>25</v>
      </c>
      <c r="BCF10" s="163" t="s">
        <v>25</v>
      </c>
      <c r="BCG10" s="163" t="s">
        <v>25</v>
      </c>
      <c r="BCH10" s="163" t="s">
        <v>25</v>
      </c>
      <c r="BCI10" s="163" t="s">
        <v>25</v>
      </c>
      <c r="BCJ10" s="164" t="s">
        <v>25</v>
      </c>
      <c r="BCK10" s="28" t="s">
        <v>25</v>
      </c>
      <c r="BCL10" s="132" t="s">
        <v>25</v>
      </c>
      <c r="BCM10" s="132" t="s">
        <v>25</v>
      </c>
      <c r="BCN10" s="132" t="s">
        <v>25</v>
      </c>
      <c r="BCO10" s="132" t="s">
        <v>25</v>
      </c>
      <c r="BCP10" s="132" t="s">
        <v>25</v>
      </c>
      <c r="BCQ10" s="132" t="s">
        <v>25</v>
      </c>
      <c r="BCR10" s="132" t="s">
        <v>25</v>
      </c>
      <c r="BCS10" s="132" t="s">
        <v>25</v>
      </c>
      <c r="BCT10" s="132" t="s">
        <v>25</v>
      </c>
      <c r="BCU10" s="132" t="s">
        <v>25</v>
      </c>
      <c r="BCV10" s="132" t="s">
        <v>25</v>
      </c>
      <c r="BCW10" s="132" t="s">
        <v>25</v>
      </c>
      <c r="BCX10" s="132" t="s">
        <v>25</v>
      </c>
      <c r="BCY10" s="132" t="s">
        <v>25</v>
      </c>
      <c r="BCZ10" s="132" t="s">
        <v>25</v>
      </c>
      <c r="BDA10" s="132" t="s">
        <v>25</v>
      </c>
      <c r="BDB10" s="132" t="s">
        <v>25</v>
      </c>
      <c r="BDC10" s="56" t="s">
        <v>25</v>
      </c>
      <c r="BDD10" s="90" t="s">
        <v>25</v>
      </c>
      <c r="BDE10" s="90" t="s">
        <v>25</v>
      </c>
      <c r="BDF10" s="90" t="s">
        <v>25</v>
      </c>
      <c r="BDG10" s="90" t="s">
        <v>25</v>
      </c>
      <c r="BDH10" s="90" t="s">
        <v>25</v>
      </c>
      <c r="BDI10" s="90" t="s">
        <v>25</v>
      </c>
      <c r="BDJ10" s="90" t="s">
        <v>25</v>
      </c>
      <c r="BDK10" s="90" t="s">
        <v>25</v>
      </c>
      <c r="BDL10" s="90" t="s">
        <v>25</v>
      </c>
      <c r="BDM10" s="90" t="s">
        <v>25</v>
      </c>
      <c r="BDN10" s="90" t="s">
        <v>25</v>
      </c>
      <c r="BDO10" s="94" t="s">
        <v>25</v>
      </c>
      <c r="BDP10" s="90">
        <v>83</v>
      </c>
      <c r="BDQ10" s="90">
        <v>39</v>
      </c>
      <c r="BDR10" s="90">
        <v>1</v>
      </c>
      <c r="BDS10" s="90">
        <v>0</v>
      </c>
      <c r="BDT10" s="90">
        <v>9</v>
      </c>
      <c r="BDU10" s="90">
        <v>2</v>
      </c>
      <c r="BDV10" s="90">
        <v>37</v>
      </c>
      <c r="BDW10" s="90">
        <v>24</v>
      </c>
      <c r="BDX10" s="90">
        <v>24</v>
      </c>
      <c r="BDY10" s="90">
        <v>5</v>
      </c>
      <c r="BDZ10" s="90">
        <v>12</v>
      </c>
      <c r="BEA10" s="92">
        <v>8</v>
      </c>
      <c r="BEB10" s="119">
        <v>16.600000000000001</v>
      </c>
      <c r="BEC10" s="120">
        <v>7.6</v>
      </c>
      <c r="BED10" s="120">
        <v>0.9</v>
      </c>
      <c r="BEE10" s="120">
        <v>0</v>
      </c>
      <c r="BEF10" s="120">
        <v>11.4</v>
      </c>
      <c r="BEG10" s="120">
        <v>2.6</v>
      </c>
      <c r="BEH10" s="120">
        <v>22.1</v>
      </c>
      <c r="BEI10" s="120">
        <v>12.6</v>
      </c>
      <c r="BEJ10" s="120">
        <v>24.1</v>
      </c>
      <c r="BEK10" s="120">
        <v>4.5999999999999996</v>
      </c>
      <c r="BEL10" s="120">
        <v>32.9</v>
      </c>
      <c r="BEM10" s="128">
        <v>22.8</v>
      </c>
      <c r="BEN10" s="92" t="s">
        <v>2205</v>
      </c>
      <c r="BEO10" s="92" t="s">
        <v>2205</v>
      </c>
      <c r="BEP10" s="92" t="s">
        <v>2205</v>
      </c>
      <c r="BEQ10" s="92" t="s">
        <v>2205</v>
      </c>
      <c r="BER10" s="92" t="s">
        <v>2205</v>
      </c>
      <c r="BES10" s="92" t="s">
        <v>2205</v>
      </c>
      <c r="BET10" s="92" t="s">
        <v>2205</v>
      </c>
      <c r="BEU10" s="92" t="s">
        <v>2205</v>
      </c>
      <c r="BEV10" s="92" t="s">
        <v>2205</v>
      </c>
      <c r="BEW10" s="92" t="s">
        <v>2205</v>
      </c>
      <c r="BEX10" s="92" t="s">
        <v>2205</v>
      </c>
      <c r="BEY10" s="92" t="s">
        <v>2205</v>
      </c>
      <c r="BEZ10" s="92" t="s">
        <v>2205</v>
      </c>
      <c r="BFA10" s="92" t="s">
        <v>2205</v>
      </c>
      <c r="BFB10" s="92" t="s">
        <v>2205</v>
      </c>
      <c r="BFC10" s="92" t="s">
        <v>2205</v>
      </c>
      <c r="BFD10" s="28" t="s">
        <v>25</v>
      </c>
      <c r="BFE10" s="132" t="s">
        <v>25</v>
      </c>
      <c r="BFF10" s="95" t="s">
        <v>25</v>
      </c>
      <c r="BFG10" s="132" t="s">
        <v>25</v>
      </c>
      <c r="BFH10" s="28" t="s">
        <v>25</v>
      </c>
      <c r="BFI10" s="56" t="s">
        <v>25</v>
      </c>
      <c r="BFJ10" s="28" t="s">
        <v>25</v>
      </c>
      <c r="BFK10" s="56" t="s">
        <v>25</v>
      </c>
      <c r="BFL10" s="28" t="s">
        <v>25</v>
      </c>
      <c r="BFM10" s="56" t="s">
        <v>25</v>
      </c>
      <c r="BFN10" s="28" t="s">
        <v>25</v>
      </c>
      <c r="BFO10" s="56" t="s">
        <v>25</v>
      </c>
      <c r="BFP10" s="28" t="s">
        <v>25</v>
      </c>
      <c r="BFQ10" s="28" t="s">
        <v>25</v>
      </c>
      <c r="BFR10" s="132" t="s">
        <v>25</v>
      </c>
      <c r="BFS10" s="132" t="s">
        <v>25</v>
      </c>
      <c r="BFT10" s="132" t="s">
        <v>25</v>
      </c>
      <c r="BFU10" s="132" t="s">
        <v>25</v>
      </c>
      <c r="BFV10" s="132" t="s">
        <v>25</v>
      </c>
      <c r="BFW10" s="132" t="s">
        <v>25</v>
      </c>
      <c r="BFX10" s="56" t="s">
        <v>25</v>
      </c>
      <c r="BFY10" s="132" t="s">
        <v>25</v>
      </c>
      <c r="BFZ10" s="207" t="s">
        <v>25</v>
      </c>
      <c r="BGA10" s="207" t="s">
        <v>25</v>
      </c>
      <c r="BGB10" s="207" t="s">
        <v>25</v>
      </c>
      <c r="BGC10" s="207" t="s">
        <v>25</v>
      </c>
      <c r="BGD10" s="207" t="s">
        <v>25</v>
      </c>
      <c r="BGE10" s="207" t="s">
        <v>25</v>
      </c>
      <c r="BGF10" s="207" t="s">
        <v>25</v>
      </c>
      <c r="BGG10" s="132" t="s">
        <v>25</v>
      </c>
      <c r="BGH10" s="207" t="s">
        <v>25</v>
      </c>
      <c r="BGI10" s="207" t="s">
        <v>25</v>
      </c>
      <c r="BGJ10" s="207" t="s">
        <v>25</v>
      </c>
      <c r="BGK10" s="207" t="s">
        <v>25</v>
      </c>
      <c r="BGL10" s="207" t="s">
        <v>25</v>
      </c>
      <c r="BGM10" s="307" t="s">
        <v>25</v>
      </c>
      <c r="BGN10" s="132" t="s">
        <v>2205</v>
      </c>
      <c r="BGO10" s="132" t="s">
        <v>2205</v>
      </c>
      <c r="BGP10" s="132" t="s">
        <v>2205</v>
      </c>
      <c r="BGQ10" s="132" t="s">
        <v>2205</v>
      </c>
      <c r="BGR10" s="132" t="s">
        <v>2205</v>
      </c>
      <c r="BGS10" s="132" t="s">
        <v>2205</v>
      </c>
      <c r="BGT10" s="132" t="s">
        <v>2205</v>
      </c>
      <c r="BGU10" s="132" t="s">
        <v>2205</v>
      </c>
      <c r="BGV10" s="132" t="s">
        <v>2205</v>
      </c>
      <c r="BGW10" s="132" t="s">
        <v>2205</v>
      </c>
      <c r="BGX10" s="132" t="s">
        <v>2205</v>
      </c>
      <c r="BGY10" s="132" t="s">
        <v>2205</v>
      </c>
      <c r="BGZ10" s="132" t="s">
        <v>2205</v>
      </c>
      <c r="BHA10" s="132" t="s">
        <v>2205</v>
      </c>
      <c r="BHB10" s="132" t="s">
        <v>2205</v>
      </c>
      <c r="BHC10" s="71">
        <v>4506</v>
      </c>
      <c r="BHD10" s="72">
        <v>2885</v>
      </c>
      <c r="BHE10" s="72">
        <v>828</v>
      </c>
      <c r="BHF10" s="72">
        <v>112</v>
      </c>
      <c r="BHG10" s="72">
        <v>681</v>
      </c>
      <c r="BHH10" s="630">
        <v>2126</v>
      </c>
      <c r="BHI10" s="873"/>
      <c r="BHJ10" s="630">
        <v>1501</v>
      </c>
      <c r="BHK10" s="873"/>
      <c r="BHL10" s="873" t="s">
        <v>25</v>
      </c>
      <c r="BHM10" s="873"/>
      <c r="BHN10" s="72" t="s">
        <v>25</v>
      </c>
      <c r="BHO10" s="73" t="s">
        <v>25</v>
      </c>
      <c r="BHP10" s="71">
        <v>663</v>
      </c>
      <c r="BHQ10" s="72">
        <v>3382</v>
      </c>
      <c r="BHR10" s="72">
        <v>115</v>
      </c>
      <c r="BHS10" s="72">
        <v>2456</v>
      </c>
      <c r="BHT10" s="72">
        <v>368</v>
      </c>
      <c r="BHU10" s="72">
        <v>404</v>
      </c>
      <c r="BHV10" s="75">
        <v>44</v>
      </c>
      <c r="BHW10" s="75">
        <v>50</v>
      </c>
      <c r="BHX10" s="75">
        <v>136</v>
      </c>
      <c r="BHY10" s="75">
        <v>472</v>
      </c>
      <c r="BHZ10" s="75">
        <v>103</v>
      </c>
      <c r="BIA10" s="75">
        <v>83</v>
      </c>
      <c r="BIB10" s="75">
        <v>132</v>
      </c>
      <c r="BIC10" s="75">
        <v>106</v>
      </c>
      <c r="BID10" s="75">
        <v>82</v>
      </c>
      <c r="BIE10" s="75">
        <v>156</v>
      </c>
      <c r="BIF10" s="75">
        <v>12</v>
      </c>
      <c r="BIG10" s="75">
        <v>233</v>
      </c>
      <c r="BIH10" s="75">
        <v>64</v>
      </c>
      <c r="BII10" s="75">
        <v>1450</v>
      </c>
      <c r="BIJ10" s="75">
        <v>111</v>
      </c>
      <c r="BIK10" s="75">
        <v>1006</v>
      </c>
      <c r="BIL10" s="75">
        <v>64</v>
      </c>
      <c r="BIM10" s="72">
        <v>73</v>
      </c>
      <c r="BIN10" s="75">
        <v>95</v>
      </c>
      <c r="BIO10" s="73">
        <v>275</v>
      </c>
      <c r="BIP10" s="71">
        <v>3459</v>
      </c>
      <c r="BIQ10" s="72">
        <v>432</v>
      </c>
      <c r="BIR10" s="72">
        <v>72</v>
      </c>
      <c r="BIS10" s="75">
        <v>0</v>
      </c>
      <c r="BIT10" s="75" t="s">
        <v>25</v>
      </c>
      <c r="BIU10" s="76" t="s">
        <v>25</v>
      </c>
      <c r="BIV10" s="72">
        <v>621</v>
      </c>
      <c r="BIW10" s="72">
        <v>10</v>
      </c>
      <c r="BIX10" s="72">
        <v>485</v>
      </c>
      <c r="BIY10" s="75">
        <v>1</v>
      </c>
      <c r="BIZ10" s="75">
        <v>17</v>
      </c>
      <c r="BJA10" s="75">
        <v>3</v>
      </c>
      <c r="BJB10" s="75">
        <v>17</v>
      </c>
      <c r="BJC10" s="75">
        <v>3</v>
      </c>
      <c r="BJD10" s="75">
        <v>218</v>
      </c>
      <c r="BJE10" s="75">
        <v>3</v>
      </c>
      <c r="BJF10" s="75">
        <v>82</v>
      </c>
      <c r="BJG10" s="75">
        <v>0</v>
      </c>
      <c r="BJH10" s="75">
        <v>54</v>
      </c>
      <c r="BJI10" s="75">
        <v>0</v>
      </c>
      <c r="BJJ10" s="75">
        <v>32</v>
      </c>
      <c r="BJK10" s="75">
        <v>0</v>
      </c>
      <c r="BJL10" s="75">
        <v>17</v>
      </c>
      <c r="BJM10" s="75">
        <v>0</v>
      </c>
      <c r="BJN10" s="75">
        <v>9</v>
      </c>
      <c r="BJO10" s="75">
        <v>0</v>
      </c>
      <c r="BJP10" s="75">
        <v>1</v>
      </c>
      <c r="BJQ10" s="75">
        <v>0</v>
      </c>
      <c r="BJR10" s="75">
        <v>38</v>
      </c>
      <c r="BJS10" s="71">
        <v>200</v>
      </c>
      <c r="BJT10" s="73">
        <v>2</v>
      </c>
      <c r="BJU10" s="179">
        <v>29</v>
      </c>
      <c r="BJV10" s="180">
        <v>12.979747118719928</v>
      </c>
      <c r="BJW10" s="64">
        <v>3</v>
      </c>
      <c r="BJX10" s="180">
        <v>1.4554134101791614</v>
      </c>
      <c r="BJY10" s="64">
        <v>1000</v>
      </c>
      <c r="BJZ10" s="180">
        <v>814.15323992281833</v>
      </c>
      <c r="BKA10" s="64">
        <v>199</v>
      </c>
      <c r="BKB10" s="180">
        <v>175.50667630924454</v>
      </c>
      <c r="BKC10" s="64">
        <v>2360</v>
      </c>
      <c r="BKD10" s="180">
        <v>1773.7559281779168</v>
      </c>
      <c r="BKE10" s="64">
        <v>644</v>
      </c>
      <c r="BKF10" s="180">
        <v>509.85670176549758</v>
      </c>
      <c r="BKG10" s="64">
        <v>14465</v>
      </c>
      <c r="BKH10" s="180">
        <v>1809.0476142832845</v>
      </c>
      <c r="BKI10" s="64">
        <v>2307</v>
      </c>
      <c r="BKJ10" s="181">
        <v>283.29933823141147</v>
      </c>
      <c r="BKK10" s="179">
        <v>17854</v>
      </c>
      <c r="BKL10" s="64">
        <v>3153</v>
      </c>
      <c r="BKM10" s="64">
        <v>725</v>
      </c>
      <c r="BKN10" s="64">
        <v>46</v>
      </c>
      <c r="BKO10" s="64">
        <v>3</v>
      </c>
      <c r="BKP10" s="64">
        <v>0</v>
      </c>
      <c r="BKQ10" s="64">
        <v>138</v>
      </c>
      <c r="BKR10" s="64">
        <v>10</v>
      </c>
      <c r="BKS10" s="64">
        <v>203</v>
      </c>
      <c r="BKT10" s="64">
        <v>2</v>
      </c>
      <c r="BKU10" s="64">
        <v>1</v>
      </c>
      <c r="BKV10" s="64">
        <v>0</v>
      </c>
      <c r="BKW10" s="64">
        <v>47</v>
      </c>
      <c r="BKX10" s="64">
        <v>10</v>
      </c>
      <c r="BKY10" s="64">
        <v>193</v>
      </c>
      <c r="BKZ10" s="64">
        <v>14</v>
      </c>
      <c r="BLA10" s="64">
        <v>140</v>
      </c>
      <c r="BLB10" s="64">
        <v>10</v>
      </c>
      <c r="BLC10" s="64">
        <v>3445</v>
      </c>
      <c r="BLD10" s="64">
        <v>451</v>
      </c>
      <c r="BLE10" s="64">
        <v>484</v>
      </c>
      <c r="BLF10" s="64">
        <v>236</v>
      </c>
      <c r="BLG10" s="64">
        <v>142</v>
      </c>
      <c r="BLH10" s="64">
        <v>51</v>
      </c>
      <c r="BLI10" s="64">
        <v>3819</v>
      </c>
      <c r="BLJ10" s="64">
        <v>735</v>
      </c>
      <c r="BLK10" s="64">
        <v>47</v>
      </c>
      <c r="BLL10" s="182">
        <v>40</v>
      </c>
      <c r="BLM10" s="179">
        <v>25572</v>
      </c>
      <c r="BLN10" s="64">
        <v>17930</v>
      </c>
      <c r="BLO10" s="64">
        <v>5801</v>
      </c>
      <c r="BLP10" s="64">
        <v>3875</v>
      </c>
      <c r="BLQ10" s="64">
        <v>2243</v>
      </c>
      <c r="BLR10" s="64">
        <v>1952</v>
      </c>
      <c r="BLS10" s="64">
        <v>607</v>
      </c>
      <c r="BLT10" s="64">
        <v>349</v>
      </c>
      <c r="BLU10" s="64">
        <v>13440</v>
      </c>
      <c r="BLV10" s="64">
        <v>8831</v>
      </c>
      <c r="BLW10" s="64">
        <v>581</v>
      </c>
      <c r="BLX10" s="64">
        <v>487</v>
      </c>
      <c r="BLY10" s="64">
        <v>1993</v>
      </c>
      <c r="BLZ10" s="64">
        <v>2214</v>
      </c>
      <c r="BMA10" s="64">
        <v>554</v>
      </c>
      <c r="BMB10" s="64">
        <v>116</v>
      </c>
      <c r="BMC10" s="64">
        <v>347</v>
      </c>
      <c r="BMD10" s="64">
        <v>103</v>
      </c>
      <c r="BME10" s="64">
        <v>6</v>
      </c>
      <c r="BMF10" s="182">
        <v>3</v>
      </c>
      <c r="BMG10" s="179">
        <v>17854</v>
      </c>
      <c r="BMH10" s="64">
        <v>3153</v>
      </c>
      <c r="BMI10" s="64">
        <v>4252</v>
      </c>
      <c r="BMJ10" s="64">
        <v>954</v>
      </c>
      <c r="BMK10" s="64">
        <v>1315</v>
      </c>
      <c r="BML10" s="64">
        <v>478</v>
      </c>
      <c r="BMM10" s="64">
        <v>918</v>
      </c>
      <c r="BMN10" s="64">
        <v>364</v>
      </c>
      <c r="BMO10" s="64">
        <v>9586</v>
      </c>
      <c r="BMP10" s="64">
        <v>984</v>
      </c>
      <c r="BMQ10" s="64">
        <v>373</v>
      </c>
      <c r="BMR10" s="64">
        <v>82</v>
      </c>
      <c r="BMS10" s="64">
        <v>719</v>
      </c>
      <c r="BMT10" s="64">
        <v>195</v>
      </c>
      <c r="BMU10" s="64">
        <v>355</v>
      </c>
      <c r="BMV10" s="64">
        <v>56</v>
      </c>
      <c r="BMW10" s="64">
        <v>325</v>
      </c>
      <c r="BMX10" s="64">
        <v>40</v>
      </c>
      <c r="BMY10" s="64">
        <v>11</v>
      </c>
      <c r="BMZ10" s="182">
        <v>0</v>
      </c>
      <c r="BNA10" s="179">
        <v>3445</v>
      </c>
      <c r="BNB10" s="64">
        <v>451</v>
      </c>
      <c r="BNC10" s="180">
        <v>269.37359106664906</v>
      </c>
      <c r="BND10" s="181">
        <v>35.789248148045282</v>
      </c>
      <c r="BNE10" s="179">
        <v>725</v>
      </c>
      <c r="BNF10" s="64">
        <v>203</v>
      </c>
      <c r="BNG10" s="64">
        <v>140</v>
      </c>
      <c r="BNH10" s="64">
        <v>46</v>
      </c>
      <c r="BNI10" s="64">
        <v>2</v>
      </c>
      <c r="BNJ10" s="64">
        <v>10</v>
      </c>
      <c r="BNK10" s="180">
        <v>56.689652691820193</v>
      </c>
      <c r="BNL10" s="180">
        <v>3.6503446004658158</v>
      </c>
      <c r="BNM10" s="64">
        <v>425</v>
      </c>
      <c r="BNN10" s="64">
        <v>1</v>
      </c>
      <c r="BNO10" s="64">
        <v>83</v>
      </c>
      <c r="BNP10" s="64">
        <v>1813</v>
      </c>
      <c r="BNQ10" s="64">
        <v>218</v>
      </c>
      <c r="BNR10" s="182">
        <v>1405</v>
      </c>
      <c r="BNS10" s="179">
        <v>307</v>
      </c>
      <c r="BNT10" s="180">
        <v>12.091145972821309</v>
      </c>
      <c r="BNU10" s="64">
        <v>278</v>
      </c>
      <c r="BNV10" s="180">
        <v>90.553745928338756</v>
      </c>
      <c r="BNW10" s="64">
        <v>266</v>
      </c>
      <c r="BNX10" s="64">
        <v>3</v>
      </c>
      <c r="BNY10" s="180">
        <v>20.799238091067821</v>
      </c>
      <c r="BNZ10" s="180">
        <v>0.23806595220429233</v>
      </c>
      <c r="BOA10" s="64">
        <v>3</v>
      </c>
      <c r="BOB10" s="182">
        <v>309</v>
      </c>
      <c r="BOC10" s="179">
        <v>266</v>
      </c>
      <c r="BOD10" s="64">
        <v>3</v>
      </c>
      <c r="BOE10" s="64">
        <v>1</v>
      </c>
      <c r="BOF10" s="64">
        <v>0</v>
      </c>
      <c r="BOG10" s="64">
        <v>53</v>
      </c>
      <c r="BOH10" s="64">
        <v>0</v>
      </c>
      <c r="BOI10" s="64">
        <v>70</v>
      </c>
      <c r="BOJ10" s="64">
        <v>1</v>
      </c>
      <c r="BOK10" s="64">
        <v>142</v>
      </c>
      <c r="BOL10" s="182">
        <v>2</v>
      </c>
      <c r="BOM10" s="179">
        <v>266</v>
      </c>
      <c r="BON10" s="64">
        <v>3</v>
      </c>
      <c r="BOO10" s="64">
        <v>21</v>
      </c>
      <c r="BOP10" s="64">
        <v>0</v>
      </c>
      <c r="BOQ10" s="64">
        <v>100</v>
      </c>
      <c r="BOR10" s="64">
        <v>2</v>
      </c>
      <c r="BOS10" s="64">
        <v>107</v>
      </c>
      <c r="BOT10" s="64">
        <v>1</v>
      </c>
      <c r="BOU10" s="64">
        <v>30</v>
      </c>
      <c r="BOV10" s="64">
        <v>0</v>
      </c>
      <c r="BOW10" s="64">
        <v>2</v>
      </c>
      <c r="BOX10" s="64">
        <v>0</v>
      </c>
      <c r="BOY10" s="64">
        <v>6</v>
      </c>
      <c r="BOZ10" s="182">
        <v>0</v>
      </c>
      <c r="BPA10" s="179">
        <v>1029</v>
      </c>
      <c r="BPB10" s="64">
        <v>202</v>
      </c>
      <c r="BPC10" s="64">
        <v>29</v>
      </c>
      <c r="BPD10" s="64">
        <v>3</v>
      </c>
      <c r="BPE10" s="64">
        <v>1000</v>
      </c>
      <c r="BPF10" s="64">
        <v>199</v>
      </c>
      <c r="BPG10" s="180">
        <v>297.1823989464321</v>
      </c>
      <c r="BPH10" s="180">
        <v>63.22121478625283</v>
      </c>
      <c r="BPI10" s="64">
        <v>551</v>
      </c>
      <c r="BPJ10" s="64">
        <v>85</v>
      </c>
      <c r="BPK10" s="180">
        <v>448.5984351974729</v>
      </c>
      <c r="BPL10" s="180">
        <v>74.965163247667263</v>
      </c>
      <c r="BPM10" s="64">
        <v>110</v>
      </c>
      <c r="BPN10" s="64">
        <v>6</v>
      </c>
      <c r="BPO10" s="180">
        <v>89.55685639151001</v>
      </c>
      <c r="BPP10" s="181">
        <v>5.2916585821882771</v>
      </c>
      <c r="BPQ10" s="179">
        <v>110</v>
      </c>
      <c r="BPR10" s="64">
        <v>6</v>
      </c>
      <c r="BPS10" s="64">
        <v>0</v>
      </c>
      <c r="BPT10" s="64">
        <v>0</v>
      </c>
      <c r="BPU10" s="64">
        <v>29</v>
      </c>
      <c r="BPV10" s="64">
        <v>2</v>
      </c>
      <c r="BPW10" s="64">
        <v>47</v>
      </c>
      <c r="BPX10" s="64">
        <v>0</v>
      </c>
      <c r="BPY10" s="64">
        <v>0</v>
      </c>
      <c r="BPZ10" s="64">
        <v>0</v>
      </c>
      <c r="BQA10" s="64">
        <v>1</v>
      </c>
      <c r="BQB10" s="64">
        <v>1</v>
      </c>
      <c r="BQC10" s="64">
        <v>23</v>
      </c>
      <c r="BQD10" s="64">
        <v>2</v>
      </c>
      <c r="BQE10" s="64">
        <v>10</v>
      </c>
      <c r="BQF10" s="64">
        <v>1</v>
      </c>
      <c r="BQG10" s="64">
        <v>551</v>
      </c>
      <c r="BQH10" s="64">
        <v>85</v>
      </c>
      <c r="BQI10" s="64">
        <v>1</v>
      </c>
      <c r="BQJ10" s="64">
        <v>0</v>
      </c>
      <c r="BQK10" s="64">
        <v>31</v>
      </c>
      <c r="BQL10" s="182">
        <v>26</v>
      </c>
      <c r="BQM10" s="179">
        <v>1</v>
      </c>
      <c r="BQN10" s="64">
        <v>0</v>
      </c>
      <c r="BQO10" s="64">
        <v>0</v>
      </c>
      <c r="BQP10" s="64">
        <v>0</v>
      </c>
      <c r="BQQ10" s="64">
        <v>0</v>
      </c>
      <c r="BQR10" s="64">
        <v>0</v>
      </c>
      <c r="BQS10" s="64">
        <v>1</v>
      </c>
      <c r="BQT10" s="64">
        <v>0</v>
      </c>
      <c r="BQU10" s="64">
        <v>0</v>
      </c>
      <c r="BQV10" s="64">
        <v>0</v>
      </c>
      <c r="BQW10" s="64">
        <v>0</v>
      </c>
      <c r="BQX10" s="64">
        <v>0</v>
      </c>
      <c r="BQY10" s="64">
        <v>0</v>
      </c>
      <c r="BQZ10" s="64">
        <v>0</v>
      </c>
      <c r="BRA10" s="64">
        <v>0</v>
      </c>
      <c r="BRB10" s="64">
        <v>0</v>
      </c>
      <c r="BRC10" s="64">
        <v>26</v>
      </c>
      <c r="BRD10" s="64">
        <v>2</v>
      </c>
      <c r="BRE10" s="64">
        <v>0</v>
      </c>
      <c r="BRF10" s="64">
        <v>0</v>
      </c>
      <c r="BRG10" s="64">
        <v>0</v>
      </c>
      <c r="BRH10" s="182">
        <v>0</v>
      </c>
      <c r="BRI10" s="179">
        <v>3489</v>
      </c>
      <c r="BRJ10" s="64">
        <v>676</v>
      </c>
      <c r="BRK10" s="64">
        <v>2671</v>
      </c>
      <c r="BRL10" s="64">
        <v>469</v>
      </c>
      <c r="BRM10" s="64">
        <v>803</v>
      </c>
      <c r="BRN10" s="182">
        <v>202</v>
      </c>
      <c r="BRO10" s="179">
        <v>159</v>
      </c>
      <c r="BRP10" s="64">
        <v>77</v>
      </c>
      <c r="BRQ10" s="180">
        <v>0.70353982300884954</v>
      </c>
      <c r="BRR10" s="180">
        <v>0.34070796460176989</v>
      </c>
      <c r="BRS10" s="180">
        <v>1.2432627279999187</v>
      </c>
      <c r="BRT10" s="180">
        <v>0.61103618643586965</v>
      </c>
      <c r="BRU10" s="64">
        <v>54</v>
      </c>
      <c r="BRV10" s="64">
        <v>34</v>
      </c>
      <c r="BRW10" s="180">
        <v>0.23893805309734514</v>
      </c>
      <c r="BRX10" s="180">
        <v>0.15044247787610621</v>
      </c>
      <c r="BRY10" s="180">
        <v>0.42224017177355733</v>
      </c>
      <c r="BRZ10" s="180">
        <v>0.26980818621843589</v>
      </c>
      <c r="BSA10" s="180">
        <v>1.665502899773476</v>
      </c>
      <c r="BSB10" s="180">
        <v>0.8808443726543056</v>
      </c>
      <c r="BSC10" s="64">
        <v>70</v>
      </c>
      <c r="BSD10" s="64">
        <v>15</v>
      </c>
      <c r="BSE10" s="182">
        <v>0</v>
      </c>
      <c r="BSF10" s="64">
        <f t="shared" si="55"/>
        <v>69</v>
      </c>
      <c r="BSG10" s="64">
        <f t="shared" si="56"/>
        <v>27</v>
      </c>
      <c r="BSH10" s="64">
        <v>13</v>
      </c>
      <c r="BSI10" s="64">
        <v>5</v>
      </c>
      <c r="BSJ10" s="64">
        <v>56</v>
      </c>
      <c r="BSK10" s="64">
        <v>22</v>
      </c>
      <c r="BSL10" s="59"/>
      <c r="BSM10" s="55"/>
      <c r="BSN10" s="481"/>
      <c r="BSO10" s="481"/>
      <c r="BSP10" s="481"/>
      <c r="BSQ10" s="481"/>
      <c r="BSR10" s="481"/>
      <c r="BSS10" s="481"/>
      <c r="BST10" s="481"/>
      <c r="BSU10" s="481"/>
      <c r="BSV10" s="481"/>
      <c r="BSW10" s="482"/>
      <c r="BSX10" s="179" t="s">
        <v>25</v>
      </c>
      <c r="BSY10" s="182" t="s">
        <v>25</v>
      </c>
      <c r="BSZ10" s="72">
        <v>2445</v>
      </c>
      <c r="BTA10" s="72">
        <v>6304</v>
      </c>
      <c r="BTB10" s="630">
        <v>53</v>
      </c>
      <c r="BTC10" s="630"/>
      <c r="BTD10" s="630">
        <v>460</v>
      </c>
      <c r="BTE10" s="630"/>
      <c r="BTF10" s="630">
        <v>2509</v>
      </c>
      <c r="BTG10" s="630"/>
      <c r="BTH10" s="630">
        <v>3265</v>
      </c>
      <c r="BTI10" s="630"/>
      <c r="BTJ10" s="630">
        <v>2149</v>
      </c>
      <c r="BTK10" s="630"/>
      <c r="BTL10" s="630">
        <v>313</v>
      </c>
      <c r="BTM10" s="630"/>
      <c r="BTN10" s="673">
        <v>505</v>
      </c>
      <c r="BTO10" s="674"/>
      <c r="BTP10" s="132" t="s">
        <v>25</v>
      </c>
      <c r="BTQ10" s="132" t="s">
        <v>25</v>
      </c>
      <c r="BTR10" s="132">
        <v>549</v>
      </c>
      <c r="BTS10" s="132">
        <v>54</v>
      </c>
      <c r="BTT10" s="132">
        <v>23</v>
      </c>
      <c r="BTU10" s="64">
        <v>0</v>
      </c>
      <c r="BTV10" s="132">
        <v>1</v>
      </c>
      <c r="BTW10" s="64">
        <v>0</v>
      </c>
      <c r="BTX10" s="132" t="s">
        <v>25</v>
      </c>
      <c r="BTY10" s="132" t="s">
        <v>25</v>
      </c>
      <c r="BTZ10" s="132" t="s">
        <v>25</v>
      </c>
      <c r="BUA10" s="132" t="s">
        <v>25</v>
      </c>
      <c r="BUB10" s="132" t="s">
        <v>25</v>
      </c>
      <c r="BUC10" s="132" t="s">
        <v>25</v>
      </c>
      <c r="BUD10" s="132" t="s">
        <v>25</v>
      </c>
      <c r="BUE10" s="132" t="s">
        <v>25</v>
      </c>
      <c r="BUF10" s="132" t="s">
        <v>25</v>
      </c>
      <c r="BUG10" s="132" t="s">
        <v>25</v>
      </c>
      <c r="BUH10" s="132" t="s">
        <v>25</v>
      </c>
      <c r="BUI10" s="132" t="s">
        <v>25</v>
      </c>
      <c r="BUJ10" s="132" t="s">
        <v>25</v>
      </c>
      <c r="BUK10" s="132" t="s">
        <v>25</v>
      </c>
      <c r="BUL10" s="132" t="s">
        <v>25</v>
      </c>
      <c r="BUM10" s="132" t="s">
        <v>25</v>
      </c>
      <c r="BUN10" s="59">
        <v>14</v>
      </c>
      <c r="BUO10" s="17">
        <f t="shared" si="57"/>
        <v>82.35294117647058</v>
      </c>
      <c r="BUP10" s="55">
        <v>3</v>
      </c>
      <c r="BUQ10" s="17">
        <f t="shared" si="58"/>
        <v>17.647058823529413</v>
      </c>
      <c r="BUR10" s="132" t="s">
        <v>2205</v>
      </c>
      <c r="BUS10" s="132" t="s">
        <v>2205</v>
      </c>
      <c r="BUT10" s="132" t="s">
        <v>2205</v>
      </c>
      <c r="BUU10" s="56" t="s">
        <v>2205</v>
      </c>
      <c r="BUV10" s="131" t="s">
        <v>25</v>
      </c>
      <c r="BUW10" s="131" t="s">
        <v>25</v>
      </c>
      <c r="BUX10" s="131" t="s">
        <v>25</v>
      </c>
      <c r="BUY10" s="131" t="s">
        <v>25</v>
      </c>
      <c r="BUZ10" s="131" t="s">
        <v>25</v>
      </c>
      <c r="BVA10" s="131" t="s">
        <v>25</v>
      </c>
      <c r="BVB10" s="131" t="s">
        <v>25</v>
      </c>
      <c r="BVC10" s="131" t="s">
        <v>25</v>
      </c>
      <c r="BVD10" s="131" t="s">
        <v>25</v>
      </c>
      <c r="BVE10" s="131" t="s">
        <v>25</v>
      </c>
      <c r="BVF10" s="131" t="s">
        <v>25</v>
      </c>
      <c r="BVG10" s="131" t="s">
        <v>25</v>
      </c>
      <c r="BVH10" s="131" t="s">
        <v>25</v>
      </c>
      <c r="BVI10" s="131" t="s">
        <v>25</v>
      </c>
      <c r="BVJ10" s="131" t="s">
        <v>25</v>
      </c>
      <c r="BVK10" s="131" t="s">
        <v>25</v>
      </c>
      <c r="BVL10" s="131" t="s">
        <v>25</v>
      </c>
      <c r="BVM10" s="131" t="s">
        <v>25</v>
      </c>
      <c r="BVN10" s="131" t="s">
        <v>25</v>
      </c>
      <c r="BVO10" s="131" t="s">
        <v>25</v>
      </c>
      <c r="BVP10" s="130" t="s">
        <v>25</v>
      </c>
      <c r="BVQ10" s="131" t="s">
        <v>25</v>
      </c>
      <c r="BVR10" s="131" t="s">
        <v>25</v>
      </c>
      <c r="BVS10" s="131" t="s">
        <v>25</v>
      </c>
      <c r="BVT10" s="131" t="s">
        <v>25</v>
      </c>
      <c r="BVU10" s="131" t="s">
        <v>25</v>
      </c>
      <c r="BVV10" s="131" t="s">
        <v>25</v>
      </c>
      <c r="BVW10" s="131" t="s">
        <v>25</v>
      </c>
      <c r="BVX10" s="131" t="s">
        <v>25</v>
      </c>
      <c r="BVY10" s="131" t="s">
        <v>25</v>
      </c>
      <c r="BVZ10" s="131" t="s">
        <v>25</v>
      </c>
      <c r="BWA10" s="122" t="s">
        <v>25</v>
      </c>
      <c r="BWB10" s="123" t="s">
        <v>25</v>
      </c>
      <c r="BWC10" s="123" t="s">
        <v>25</v>
      </c>
      <c r="BWD10" s="123" t="s">
        <v>25</v>
      </c>
      <c r="BWE10" s="123" t="s">
        <v>25</v>
      </c>
      <c r="BWF10" s="123" t="s">
        <v>25</v>
      </c>
      <c r="BWG10" s="123" t="s">
        <v>25</v>
      </c>
      <c r="BWH10" s="123" t="s">
        <v>25</v>
      </c>
      <c r="BWI10" s="123" t="s">
        <v>25</v>
      </c>
      <c r="BWJ10" s="123" t="s">
        <v>25</v>
      </c>
      <c r="BWK10" s="123" t="s">
        <v>25</v>
      </c>
      <c r="BWL10" s="123" t="s">
        <v>25</v>
      </c>
      <c r="BWM10" s="123" t="s">
        <v>25</v>
      </c>
      <c r="BWN10" s="130" t="s">
        <v>25</v>
      </c>
      <c r="BWO10" s="131" t="s">
        <v>25</v>
      </c>
      <c r="BWP10" s="131" t="s">
        <v>25</v>
      </c>
      <c r="BWQ10" s="131" t="s">
        <v>25</v>
      </c>
      <c r="BWR10" s="131" t="s">
        <v>25</v>
      </c>
      <c r="BWS10" s="131" t="s">
        <v>25</v>
      </c>
      <c r="BWT10" s="131" t="s">
        <v>25</v>
      </c>
      <c r="BWU10" s="131" t="s">
        <v>25</v>
      </c>
      <c r="BWV10" s="131" t="s">
        <v>25</v>
      </c>
      <c r="BWW10" s="131" t="s">
        <v>25</v>
      </c>
      <c r="BWX10" s="131" t="s">
        <v>25</v>
      </c>
      <c r="BWY10" s="131" t="s">
        <v>25</v>
      </c>
      <c r="BWZ10" s="131" t="s">
        <v>25</v>
      </c>
      <c r="BXA10" s="131" t="s">
        <v>25</v>
      </c>
      <c r="BXB10" s="131" t="s">
        <v>25</v>
      </c>
      <c r="BXC10" s="131" t="s">
        <v>25</v>
      </c>
      <c r="BXD10" s="131" t="s">
        <v>25</v>
      </c>
      <c r="BXE10" s="131" t="s">
        <v>25</v>
      </c>
      <c r="BXF10" s="130" t="s">
        <v>25</v>
      </c>
      <c r="BXG10" s="131" t="s">
        <v>25</v>
      </c>
      <c r="BXH10" s="131" t="s">
        <v>25</v>
      </c>
      <c r="BXI10" s="131" t="s">
        <v>25</v>
      </c>
      <c r="BXJ10" s="131" t="s">
        <v>25</v>
      </c>
      <c r="BXK10" s="131" t="s">
        <v>25</v>
      </c>
      <c r="BXL10" s="131" t="s">
        <v>25</v>
      </c>
      <c r="BXM10" s="131" t="s">
        <v>25</v>
      </c>
      <c r="BXN10" s="131" t="s">
        <v>25</v>
      </c>
      <c r="BXO10" s="131" t="s">
        <v>25</v>
      </c>
      <c r="BXP10" s="131" t="s">
        <v>25</v>
      </c>
      <c r="BXQ10" s="131" t="s">
        <v>25</v>
      </c>
      <c r="BXR10" s="131" t="s">
        <v>25</v>
      </c>
      <c r="BXS10" s="131" t="s">
        <v>25</v>
      </c>
      <c r="BXT10" s="130" t="s">
        <v>25</v>
      </c>
      <c r="BXU10" s="131" t="s">
        <v>25</v>
      </c>
      <c r="BXV10" s="131" t="s">
        <v>25</v>
      </c>
      <c r="BXW10" s="122" t="s">
        <v>25</v>
      </c>
      <c r="BXX10" s="15" t="s">
        <v>25</v>
      </c>
      <c r="BXY10" s="13" t="s">
        <v>25</v>
      </c>
      <c r="BXZ10" s="13" t="s">
        <v>25</v>
      </c>
      <c r="BYA10" s="13" t="s">
        <v>25</v>
      </c>
      <c r="BYB10" s="314" t="s">
        <v>25</v>
      </c>
      <c r="BYC10" s="315" t="s">
        <v>25</v>
      </c>
      <c r="BYD10" s="316">
        <v>7673</v>
      </c>
      <c r="BYE10" s="317">
        <v>11456</v>
      </c>
      <c r="BYF10" s="317" t="s">
        <v>25</v>
      </c>
      <c r="BYG10" s="318" t="s">
        <v>25</v>
      </c>
      <c r="BYH10" s="179"/>
      <c r="BYI10" s="182"/>
      <c r="BYJ10" s="179"/>
      <c r="BYK10" s="182"/>
      <c r="BYL10" s="186">
        <v>727</v>
      </c>
      <c r="BYM10" s="64" t="s">
        <v>2206</v>
      </c>
      <c r="BYN10" s="64" t="s">
        <v>2206</v>
      </c>
      <c r="BYO10" s="64" t="s">
        <v>2206</v>
      </c>
      <c r="BYP10" s="64" t="s">
        <v>2206</v>
      </c>
      <c r="BYQ10" s="187">
        <f t="shared" si="59"/>
        <v>7090</v>
      </c>
      <c r="BYR10" s="187">
        <v>2779</v>
      </c>
      <c r="BYS10" s="187">
        <v>1688</v>
      </c>
      <c r="BYT10" s="187">
        <v>2490</v>
      </c>
      <c r="BYU10" s="132">
        <v>133</v>
      </c>
      <c r="BYV10" s="64" t="s">
        <v>2206</v>
      </c>
      <c r="BYW10" s="46">
        <f t="shared" si="60"/>
        <v>63.004231311706626</v>
      </c>
      <c r="BYX10" s="46">
        <f t="shared" si="61"/>
        <v>35.119887165021154</v>
      </c>
      <c r="BYY10" s="47">
        <f t="shared" si="62"/>
        <v>1.8758815232722146</v>
      </c>
      <c r="BYZ10" s="493" t="s">
        <v>3111</v>
      </c>
      <c r="BZA10" s="494" t="s">
        <v>3111</v>
      </c>
      <c r="BZB10" s="494" t="s">
        <v>3111</v>
      </c>
      <c r="BZC10" s="494" t="s">
        <v>3111</v>
      </c>
      <c r="BZD10" s="494" t="s">
        <v>3111</v>
      </c>
      <c r="BZE10" s="494" t="s">
        <v>3111</v>
      </c>
      <c r="BZF10" s="494" t="s">
        <v>3111</v>
      </c>
      <c r="BZG10" s="494" t="s">
        <v>3111</v>
      </c>
      <c r="BZH10" s="494" t="s">
        <v>3111</v>
      </c>
      <c r="BZI10" s="495" t="s">
        <v>3111</v>
      </c>
    </row>
    <row r="11" spans="1:2037" s="88" customFormat="1" ht="18" customHeight="1">
      <c r="A11" s="927" t="s">
        <v>13</v>
      </c>
      <c r="B11" s="928"/>
      <c r="C11" s="59">
        <v>1289781</v>
      </c>
      <c r="D11" s="55">
        <v>1276439</v>
      </c>
      <c r="E11" s="17">
        <v>101.0452516728179</v>
      </c>
      <c r="F11" s="55">
        <v>486519</v>
      </c>
      <c r="G11" s="55">
        <v>289447</v>
      </c>
      <c r="H11" s="17">
        <v>168.08569444492429</v>
      </c>
      <c r="I11" s="55">
        <v>96345</v>
      </c>
      <c r="J11" s="55">
        <v>82595</v>
      </c>
      <c r="K11" s="17">
        <v>116.64749682184153</v>
      </c>
      <c r="L11" s="77">
        <v>276071</v>
      </c>
      <c r="M11" s="2">
        <v>254402</v>
      </c>
      <c r="N11" s="2">
        <v>912799</v>
      </c>
      <c r="O11" s="2">
        <v>922510</v>
      </c>
      <c r="P11" s="2">
        <v>100911</v>
      </c>
      <c r="Q11" s="2">
        <v>99527</v>
      </c>
      <c r="R11" s="46">
        <v>21.404486498095412</v>
      </c>
      <c r="S11" s="46">
        <v>19.930603812638129</v>
      </c>
      <c r="T11" s="46">
        <v>70.771627121193447</v>
      </c>
      <c r="U11" s="46">
        <v>72.27215714969536</v>
      </c>
      <c r="V11" s="46">
        <v>7.8238863807111443</v>
      </c>
      <c r="W11" s="46">
        <v>7.7972390376665075</v>
      </c>
      <c r="X11" s="46" t="s">
        <v>25</v>
      </c>
      <c r="Y11" s="47" t="s">
        <v>25</v>
      </c>
      <c r="Z11" s="12">
        <v>5.5196027757053283</v>
      </c>
      <c r="AA11" s="6">
        <v>8.5396138368924284</v>
      </c>
      <c r="AB11" s="2">
        <v>12585</v>
      </c>
      <c r="AC11" s="6">
        <f>AB11*1000/($C11+$C10)*2</f>
        <v>9.7843250215161852</v>
      </c>
      <c r="AD11" s="2">
        <v>11464</v>
      </c>
      <c r="AE11" s="236">
        <f>AD11*1000/($D11+$D10)*2</f>
        <v>9.0194211803766215</v>
      </c>
      <c r="AF11" s="6">
        <v>109.77843684577809</v>
      </c>
      <c r="AG11" s="2">
        <v>8010</v>
      </c>
      <c r="AH11" s="6">
        <f>AG11*1000/($C11+$C10)*2</f>
        <v>6.227448821799336</v>
      </c>
      <c r="AI11" s="2">
        <v>4990</v>
      </c>
      <c r="AJ11" s="236">
        <f>AI11*1000/($D11+$D10)*2</f>
        <v>3.9259343763153649</v>
      </c>
      <c r="AK11" s="2">
        <v>72583</v>
      </c>
      <c r="AL11" s="2">
        <v>86910</v>
      </c>
      <c r="AM11" s="6">
        <v>83.515130594868253</v>
      </c>
      <c r="AN11" s="2">
        <v>70023</v>
      </c>
      <c r="AO11" s="2">
        <v>83888</v>
      </c>
      <c r="AP11" s="16">
        <v>83.472010299446879</v>
      </c>
      <c r="AQ11" s="13">
        <v>10687</v>
      </c>
      <c r="AR11" s="13">
        <v>12379</v>
      </c>
      <c r="AS11" s="13">
        <v>4434</v>
      </c>
      <c r="AT11" s="13">
        <v>4635</v>
      </c>
      <c r="AU11" s="13">
        <v>6253</v>
      </c>
      <c r="AV11" s="13">
        <v>7744</v>
      </c>
      <c r="AW11" s="47">
        <v>86.331690766620895</v>
      </c>
      <c r="AX11" s="77">
        <v>1013710</v>
      </c>
      <c r="AY11" s="2">
        <v>1022037</v>
      </c>
      <c r="AZ11" s="2">
        <v>386476</v>
      </c>
      <c r="BA11" s="2">
        <v>324186</v>
      </c>
      <c r="BB11" s="2">
        <v>553137</v>
      </c>
      <c r="BC11" s="2">
        <v>554302</v>
      </c>
      <c r="BD11" s="2">
        <v>52979</v>
      </c>
      <c r="BE11" s="2">
        <v>63136</v>
      </c>
      <c r="BF11" s="2">
        <v>21118</v>
      </c>
      <c r="BG11" s="10">
        <v>80413</v>
      </c>
      <c r="BH11" s="77">
        <v>100336</v>
      </c>
      <c r="BI11" s="2">
        <v>92648</v>
      </c>
      <c r="BJ11" s="2">
        <v>108278</v>
      </c>
      <c r="BK11" s="2">
        <v>96745</v>
      </c>
      <c r="BL11" s="2">
        <v>88037</v>
      </c>
      <c r="BM11" s="2">
        <v>67127</v>
      </c>
      <c r="BN11" s="2">
        <v>39401</v>
      </c>
      <c r="BO11" s="2">
        <v>26705</v>
      </c>
      <c r="BP11" s="2">
        <v>20443</v>
      </c>
      <c r="BQ11" s="2">
        <v>15346</v>
      </c>
      <c r="BR11" s="2">
        <v>29981</v>
      </c>
      <c r="BS11" s="10">
        <v>25615</v>
      </c>
      <c r="BT11" s="20">
        <f t="shared" si="5"/>
        <v>99.894466458254513</v>
      </c>
      <c r="BU11" s="20">
        <f t="shared" si="6"/>
        <v>99.354423592493305</v>
      </c>
      <c r="BV11" s="20">
        <f t="shared" si="7"/>
        <v>96.714780806745509</v>
      </c>
      <c r="BW11" s="20">
        <f t="shared" si="8"/>
        <v>90.764525420071479</v>
      </c>
      <c r="BX11" s="20">
        <f t="shared" si="9"/>
        <v>76.491389646723547</v>
      </c>
      <c r="BY11" s="20">
        <f t="shared" si="10"/>
        <v>59.562026956282551</v>
      </c>
      <c r="BZ11" s="20">
        <f t="shared" si="11"/>
        <v>39.940597471844619</v>
      </c>
      <c r="CA11" s="20">
        <f t="shared" si="12"/>
        <v>25.713735496605842</v>
      </c>
      <c r="CB11" s="20">
        <f t="shared" si="13"/>
        <v>19.253155019777736</v>
      </c>
      <c r="CC11" s="20">
        <f t="shared" si="14"/>
        <v>13.671391281882245</v>
      </c>
      <c r="CD11" s="20">
        <f t="shared" si="15"/>
        <v>6.2280193357139444</v>
      </c>
      <c r="CE11" s="171">
        <f t="shared" si="16"/>
        <v>5.1916018265358446</v>
      </c>
      <c r="CF11" s="55">
        <v>99</v>
      </c>
      <c r="CG11" s="55">
        <v>544</v>
      </c>
      <c r="CH11" s="55">
        <v>3214</v>
      </c>
      <c r="CI11" s="55">
        <v>8578</v>
      </c>
      <c r="CJ11" s="55">
        <v>24206</v>
      </c>
      <c r="CK11" s="55">
        <v>40662</v>
      </c>
      <c r="CL11" s="55">
        <v>53519</v>
      </c>
      <c r="CM11" s="55">
        <v>68691</v>
      </c>
      <c r="CN11" s="55">
        <v>77024</v>
      </c>
      <c r="CO11" s="55">
        <v>85033</v>
      </c>
      <c r="CP11" s="55">
        <v>395075</v>
      </c>
      <c r="CQ11" s="97">
        <v>350794</v>
      </c>
      <c r="CR11" s="114">
        <f t="shared" si="17"/>
        <v>9.8564345592481228E-2</v>
      </c>
      <c r="CS11" s="114">
        <f t="shared" si="18"/>
        <v>0.58337801608579087</v>
      </c>
      <c r="CT11" s="114">
        <f t="shared" si="19"/>
        <v>2.8707706599021043</v>
      </c>
      <c r="CU11" s="114">
        <f t="shared" si="20"/>
        <v>8.0477347568698452</v>
      </c>
      <c r="CV11" s="114">
        <f t="shared" si="21"/>
        <v>21.031504683128574</v>
      </c>
      <c r="CW11" s="114">
        <f t="shared" si="22"/>
        <v>36.079537892299093</v>
      </c>
      <c r="CX11" s="114">
        <f t="shared" si="23"/>
        <v>54.251943760200305</v>
      </c>
      <c r="CY11" s="114">
        <f t="shared" si="24"/>
        <v>66.14125463386452</v>
      </c>
      <c r="CZ11" s="114">
        <f t="shared" si="25"/>
        <v>72.540968167263145</v>
      </c>
      <c r="DA11" s="114">
        <f t="shared" si="26"/>
        <v>75.75390426640773</v>
      </c>
      <c r="DB11" s="114">
        <f t="shared" si="27"/>
        <v>82.069802176618083</v>
      </c>
      <c r="DC11" s="114">
        <f t="shared" si="28"/>
        <v>71.098292841609023</v>
      </c>
      <c r="DD11" s="59">
        <v>7</v>
      </c>
      <c r="DE11" s="55">
        <v>58</v>
      </c>
      <c r="DF11" s="55">
        <v>461</v>
      </c>
      <c r="DG11" s="55">
        <v>1236</v>
      </c>
      <c r="DH11" s="55">
        <v>2828</v>
      </c>
      <c r="DI11" s="55">
        <v>4715</v>
      </c>
      <c r="DJ11" s="55">
        <v>5655</v>
      </c>
      <c r="DK11" s="55">
        <v>7869</v>
      </c>
      <c r="DL11" s="55">
        <v>8485</v>
      </c>
      <c r="DM11" s="55">
        <v>10557</v>
      </c>
      <c r="DN11" s="55">
        <v>35543</v>
      </c>
      <c r="DO11" s="97">
        <v>38701</v>
      </c>
      <c r="DP11" s="18">
        <f t="shared" si="29"/>
        <v>6.9691961530037238E-3</v>
      </c>
      <c r="DQ11" s="17">
        <f t="shared" si="30"/>
        <v>6.2198391420911534E-2</v>
      </c>
      <c r="DR11" s="17">
        <f t="shared" si="31"/>
        <v>0.41176890921433423</v>
      </c>
      <c r="DS11" s="17">
        <f t="shared" si="32"/>
        <v>1.1595943296212556</v>
      </c>
      <c r="DT11" s="17">
        <f t="shared" si="33"/>
        <v>2.4571220046223088</v>
      </c>
      <c r="DU11" s="17">
        <f t="shared" si="34"/>
        <v>4.1836363475035716</v>
      </c>
      <c r="DV11" s="17">
        <f t="shared" si="35"/>
        <v>5.7324453364960615</v>
      </c>
      <c r="DW11" s="17">
        <f t="shared" si="36"/>
        <v>7.5769101150642726</v>
      </c>
      <c r="DX11" s="17">
        <f t="shared" si="37"/>
        <v>7.9911471086833679</v>
      </c>
      <c r="DY11" s="17">
        <f t="shared" si="38"/>
        <v>9.4049835633279582</v>
      </c>
      <c r="DZ11" s="17">
        <f t="shared" si="39"/>
        <v>7.3834258780321109</v>
      </c>
      <c r="EA11" s="19">
        <f t="shared" si="40"/>
        <v>7.8438486156066256</v>
      </c>
      <c r="EB11" s="170">
        <v>0</v>
      </c>
      <c r="EC11" s="170">
        <v>0</v>
      </c>
      <c r="ED11" s="126">
        <v>3</v>
      </c>
      <c r="EE11" s="126">
        <v>30</v>
      </c>
      <c r="EF11" s="126">
        <v>23</v>
      </c>
      <c r="EG11" s="126">
        <v>197</v>
      </c>
      <c r="EH11" s="126">
        <v>74</v>
      </c>
      <c r="EI11" s="126">
        <v>590</v>
      </c>
      <c r="EJ11" s="126">
        <v>228</v>
      </c>
      <c r="EK11" s="126">
        <v>1313</v>
      </c>
      <c r="EL11" s="126">
        <v>20790</v>
      </c>
      <c r="EM11" s="127">
        <v>78283</v>
      </c>
      <c r="EN11" s="174">
        <f t="shared" si="41"/>
        <v>0</v>
      </c>
      <c r="EO11" s="170">
        <f t="shared" si="42"/>
        <v>0</v>
      </c>
      <c r="EP11" s="17">
        <f t="shared" si="43"/>
        <v>2.6796241380542358E-3</v>
      </c>
      <c r="EQ11" s="17">
        <f t="shared" si="44"/>
        <v>2.814549343740911E-2</v>
      </c>
      <c r="ER11" s="17">
        <f t="shared" si="45"/>
        <v>1.9983665525570404E-2</v>
      </c>
      <c r="ES11" s="17">
        <f t="shared" si="46"/>
        <v>0.17479880391478336</v>
      </c>
      <c r="ET11" s="17">
        <f t="shared" si="47"/>
        <v>7.5013431459011237E-2</v>
      </c>
      <c r="EU11" s="17">
        <f t="shared" si="48"/>
        <v>0.56809975446536032</v>
      </c>
      <c r="EV11" s="17">
        <f t="shared" si="49"/>
        <v>0.21472970427575816</v>
      </c>
      <c r="EW11" s="17">
        <f t="shared" si="50"/>
        <v>1.1697208883820791</v>
      </c>
      <c r="EX11" s="17">
        <f t="shared" si="51"/>
        <v>4.3187526096358662</v>
      </c>
      <c r="EY11" s="19">
        <f t="shared" si="52"/>
        <v>15.866256716248509</v>
      </c>
      <c r="EZ11" s="96">
        <v>25</v>
      </c>
      <c r="FA11" s="96">
        <v>317</v>
      </c>
      <c r="FB11" s="46">
        <v>29.5</v>
      </c>
      <c r="FC11" s="46">
        <v>27.15</v>
      </c>
      <c r="FD11" s="46">
        <v>30.4</v>
      </c>
      <c r="FE11" s="46">
        <v>27.549999999999997</v>
      </c>
      <c r="FF11" s="2">
        <v>13830</v>
      </c>
      <c r="FG11" s="2">
        <v>14526</v>
      </c>
      <c r="FH11" s="2">
        <v>2386</v>
      </c>
      <c r="FI11" s="2">
        <v>1690</v>
      </c>
      <c r="FJ11" s="46">
        <v>36.1</v>
      </c>
      <c r="FK11" s="46">
        <v>44.95</v>
      </c>
      <c r="FL11" s="46">
        <v>33.700000000000003</v>
      </c>
      <c r="FM11" s="46">
        <v>12.15</v>
      </c>
      <c r="FN11" s="45">
        <v>48.772746508675411</v>
      </c>
      <c r="FO11" s="2">
        <v>13830</v>
      </c>
      <c r="FP11" s="46">
        <v>51.227253491324589</v>
      </c>
      <c r="FQ11" s="2">
        <v>14526</v>
      </c>
      <c r="FR11" s="183">
        <v>0</v>
      </c>
      <c r="FS11" s="170">
        <v>2</v>
      </c>
      <c r="FT11" s="2">
        <v>86</v>
      </c>
      <c r="FU11" s="2">
        <v>593</v>
      </c>
      <c r="FV11" s="2">
        <v>1553</v>
      </c>
      <c r="FW11" s="2">
        <v>3843</v>
      </c>
      <c r="FX11" s="2">
        <v>6217</v>
      </c>
      <c r="FY11" s="2">
        <v>7063</v>
      </c>
      <c r="FZ11" s="2">
        <v>4096</v>
      </c>
      <c r="GA11" s="2">
        <v>2294</v>
      </c>
      <c r="GB11" s="2">
        <v>1290</v>
      </c>
      <c r="GC11" s="2">
        <v>478</v>
      </c>
      <c r="GD11" s="2">
        <v>356</v>
      </c>
      <c r="GE11" s="2">
        <v>135</v>
      </c>
      <c r="GF11" s="2">
        <v>232</v>
      </c>
      <c r="GG11" s="10">
        <v>118</v>
      </c>
      <c r="GH11" s="6">
        <v>0</v>
      </c>
      <c r="GI11" s="6">
        <v>1.3768415255404102E-2</v>
      </c>
      <c r="GJ11" s="6">
        <v>0.6218365871294288</v>
      </c>
      <c r="GK11" s="6">
        <v>4.0823351232273168</v>
      </c>
      <c r="GL11" s="6">
        <v>11.229211858279104</v>
      </c>
      <c r="GM11" s="6">
        <v>26.456009913258981</v>
      </c>
      <c r="GN11" s="6">
        <v>44.953000723065799</v>
      </c>
      <c r="GO11" s="6">
        <v>48.623158474459586</v>
      </c>
      <c r="GP11" s="6">
        <v>29.616775126536517</v>
      </c>
      <c r="GQ11" s="6">
        <v>15.792372297948507</v>
      </c>
      <c r="GR11" s="6">
        <v>9.3275488069414312</v>
      </c>
      <c r="GS11" s="6">
        <v>3.2906512460415809</v>
      </c>
      <c r="GT11" s="6">
        <v>2.5741142443962399</v>
      </c>
      <c r="GU11" s="6">
        <v>0.92936802973977695</v>
      </c>
      <c r="GV11" s="6">
        <v>1.6775126536514824</v>
      </c>
      <c r="GW11" s="16">
        <v>0.81233650006884206</v>
      </c>
      <c r="GX11" s="77">
        <v>116</v>
      </c>
      <c r="GY11" s="2">
        <v>1051</v>
      </c>
      <c r="GZ11" s="2">
        <v>7032</v>
      </c>
      <c r="HA11" s="2">
        <v>7032</v>
      </c>
      <c r="HB11" s="6">
        <v>12.745942124867456</v>
      </c>
      <c r="HC11" s="6">
        <v>0</v>
      </c>
      <c r="HD11" s="2">
        <v>3825</v>
      </c>
      <c r="HE11" s="2">
        <v>3176</v>
      </c>
      <c r="HF11" s="2">
        <v>918</v>
      </c>
      <c r="HG11" s="2">
        <v>9</v>
      </c>
      <c r="HH11" s="6">
        <v>48.246720484359237</v>
      </c>
      <c r="HI11" s="6">
        <v>40.060544904137238</v>
      </c>
      <c r="HJ11" s="6">
        <v>11.579212916246217</v>
      </c>
      <c r="HK11" s="16">
        <v>0.11352169525731584</v>
      </c>
      <c r="HL11" s="12">
        <v>27.5</v>
      </c>
      <c r="HM11" s="6">
        <v>32.049999999999997</v>
      </c>
      <c r="HN11" s="6">
        <v>1130.25</v>
      </c>
      <c r="HO11" s="6">
        <v>1091.25</v>
      </c>
      <c r="HP11" s="6">
        <v>57</v>
      </c>
      <c r="HQ11" s="16">
        <v>97.230654081250776</v>
      </c>
      <c r="HR11" s="46">
        <v>0.70000000000000007</v>
      </c>
      <c r="HS11" s="46">
        <v>6.75</v>
      </c>
      <c r="HT11" s="46">
        <v>11.65</v>
      </c>
      <c r="HU11" s="46">
        <v>38.950000000000003</v>
      </c>
      <c r="HV11" s="46">
        <v>57.05</v>
      </c>
      <c r="HW11" s="46">
        <v>82</v>
      </c>
      <c r="HX11" s="46">
        <v>89.449999999999989</v>
      </c>
      <c r="HY11" s="46">
        <v>67.599999999999994</v>
      </c>
      <c r="HZ11" s="46">
        <v>46.85</v>
      </c>
      <c r="IA11" s="46">
        <v>20.3</v>
      </c>
      <c r="IB11" s="46">
        <v>14.649999999999999</v>
      </c>
      <c r="IC11" s="46">
        <v>2.5499999999999998</v>
      </c>
      <c r="ID11" s="46">
        <v>3.6</v>
      </c>
      <c r="IE11" s="46">
        <v>0.1</v>
      </c>
      <c r="IF11" s="46">
        <v>2.1</v>
      </c>
      <c r="IG11" s="102">
        <v>0</v>
      </c>
      <c r="IH11" s="59">
        <v>12060</v>
      </c>
      <c r="II11" s="55">
        <v>10970</v>
      </c>
      <c r="IJ11" s="55">
        <v>525</v>
      </c>
      <c r="IK11" s="55">
        <v>490</v>
      </c>
      <c r="IL11" s="101">
        <v>0</v>
      </c>
      <c r="IM11" s="55">
        <v>4</v>
      </c>
      <c r="IN11" s="105">
        <v>12233</v>
      </c>
      <c r="IO11" s="55">
        <v>11120</v>
      </c>
      <c r="IP11" s="55">
        <v>341</v>
      </c>
      <c r="IQ11" s="55">
        <v>329</v>
      </c>
      <c r="IR11" s="55">
        <v>11</v>
      </c>
      <c r="IS11" s="97">
        <v>15</v>
      </c>
      <c r="IT11" s="45">
        <v>95.828367103694873</v>
      </c>
      <c r="IU11" s="46">
        <v>95.690858339148647</v>
      </c>
      <c r="IV11" s="46">
        <v>4.171632896305125</v>
      </c>
      <c r="IW11" s="46">
        <v>4.2742498255408234</v>
      </c>
      <c r="IX11" s="46">
        <v>0</v>
      </c>
      <c r="IY11" s="46">
        <v>3.4891835310537335E-2</v>
      </c>
      <c r="IZ11" s="46">
        <v>97.20301946762018</v>
      </c>
      <c r="JA11" s="46">
        <v>96.999302163293791</v>
      </c>
      <c r="JB11" s="46">
        <v>2.7095748907429478</v>
      </c>
      <c r="JC11" s="46">
        <v>2.8698534542916958</v>
      </c>
      <c r="JD11" s="46">
        <v>8.7405641636869286E-2</v>
      </c>
      <c r="JE11" s="47">
        <v>0.13084438241451499</v>
      </c>
      <c r="JF11" s="77">
        <v>12208</v>
      </c>
      <c r="JG11" s="2">
        <v>593</v>
      </c>
      <c r="JH11" s="2">
        <v>2970</v>
      </c>
      <c r="JI11" s="2">
        <v>5137</v>
      </c>
      <c r="JJ11" s="2">
        <v>2769</v>
      </c>
      <c r="JK11" s="2">
        <v>662</v>
      </c>
      <c r="JL11" s="2">
        <v>74</v>
      </c>
      <c r="JM11" s="2">
        <v>3</v>
      </c>
      <c r="JN11" s="2">
        <v>9029</v>
      </c>
      <c r="JO11" s="2">
        <v>2342</v>
      </c>
      <c r="JP11" s="10">
        <v>384</v>
      </c>
      <c r="JQ11" s="7">
        <v>50.945207194424732</v>
      </c>
      <c r="JR11" s="7">
        <v>2.4746484163084759</v>
      </c>
      <c r="JS11" s="7">
        <v>12.394107582523056</v>
      </c>
      <c r="JT11" s="7">
        <v>21.437215707549136</v>
      </c>
      <c r="JU11" s="7">
        <v>11.555314443099778</v>
      </c>
      <c r="JV11" s="7">
        <v>2.7625923298418393</v>
      </c>
      <c r="JW11" s="7">
        <v>0.30880941451404248</v>
      </c>
      <c r="JX11" s="7">
        <v>1.2519300588407129E-2</v>
      </c>
      <c r="JY11" s="7">
        <v>37.678921670909318</v>
      </c>
      <c r="JZ11" s="7">
        <v>9.7734006593498304</v>
      </c>
      <c r="KA11" s="7">
        <v>1.6024704753161125</v>
      </c>
      <c r="KB11" s="28" t="s">
        <v>2205</v>
      </c>
      <c r="KC11" s="55" t="s">
        <v>2205</v>
      </c>
      <c r="KD11" s="55" t="s">
        <v>2205</v>
      </c>
      <c r="KE11" s="55" t="s">
        <v>2205</v>
      </c>
      <c r="KF11" s="55" t="s">
        <v>2205</v>
      </c>
      <c r="KG11" s="55" t="s">
        <v>2205</v>
      </c>
      <c r="KH11" s="55" t="s">
        <v>2205</v>
      </c>
      <c r="KI11" s="55" t="s">
        <v>2205</v>
      </c>
      <c r="KJ11" s="55" t="s">
        <v>2205</v>
      </c>
      <c r="KK11" s="55" t="s">
        <v>2205</v>
      </c>
      <c r="KL11" s="55" t="s">
        <v>2205</v>
      </c>
      <c r="KM11" s="55" t="s">
        <v>2205</v>
      </c>
      <c r="KN11" s="55" t="s">
        <v>2205</v>
      </c>
      <c r="KO11" s="55" t="s">
        <v>2205</v>
      </c>
      <c r="KP11" s="55" t="s">
        <v>2205</v>
      </c>
      <c r="KQ11" s="55" t="s">
        <v>2205</v>
      </c>
      <c r="KR11" s="55" t="s">
        <v>2205</v>
      </c>
      <c r="KS11" s="55" t="s">
        <v>2205</v>
      </c>
      <c r="KT11" s="55" t="s">
        <v>2205</v>
      </c>
      <c r="KU11" s="171" t="s">
        <v>2205</v>
      </c>
      <c r="KV11" s="100" t="s">
        <v>25</v>
      </c>
      <c r="KW11" s="101" t="s">
        <v>25</v>
      </c>
      <c r="KX11" s="101" t="s">
        <v>25</v>
      </c>
      <c r="KY11" s="101" t="s">
        <v>25</v>
      </c>
      <c r="KZ11" s="101" t="s">
        <v>25</v>
      </c>
      <c r="LA11" s="101" t="s">
        <v>25</v>
      </c>
      <c r="LB11" s="101" t="s">
        <v>25</v>
      </c>
      <c r="LC11" s="102" t="s">
        <v>25</v>
      </c>
      <c r="LD11" s="15" t="s">
        <v>25</v>
      </c>
      <c r="LE11" s="13" t="s">
        <v>25</v>
      </c>
      <c r="LF11" s="13" t="s">
        <v>25</v>
      </c>
      <c r="LG11" s="13" t="s">
        <v>25</v>
      </c>
      <c r="LH11" s="13" t="s">
        <v>25</v>
      </c>
      <c r="LI11" s="13" t="s">
        <v>25</v>
      </c>
      <c r="LJ11" s="13" t="s">
        <v>25</v>
      </c>
      <c r="LK11" s="13" t="s">
        <v>25</v>
      </c>
      <c r="LL11" s="13" t="s">
        <v>25</v>
      </c>
      <c r="LM11" s="13" t="s">
        <v>25</v>
      </c>
      <c r="LN11" s="13" t="s">
        <v>25</v>
      </c>
      <c r="LO11" s="13" t="s">
        <v>25</v>
      </c>
      <c r="LP11" s="13" t="s">
        <v>25</v>
      </c>
      <c r="LQ11" s="13" t="s">
        <v>25</v>
      </c>
      <c r="LR11" s="13" t="s">
        <v>25</v>
      </c>
      <c r="LS11" s="13" t="s">
        <v>25</v>
      </c>
      <c r="LT11" s="13" t="s">
        <v>25</v>
      </c>
      <c r="LU11" s="13" t="s">
        <v>25</v>
      </c>
      <c r="LV11" s="13" t="s">
        <v>25</v>
      </c>
      <c r="LW11" s="13" t="s">
        <v>25</v>
      </c>
      <c r="LX11" s="13" t="s">
        <v>25</v>
      </c>
      <c r="LY11" s="13" t="s">
        <v>25</v>
      </c>
      <c r="LZ11" s="13" t="s">
        <v>25</v>
      </c>
      <c r="MA11" s="133" t="s">
        <v>25</v>
      </c>
      <c r="MB11" s="15">
        <v>3094</v>
      </c>
      <c r="MC11" s="13">
        <v>3194</v>
      </c>
      <c r="MD11" s="13">
        <v>3415</v>
      </c>
      <c r="ME11" s="13">
        <v>3951</v>
      </c>
      <c r="MF11" s="13">
        <v>1902</v>
      </c>
      <c r="MG11" s="13">
        <v>2275</v>
      </c>
      <c r="MH11" s="13">
        <v>1060</v>
      </c>
      <c r="MI11" s="13">
        <v>1494</v>
      </c>
      <c r="MJ11" s="13">
        <v>152</v>
      </c>
      <c r="MK11" s="13">
        <v>184</v>
      </c>
      <c r="ML11" s="13">
        <v>205</v>
      </c>
      <c r="MM11" s="13">
        <v>207</v>
      </c>
      <c r="MN11" s="13">
        <v>67</v>
      </c>
      <c r="MO11" s="13">
        <v>123</v>
      </c>
      <c r="MP11" s="13">
        <v>59</v>
      </c>
      <c r="MQ11" s="13">
        <v>67</v>
      </c>
      <c r="MR11" s="13">
        <v>37</v>
      </c>
      <c r="MS11" s="13">
        <v>59</v>
      </c>
      <c r="MT11" s="13">
        <v>40</v>
      </c>
      <c r="MU11" s="13">
        <v>47</v>
      </c>
      <c r="MV11" s="13">
        <v>3</v>
      </c>
      <c r="MW11" s="13">
        <v>4</v>
      </c>
      <c r="MX11" s="13">
        <v>54</v>
      </c>
      <c r="MY11" s="13">
        <v>71</v>
      </c>
      <c r="MZ11" s="13">
        <v>0</v>
      </c>
      <c r="NA11" s="13">
        <v>0</v>
      </c>
      <c r="NB11" s="13">
        <v>0</v>
      </c>
      <c r="NC11" s="13">
        <v>0</v>
      </c>
      <c r="ND11" s="13">
        <v>0</v>
      </c>
      <c r="NE11" s="13">
        <v>0</v>
      </c>
      <c r="NF11" s="13">
        <v>0</v>
      </c>
      <c r="NG11" s="13">
        <v>0</v>
      </c>
      <c r="NH11" s="13">
        <v>540</v>
      </c>
      <c r="NI11" s="133">
        <v>582</v>
      </c>
      <c r="NJ11" s="113">
        <v>967</v>
      </c>
      <c r="NK11" s="63">
        <v>1011</v>
      </c>
      <c r="NL11" s="63">
        <v>664</v>
      </c>
      <c r="NM11" s="98">
        <v>504</v>
      </c>
      <c r="NN11" s="98">
        <v>636</v>
      </c>
      <c r="NO11" s="63">
        <v>483</v>
      </c>
      <c r="NP11" s="63">
        <v>28</v>
      </c>
      <c r="NQ11" s="63">
        <v>21</v>
      </c>
      <c r="NR11" s="63">
        <v>303</v>
      </c>
      <c r="NS11" s="98">
        <v>507</v>
      </c>
      <c r="NT11" s="171">
        <f t="shared" si="53"/>
        <v>43.150684931506852</v>
      </c>
      <c r="NU11" s="132">
        <v>68.7</v>
      </c>
      <c r="NV11" s="132">
        <v>49.9</v>
      </c>
      <c r="NW11" s="132" t="s">
        <v>2215</v>
      </c>
      <c r="NX11" s="132" t="s">
        <v>2215</v>
      </c>
      <c r="NY11" s="132" t="s">
        <v>2215</v>
      </c>
      <c r="NZ11" s="132" t="s">
        <v>2215</v>
      </c>
      <c r="OA11" s="132" t="s">
        <v>2215</v>
      </c>
      <c r="OB11" s="132" t="s">
        <v>2215</v>
      </c>
      <c r="OC11" s="132" t="s">
        <v>2215</v>
      </c>
      <c r="OD11" s="132" t="s">
        <v>2215</v>
      </c>
      <c r="OE11" s="132" t="s">
        <v>2215</v>
      </c>
      <c r="OF11" s="132" t="s">
        <v>2215</v>
      </c>
      <c r="OG11" s="132" t="s">
        <v>2215</v>
      </c>
      <c r="OH11" s="132" t="s">
        <v>2215</v>
      </c>
      <c r="OI11" s="132" t="s">
        <v>2215</v>
      </c>
      <c r="OJ11" s="56" t="s">
        <v>2215</v>
      </c>
      <c r="OK11" s="28" t="s">
        <v>2215</v>
      </c>
      <c r="OL11" s="132" t="s">
        <v>2215</v>
      </c>
      <c r="OM11" s="132" t="s">
        <v>2215</v>
      </c>
      <c r="ON11" s="132" t="s">
        <v>2215</v>
      </c>
      <c r="OO11" s="132" t="s">
        <v>2215</v>
      </c>
      <c r="OP11" s="132" t="s">
        <v>2215</v>
      </c>
      <c r="OQ11" s="132" t="s">
        <v>2215</v>
      </c>
      <c r="OR11" s="132" t="s">
        <v>2215</v>
      </c>
      <c r="OS11" s="132" t="s">
        <v>2215</v>
      </c>
      <c r="OT11" s="132" t="s">
        <v>2215</v>
      </c>
      <c r="OU11" s="132" t="s">
        <v>2215</v>
      </c>
      <c r="OV11" s="132" t="s">
        <v>2215</v>
      </c>
      <c r="OW11" s="132" t="s">
        <v>2215</v>
      </c>
      <c r="OX11" s="56" t="s">
        <v>2215</v>
      </c>
      <c r="OY11" s="132" t="s">
        <v>2215</v>
      </c>
      <c r="OZ11" s="132" t="s">
        <v>2215</v>
      </c>
      <c r="PA11" s="132" t="s">
        <v>2215</v>
      </c>
      <c r="PB11" s="132" t="s">
        <v>2215</v>
      </c>
      <c r="PC11" s="132" t="s">
        <v>2215</v>
      </c>
      <c r="PD11" s="132" t="s">
        <v>2215</v>
      </c>
      <c r="PE11" s="132" t="s">
        <v>2215</v>
      </c>
      <c r="PF11" s="132" t="s">
        <v>2215</v>
      </c>
      <c r="PG11" s="132" t="s">
        <v>2215</v>
      </c>
      <c r="PH11" s="132" t="s">
        <v>2215</v>
      </c>
      <c r="PI11" s="132" t="s">
        <v>2215</v>
      </c>
      <c r="PJ11" s="132" t="s">
        <v>2215</v>
      </c>
      <c r="PK11" s="132" t="s">
        <v>2215</v>
      </c>
      <c r="PL11" s="132" t="s">
        <v>2215</v>
      </c>
      <c r="PM11" s="132" t="s">
        <v>2215</v>
      </c>
      <c r="PN11" s="132" t="s">
        <v>2215</v>
      </c>
      <c r="PO11" s="132" t="s">
        <v>2215</v>
      </c>
      <c r="PP11" s="56" t="s">
        <v>2215</v>
      </c>
      <c r="PQ11" s="132" t="s">
        <v>2215</v>
      </c>
      <c r="PR11" s="132" t="s">
        <v>2215</v>
      </c>
      <c r="PS11" s="132" t="s">
        <v>2215</v>
      </c>
      <c r="PT11" s="132" t="s">
        <v>2215</v>
      </c>
      <c r="PU11" s="132" t="s">
        <v>2215</v>
      </c>
      <c r="PV11" s="132" t="s">
        <v>2215</v>
      </c>
      <c r="PW11" s="132" t="s">
        <v>2215</v>
      </c>
      <c r="PX11" s="132" t="s">
        <v>2215</v>
      </c>
      <c r="PY11" s="132" t="s">
        <v>2215</v>
      </c>
      <c r="PZ11" s="132" t="s">
        <v>2215</v>
      </c>
      <c r="QA11" s="132" t="s">
        <v>2215</v>
      </c>
      <c r="QB11" s="132" t="s">
        <v>2215</v>
      </c>
      <c r="QC11" s="132" t="s">
        <v>2215</v>
      </c>
      <c r="QD11" s="56" t="s">
        <v>2215</v>
      </c>
      <c r="QE11" s="132" t="s">
        <v>2215</v>
      </c>
      <c r="QF11" s="132" t="s">
        <v>2215</v>
      </c>
      <c r="QG11" s="132" t="s">
        <v>2215</v>
      </c>
      <c r="QH11" s="132" t="s">
        <v>2215</v>
      </c>
      <c r="QI11" s="132" t="s">
        <v>2215</v>
      </c>
      <c r="QJ11" s="132" t="s">
        <v>2215</v>
      </c>
      <c r="QK11" s="132" t="s">
        <v>2215</v>
      </c>
      <c r="QL11" s="132" t="s">
        <v>2215</v>
      </c>
      <c r="QM11" s="132" t="s">
        <v>2215</v>
      </c>
      <c r="QN11" s="132" t="s">
        <v>2215</v>
      </c>
      <c r="QO11" s="132" t="s">
        <v>2215</v>
      </c>
      <c r="QP11" s="56" t="s">
        <v>2215</v>
      </c>
      <c r="QQ11" s="124">
        <v>4.2</v>
      </c>
      <c r="QR11" s="124">
        <v>4.2</v>
      </c>
      <c r="QS11" s="132" t="s">
        <v>2215</v>
      </c>
      <c r="QT11" s="132" t="s">
        <v>2215</v>
      </c>
      <c r="QU11" s="132" t="s">
        <v>2215</v>
      </c>
      <c r="QV11" s="132" t="s">
        <v>2215</v>
      </c>
      <c r="QW11" s="132" t="s">
        <v>2215</v>
      </c>
      <c r="QX11" s="132" t="s">
        <v>2215</v>
      </c>
      <c r="QY11" s="132" t="s">
        <v>2215</v>
      </c>
      <c r="QZ11" s="132" t="s">
        <v>2215</v>
      </c>
      <c r="RA11" s="132" t="s">
        <v>2215</v>
      </c>
      <c r="RB11" s="132" t="s">
        <v>2215</v>
      </c>
      <c r="RC11" s="132" t="s">
        <v>2215</v>
      </c>
      <c r="RD11" s="132" t="s">
        <v>2215</v>
      </c>
      <c r="RE11" s="132" t="s">
        <v>2215</v>
      </c>
      <c r="RF11" s="132" t="s">
        <v>2215</v>
      </c>
      <c r="RG11" s="28" t="s">
        <v>2215</v>
      </c>
      <c r="RH11" s="132" t="s">
        <v>2215</v>
      </c>
      <c r="RI11" s="132" t="s">
        <v>2215</v>
      </c>
      <c r="RJ11" s="132" t="s">
        <v>2215</v>
      </c>
      <c r="RK11" s="132" t="s">
        <v>2215</v>
      </c>
      <c r="RL11" s="132" t="s">
        <v>2215</v>
      </c>
      <c r="RM11" s="132" t="s">
        <v>2215</v>
      </c>
      <c r="RN11" s="132" t="s">
        <v>2215</v>
      </c>
      <c r="RO11" s="132" t="s">
        <v>2215</v>
      </c>
      <c r="RP11" s="132" t="s">
        <v>2215</v>
      </c>
      <c r="RQ11" s="132" t="s">
        <v>2215</v>
      </c>
      <c r="RR11" s="132" t="s">
        <v>2215</v>
      </c>
      <c r="RS11" s="132" t="s">
        <v>2215</v>
      </c>
      <c r="RT11" s="132" t="s">
        <v>2215</v>
      </c>
      <c r="RU11" s="132" t="s">
        <v>2215</v>
      </c>
      <c r="RV11" s="132" t="s">
        <v>2215</v>
      </c>
      <c r="RW11" s="132" t="s">
        <v>2215</v>
      </c>
      <c r="RX11" s="132" t="s">
        <v>2215</v>
      </c>
      <c r="RY11" s="132" t="s">
        <v>2215</v>
      </c>
      <c r="RZ11" s="132" t="s">
        <v>2215</v>
      </c>
      <c r="SA11" s="59">
        <v>10575</v>
      </c>
      <c r="SB11" s="55">
        <v>9925</v>
      </c>
      <c r="SC11" s="55" t="s">
        <v>2216</v>
      </c>
      <c r="SD11" s="55" t="s">
        <v>2216</v>
      </c>
      <c r="SE11" s="55">
        <v>16338</v>
      </c>
      <c r="SF11" s="55">
        <v>3621</v>
      </c>
      <c r="SG11" s="55">
        <v>3756</v>
      </c>
      <c r="SH11" s="55" t="s">
        <v>2216</v>
      </c>
      <c r="SI11" s="55" t="s">
        <v>2216</v>
      </c>
      <c r="SJ11" s="55">
        <v>2029</v>
      </c>
      <c r="SK11" s="55" t="s">
        <v>25</v>
      </c>
      <c r="SL11" s="17" t="s">
        <v>25</v>
      </c>
      <c r="SM11" s="55" t="s">
        <v>25</v>
      </c>
      <c r="SN11" s="17" t="s">
        <v>25</v>
      </c>
      <c r="SO11" s="17" t="s">
        <v>25</v>
      </c>
      <c r="SP11" s="17" t="s">
        <v>25</v>
      </c>
      <c r="SQ11" s="17" t="s">
        <v>25</v>
      </c>
      <c r="SR11" s="17" t="s">
        <v>25</v>
      </c>
      <c r="SS11" s="59" t="s">
        <v>25</v>
      </c>
      <c r="ST11" s="55" t="s">
        <v>25</v>
      </c>
      <c r="SU11" s="55" t="s">
        <v>25</v>
      </c>
      <c r="SV11" s="55" t="s">
        <v>25</v>
      </c>
      <c r="SW11" s="55" t="s">
        <v>25</v>
      </c>
      <c r="SX11" s="55" t="s">
        <v>25</v>
      </c>
      <c r="SY11" s="55" t="s">
        <v>25</v>
      </c>
      <c r="SZ11" s="55" t="s">
        <v>25</v>
      </c>
      <c r="TA11" s="55" t="s">
        <v>25</v>
      </c>
      <c r="TB11" s="55" t="s">
        <v>25</v>
      </c>
      <c r="TC11" s="55" t="s">
        <v>25</v>
      </c>
      <c r="TD11" s="55" t="s">
        <v>25</v>
      </c>
      <c r="TE11" s="55" t="s">
        <v>25</v>
      </c>
      <c r="TF11" s="55" t="s">
        <v>25</v>
      </c>
      <c r="TG11" s="55" t="s">
        <v>25</v>
      </c>
      <c r="TH11" s="55" t="s">
        <v>25</v>
      </c>
      <c r="TI11" s="55" t="s">
        <v>25</v>
      </c>
      <c r="TJ11" s="55" t="s">
        <v>25</v>
      </c>
      <c r="TK11" s="162" t="s">
        <v>25</v>
      </c>
      <c r="TL11" s="55" t="s">
        <v>25</v>
      </c>
      <c r="TM11" s="55" t="s">
        <v>25</v>
      </c>
      <c r="TN11" s="55" t="s">
        <v>25</v>
      </c>
      <c r="TO11" s="55" t="s">
        <v>25</v>
      </c>
      <c r="TP11" s="55" t="s">
        <v>25</v>
      </c>
      <c r="TQ11" s="55" t="s">
        <v>25</v>
      </c>
      <c r="TR11" s="55" t="s">
        <v>25</v>
      </c>
      <c r="TS11" s="55" t="s">
        <v>25</v>
      </c>
      <c r="TT11" s="448" t="s">
        <v>25</v>
      </c>
      <c r="TU11" s="55" t="s">
        <v>25</v>
      </c>
      <c r="TV11" s="55" t="s">
        <v>25</v>
      </c>
      <c r="TW11" s="55" t="s">
        <v>25</v>
      </c>
      <c r="TX11" s="55" t="s">
        <v>25</v>
      </c>
      <c r="TY11" s="55" t="s">
        <v>25</v>
      </c>
      <c r="TZ11" s="55" t="s">
        <v>25</v>
      </c>
      <c r="UA11" s="55" t="s">
        <v>25</v>
      </c>
      <c r="UB11" s="55" t="s">
        <v>25</v>
      </c>
      <c r="UC11" s="55" t="s">
        <v>25</v>
      </c>
      <c r="UD11" s="55" t="s">
        <v>25</v>
      </c>
      <c r="UE11" s="55" t="s">
        <v>25</v>
      </c>
      <c r="UF11" s="55" t="s">
        <v>25</v>
      </c>
      <c r="UG11" s="55" t="s">
        <v>25</v>
      </c>
      <c r="UH11" s="55" t="s">
        <v>25</v>
      </c>
      <c r="UI11" s="55" t="s">
        <v>25</v>
      </c>
      <c r="UJ11" s="55" t="s">
        <v>25</v>
      </c>
      <c r="UK11" s="55" t="s">
        <v>25</v>
      </c>
      <c r="UL11" s="448" t="s">
        <v>25</v>
      </c>
      <c r="UM11" s="55" t="s">
        <v>25</v>
      </c>
      <c r="UN11" s="55" t="s">
        <v>25</v>
      </c>
      <c r="UO11" s="55" t="s">
        <v>25</v>
      </c>
      <c r="UP11" s="55" t="s">
        <v>25</v>
      </c>
      <c r="UQ11" s="55" t="s">
        <v>25</v>
      </c>
      <c r="UR11" s="55" t="s">
        <v>25</v>
      </c>
      <c r="US11" s="55" t="s">
        <v>25</v>
      </c>
      <c r="UT11" s="55" t="s">
        <v>25</v>
      </c>
      <c r="UU11" s="55" t="s">
        <v>25</v>
      </c>
      <c r="UV11" s="97" t="s">
        <v>25</v>
      </c>
      <c r="UW11" s="55" t="s">
        <v>25</v>
      </c>
      <c r="UX11" s="55" t="s">
        <v>25</v>
      </c>
      <c r="UY11" s="55" t="s">
        <v>25</v>
      </c>
      <c r="UZ11" s="55" t="s">
        <v>25</v>
      </c>
      <c r="VA11" s="55" t="s">
        <v>25</v>
      </c>
      <c r="VB11" s="55" t="s">
        <v>25</v>
      </c>
      <c r="VC11" s="55" t="s">
        <v>25</v>
      </c>
      <c r="VD11" s="55" t="s">
        <v>25</v>
      </c>
      <c r="VE11" s="55" t="s">
        <v>25</v>
      </c>
      <c r="VF11" s="55" t="s">
        <v>25</v>
      </c>
      <c r="VG11" s="55" t="s">
        <v>25</v>
      </c>
      <c r="VH11" s="55" t="s">
        <v>25</v>
      </c>
      <c r="VI11" s="55" t="s">
        <v>25</v>
      </c>
      <c r="VJ11" s="55" t="s">
        <v>25</v>
      </c>
      <c r="VK11" s="55" t="s">
        <v>25</v>
      </c>
      <c r="VL11" s="55" t="s">
        <v>25</v>
      </c>
      <c r="VM11" s="55" t="s">
        <v>25</v>
      </c>
      <c r="VN11" s="55" t="s">
        <v>25</v>
      </c>
      <c r="VO11" s="55" t="s">
        <v>25</v>
      </c>
      <c r="VP11" s="55" t="s">
        <v>25</v>
      </c>
      <c r="VQ11" s="55" t="s">
        <v>25</v>
      </c>
      <c r="VR11" s="55" t="s">
        <v>25</v>
      </c>
      <c r="VS11" s="55" t="s">
        <v>25</v>
      </c>
      <c r="VT11" s="55" t="s">
        <v>25</v>
      </c>
      <c r="VU11" s="55" t="s">
        <v>25</v>
      </c>
      <c r="VV11" s="448" t="s">
        <v>25</v>
      </c>
      <c r="VW11" s="55" t="s">
        <v>25</v>
      </c>
      <c r="VX11" s="55" t="s">
        <v>25</v>
      </c>
      <c r="VY11" s="448" t="s">
        <v>25</v>
      </c>
      <c r="VZ11" s="55" t="s">
        <v>25</v>
      </c>
      <c r="WA11" s="55" t="s">
        <v>25</v>
      </c>
      <c r="WB11" s="55" t="s">
        <v>25</v>
      </c>
      <c r="WC11" s="55" t="s">
        <v>25</v>
      </c>
      <c r="WD11" s="55" t="s">
        <v>25</v>
      </c>
      <c r="WE11" s="55" t="s">
        <v>25</v>
      </c>
      <c r="WF11" s="55" t="s">
        <v>25</v>
      </c>
      <c r="WG11" s="55" t="s">
        <v>25</v>
      </c>
      <c r="WH11" s="55" t="s">
        <v>25</v>
      </c>
      <c r="WI11" s="55" t="s">
        <v>25</v>
      </c>
      <c r="WJ11" s="55" t="s">
        <v>25</v>
      </c>
      <c r="WK11" s="55" t="s">
        <v>25</v>
      </c>
      <c r="WL11" s="55" t="s">
        <v>25</v>
      </c>
      <c r="WM11" s="55" t="s">
        <v>25</v>
      </c>
      <c r="WN11" s="55" t="s">
        <v>25</v>
      </c>
      <c r="WO11" s="55" t="s">
        <v>25</v>
      </c>
      <c r="WP11" s="55" t="s">
        <v>25</v>
      </c>
      <c r="WQ11" s="55" t="s">
        <v>25</v>
      </c>
      <c r="WR11" s="55" t="s">
        <v>25</v>
      </c>
      <c r="WS11" s="55" t="s">
        <v>25</v>
      </c>
      <c r="WT11" s="55" t="s">
        <v>25</v>
      </c>
      <c r="WU11" s="55" t="s">
        <v>25</v>
      </c>
      <c r="WV11" s="55" t="s">
        <v>25</v>
      </c>
      <c r="WW11" s="55" t="s">
        <v>25</v>
      </c>
      <c r="WX11" s="55" t="s">
        <v>25</v>
      </c>
      <c r="WY11" s="448" t="s">
        <v>25</v>
      </c>
      <c r="WZ11" s="55" t="s">
        <v>25</v>
      </c>
      <c r="XA11" s="55" t="s">
        <v>25</v>
      </c>
      <c r="XB11" s="97" t="s">
        <v>25</v>
      </c>
      <c r="XC11" s="55" t="s">
        <v>25</v>
      </c>
      <c r="XD11" s="55" t="s">
        <v>25</v>
      </c>
      <c r="XE11" s="55" t="s">
        <v>25</v>
      </c>
      <c r="XF11" s="55" t="s">
        <v>25</v>
      </c>
      <c r="XG11" s="55" t="s">
        <v>25</v>
      </c>
      <c r="XH11" s="55" t="s">
        <v>25</v>
      </c>
      <c r="XI11" s="55" t="s">
        <v>25</v>
      </c>
      <c r="XJ11" s="55" t="s">
        <v>25</v>
      </c>
      <c r="XK11" s="55" t="s">
        <v>25</v>
      </c>
      <c r="XL11" s="55" t="s">
        <v>25</v>
      </c>
      <c r="XM11" s="55" t="s">
        <v>25</v>
      </c>
      <c r="XN11" s="55" t="s">
        <v>25</v>
      </c>
      <c r="XO11" s="55" t="s">
        <v>25</v>
      </c>
      <c r="XP11" s="55" t="s">
        <v>25</v>
      </c>
      <c r="XQ11" s="55" t="s">
        <v>25</v>
      </c>
      <c r="XR11" s="55" t="s">
        <v>25</v>
      </c>
      <c r="XS11" s="55" t="s">
        <v>25</v>
      </c>
      <c r="XT11" s="55" t="s">
        <v>25</v>
      </c>
      <c r="XU11" s="55" t="s">
        <v>25</v>
      </c>
      <c r="XV11" s="448" t="s">
        <v>25</v>
      </c>
      <c r="XW11" s="55" t="s">
        <v>25</v>
      </c>
      <c r="XX11" s="55" t="s">
        <v>25</v>
      </c>
      <c r="XY11" s="55" t="s">
        <v>25</v>
      </c>
      <c r="XZ11" s="55" t="s">
        <v>25</v>
      </c>
      <c r="YA11" s="55" t="s">
        <v>25</v>
      </c>
      <c r="YB11" s="55" t="s">
        <v>25</v>
      </c>
      <c r="YC11" s="55" t="s">
        <v>25</v>
      </c>
      <c r="YD11" s="55" t="s">
        <v>25</v>
      </c>
      <c r="YE11" s="55" t="s">
        <v>25</v>
      </c>
      <c r="YF11" s="448" t="s">
        <v>25</v>
      </c>
      <c r="YG11" s="55" t="s">
        <v>25</v>
      </c>
      <c r="YH11" s="55" t="s">
        <v>25</v>
      </c>
      <c r="YI11" s="55" t="s">
        <v>25</v>
      </c>
      <c r="YJ11" s="55" t="s">
        <v>25</v>
      </c>
      <c r="YK11" s="55" t="s">
        <v>25</v>
      </c>
      <c r="YL11" s="55" t="s">
        <v>25</v>
      </c>
      <c r="YM11" s="55" t="s">
        <v>25</v>
      </c>
      <c r="YN11" s="55" t="s">
        <v>25</v>
      </c>
      <c r="YO11" s="55" t="s">
        <v>25</v>
      </c>
      <c r="YP11" s="55" t="s">
        <v>25</v>
      </c>
      <c r="YQ11" s="55" t="s">
        <v>25</v>
      </c>
      <c r="YR11" s="55" t="s">
        <v>25</v>
      </c>
      <c r="YS11" s="55" t="s">
        <v>25</v>
      </c>
      <c r="YT11" s="55" t="s">
        <v>25</v>
      </c>
      <c r="YU11" s="55" t="s">
        <v>25</v>
      </c>
      <c r="YV11" s="55" t="s">
        <v>25</v>
      </c>
      <c r="YW11" s="55" t="s">
        <v>25</v>
      </c>
      <c r="YX11" s="55" t="s">
        <v>25</v>
      </c>
      <c r="YY11" s="55" t="s">
        <v>25</v>
      </c>
      <c r="YZ11" s="448" t="s">
        <v>25</v>
      </c>
      <c r="ZA11" s="55" t="s">
        <v>25</v>
      </c>
      <c r="ZB11" s="55" t="s">
        <v>25</v>
      </c>
      <c r="ZC11" s="55" t="s">
        <v>25</v>
      </c>
      <c r="ZD11" s="55" t="s">
        <v>25</v>
      </c>
      <c r="ZE11" s="55" t="s">
        <v>25</v>
      </c>
      <c r="ZF11" s="55" t="s">
        <v>25</v>
      </c>
      <c r="ZG11" s="55" t="s">
        <v>25</v>
      </c>
      <c r="ZH11" s="55" t="s">
        <v>25</v>
      </c>
      <c r="ZI11" s="55" t="s">
        <v>25</v>
      </c>
      <c r="ZJ11" s="55" t="s">
        <v>25</v>
      </c>
      <c r="ZK11" s="412">
        <v>1793</v>
      </c>
      <c r="ZL11" s="413">
        <v>1546</v>
      </c>
      <c r="ZM11" s="214" t="s">
        <v>2222</v>
      </c>
      <c r="ZN11" s="407" t="s">
        <v>2222</v>
      </c>
      <c r="ZO11" s="172" t="s">
        <v>2205</v>
      </c>
      <c r="ZP11" s="35" t="s">
        <v>2205</v>
      </c>
      <c r="ZQ11" s="35" t="s">
        <v>2205</v>
      </c>
      <c r="ZR11" s="35" t="s">
        <v>2205</v>
      </c>
      <c r="ZS11" s="184" t="s">
        <v>2525</v>
      </c>
      <c r="ZT11" s="55" t="s">
        <v>2216</v>
      </c>
      <c r="ZU11" s="55" t="s">
        <v>2216</v>
      </c>
      <c r="ZV11" s="55">
        <v>1</v>
      </c>
      <c r="ZW11" s="6">
        <f t="shared" si="54"/>
        <v>100</v>
      </c>
      <c r="ZX11" s="55" t="s">
        <v>2216</v>
      </c>
      <c r="ZY11" s="6" t="s">
        <v>2216</v>
      </c>
      <c r="ZZ11" s="55" t="s">
        <v>2216</v>
      </c>
      <c r="AAA11" s="6" t="s">
        <v>2216</v>
      </c>
      <c r="AAB11" s="55" t="s">
        <v>2216</v>
      </c>
      <c r="AAC11" s="6" t="s">
        <v>2216</v>
      </c>
      <c r="AAD11" s="55">
        <v>1</v>
      </c>
      <c r="AAE11" s="6">
        <f t="shared" si="4"/>
        <v>100</v>
      </c>
      <c r="AAF11" s="55" t="s">
        <v>2216</v>
      </c>
      <c r="AAG11" s="6" t="s">
        <v>2216</v>
      </c>
      <c r="AAH11" s="55" t="s">
        <v>2216</v>
      </c>
      <c r="AAI11" s="6" t="s">
        <v>2216</v>
      </c>
      <c r="AAJ11" s="55" t="s">
        <v>2216</v>
      </c>
      <c r="AAK11" s="6" t="s">
        <v>2216</v>
      </c>
      <c r="AAL11" s="55" t="s">
        <v>2216</v>
      </c>
      <c r="AAM11" s="6" t="s">
        <v>2216</v>
      </c>
      <c r="AAN11" s="55" t="s">
        <v>2216</v>
      </c>
      <c r="AAO11" s="6" t="s">
        <v>2216</v>
      </c>
      <c r="AAP11" s="55" t="s">
        <v>2216</v>
      </c>
      <c r="AAQ11" s="185" t="s">
        <v>2216</v>
      </c>
      <c r="AAR11" s="82" t="s">
        <v>2216</v>
      </c>
      <c r="AAS11" s="83" t="s">
        <v>2216</v>
      </c>
      <c r="AAT11" s="83" t="s">
        <v>2216</v>
      </c>
      <c r="AAU11" s="83" t="s">
        <v>2216</v>
      </c>
      <c r="AAV11" s="496" t="s">
        <v>25</v>
      </c>
      <c r="AAW11" s="20" t="s">
        <v>2205</v>
      </c>
      <c r="AAX11" s="20" t="s">
        <v>2205</v>
      </c>
      <c r="AAY11" s="20" t="s">
        <v>2205</v>
      </c>
      <c r="AAZ11" s="20" t="s">
        <v>2205</v>
      </c>
      <c r="ABA11" s="20" t="s">
        <v>2205</v>
      </c>
      <c r="ABB11" s="20" t="s">
        <v>2205</v>
      </c>
      <c r="ABC11" s="20" t="s">
        <v>2205</v>
      </c>
      <c r="ABD11" s="20" t="s">
        <v>2205</v>
      </c>
      <c r="ABE11" s="20" t="s">
        <v>2205</v>
      </c>
      <c r="ABF11" s="20" t="s">
        <v>2205</v>
      </c>
      <c r="ABG11" s="171" t="s">
        <v>2205</v>
      </c>
      <c r="ABH11" s="20" t="s">
        <v>25</v>
      </c>
      <c r="ABI11" s="20" t="s">
        <v>25</v>
      </c>
      <c r="ABJ11" s="20" t="s">
        <v>25</v>
      </c>
      <c r="ABK11" s="20" t="s">
        <v>25</v>
      </c>
      <c r="ABL11" s="20" t="s">
        <v>25</v>
      </c>
      <c r="ABM11" s="20" t="s">
        <v>25</v>
      </c>
      <c r="ABN11" s="20" t="s">
        <v>25</v>
      </c>
      <c r="ABO11" s="20" t="s">
        <v>25</v>
      </c>
      <c r="ABP11" s="20" t="s">
        <v>25</v>
      </c>
      <c r="ABQ11" s="20" t="s">
        <v>25</v>
      </c>
      <c r="ABR11" s="20" t="s">
        <v>25</v>
      </c>
      <c r="ABS11" s="171" t="s">
        <v>25</v>
      </c>
      <c r="ABT11" s="20" t="s">
        <v>2205</v>
      </c>
      <c r="ABU11" s="20" t="s">
        <v>2205</v>
      </c>
      <c r="ABV11" s="171" t="s">
        <v>2205</v>
      </c>
      <c r="ABW11" s="71" t="s">
        <v>24</v>
      </c>
      <c r="ABX11" s="72" t="s">
        <v>24</v>
      </c>
      <c r="ABY11" s="72" t="s">
        <v>24</v>
      </c>
      <c r="ABZ11" s="72" t="s">
        <v>24</v>
      </c>
      <c r="ACA11" s="72" t="s">
        <v>24</v>
      </c>
      <c r="ACB11" s="72" t="s">
        <v>24</v>
      </c>
      <c r="ACC11" s="72" t="s">
        <v>24</v>
      </c>
      <c r="ACD11" s="72" t="s">
        <v>24</v>
      </c>
      <c r="ACE11" s="72" t="s">
        <v>24</v>
      </c>
      <c r="ACF11" s="72" t="s">
        <v>24</v>
      </c>
      <c r="ACG11" s="72" t="s">
        <v>24</v>
      </c>
      <c r="ACH11" s="73" t="s">
        <v>24</v>
      </c>
      <c r="ACI11" s="72" t="s">
        <v>24</v>
      </c>
      <c r="ACJ11" s="72" t="s">
        <v>24</v>
      </c>
      <c r="ACK11" s="72" t="s">
        <v>24</v>
      </c>
      <c r="ACL11" s="72" t="s">
        <v>24</v>
      </c>
      <c r="ACM11" s="72" t="s">
        <v>24</v>
      </c>
      <c r="ACN11" s="72" t="s">
        <v>24</v>
      </c>
      <c r="ACO11" s="72" t="s">
        <v>24</v>
      </c>
      <c r="ACP11" s="72" t="s">
        <v>24</v>
      </c>
      <c r="ACQ11" s="72" t="s">
        <v>24</v>
      </c>
      <c r="ACR11" s="72" t="s">
        <v>24</v>
      </c>
      <c r="ACS11" s="72" t="s">
        <v>24</v>
      </c>
      <c r="ACT11" s="72" t="s">
        <v>24</v>
      </c>
      <c r="ACU11" s="72" t="s">
        <v>24</v>
      </c>
      <c r="ACV11" s="72" t="s">
        <v>24</v>
      </c>
      <c r="ACW11" s="72" t="s">
        <v>24</v>
      </c>
      <c r="ACX11" s="72" t="s">
        <v>24</v>
      </c>
      <c r="ACY11" s="72" t="s">
        <v>24</v>
      </c>
      <c r="ACZ11" s="72" t="s">
        <v>24</v>
      </c>
      <c r="ADA11" s="72" t="s">
        <v>24</v>
      </c>
      <c r="ADB11" s="72" t="s">
        <v>24</v>
      </c>
      <c r="ADC11" s="72" t="s">
        <v>24</v>
      </c>
      <c r="ADD11" s="72" t="s">
        <v>24</v>
      </c>
      <c r="ADE11" s="72" t="s">
        <v>24</v>
      </c>
      <c r="ADF11" s="72" t="s">
        <v>24</v>
      </c>
      <c r="ADG11" s="72" t="s">
        <v>24</v>
      </c>
      <c r="ADH11" s="72" t="s">
        <v>24</v>
      </c>
      <c r="ADI11" s="72" t="s">
        <v>24</v>
      </c>
      <c r="ADJ11" s="72" t="s">
        <v>24</v>
      </c>
      <c r="ADK11" s="71" t="s">
        <v>24</v>
      </c>
      <c r="ADL11" s="72" t="s">
        <v>24</v>
      </c>
      <c r="ADM11" s="72" t="s">
        <v>24</v>
      </c>
      <c r="ADN11" s="72" t="s">
        <v>24</v>
      </c>
      <c r="ADO11" s="72" t="s">
        <v>24</v>
      </c>
      <c r="ADP11" s="73" t="s">
        <v>24</v>
      </c>
      <c r="ADQ11" s="178" t="s">
        <v>24</v>
      </c>
      <c r="ADR11" s="20" t="s">
        <v>24</v>
      </c>
      <c r="ADS11" s="20" t="s">
        <v>24</v>
      </c>
      <c r="ADT11" s="178" t="s">
        <v>25</v>
      </c>
      <c r="ADU11" s="20" t="s">
        <v>25</v>
      </c>
      <c r="ADV11" s="171" t="s">
        <v>25</v>
      </c>
      <c r="ADW11" s="178" t="s">
        <v>2205</v>
      </c>
      <c r="ADX11" s="20" t="s">
        <v>2205</v>
      </c>
      <c r="ADY11" s="20" t="s">
        <v>2205</v>
      </c>
      <c r="ADZ11" s="20" t="s">
        <v>2205</v>
      </c>
      <c r="AEA11" s="20" t="s">
        <v>2205</v>
      </c>
      <c r="AEB11" s="20" t="s">
        <v>2205</v>
      </c>
      <c r="AEC11" s="20" t="s">
        <v>2205</v>
      </c>
      <c r="AED11" s="20" t="s">
        <v>2205</v>
      </c>
      <c r="AEE11" s="20" t="s">
        <v>2205</v>
      </c>
      <c r="AEF11" s="171" t="s">
        <v>2205</v>
      </c>
      <c r="AEG11" s="178" t="s">
        <v>25</v>
      </c>
      <c r="AEH11" s="20" t="s">
        <v>25</v>
      </c>
      <c r="AEI11" s="20" t="s">
        <v>25</v>
      </c>
      <c r="AEJ11" s="178" t="s">
        <v>25</v>
      </c>
      <c r="AEK11" s="20" t="s">
        <v>25</v>
      </c>
      <c r="AEL11" s="20" t="s">
        <v>25</v>
      </c>
      <c r="AEM11" s="20" t="s">
        <v>25</v>
      </c>
      <c r="AEN11" s="178" t="s">
        <v>25</v>
      </c>
      <c r="AEO11" s="171" t="s">
        <v>25</v>
      </c>
      <c r="AEP11" s="125" t="s">
        <v>25</v>
      </c>
      <c r="AEQ11" s="124" t="s">
        <v>25</v>
      </c>
      <c r="AER11" s="124" t="s">
        <v>25</v>
      </c>
      <c r="AES11" s="124" t="s">
        <v>25</v>
      </c>
      <c r="AET11" s="124" t="s">
        <v>25</v>
      </c>
      <c r="AEU11" s="124" t="s">
        <v>25</v>
      </c>
      <c r="AEV11" s="124" t="s">
        <v>25</v>
      </c>
      <c r="AEW11" s="124" t="s">
        <v>25</v>
      </c>
      <c r="AEX11" s="56" t="s">
        <v>25</v>
      </c>
      <c r="AEY11" s="487" t="s">
        <v>25</v>
      </c>
      <c r="AEZ11" s="488" t="s">
        <v>25</v>
      </c>
      <c r="AFA11" s="488" t="s">
        <v>25</v>
      </c>
      <c r="AFB11" s="489" t="s">
        <v>25</v>
      </c>
      <c r="AFC11" s="476"/>
      <c r="AFD11" s="58"/>
      <c r="AFE11" s="58"/>
      <c r="AFF11" s="58"/>
      <c r="AFG11" s="58"/>
      <c r="AFH11" s="58"/>
      <c r="AFI11" s="58"/>
      <c r="AFJ11" s="477"/>
      <c r="AFK11" s="170">
        <v>512</v>
      </c>
      <c r="AFL11" s="170">
        <v>170</v>
      </c>
      <c r="AFM11" s="170">
        <v>102</v>
      </c>
      <c r="AFN11" s="170">
        <v>2343</v>
      </c>
      <c r="AFO11" s="170">
        <v>817</v>
      </c>
      <c r="AFP11" s="170">
        <v>948</v>
      </c>
      <c r="AFQ11" s="170">
        <v>311</v>
      </c>
      <c r="AFR11" s="170">
        <v>38</v>
      </c>
      <c r="AFS11" s="177">
        <v>65</v>
      </c>
      <c r="AFT11" s="170">
        <v>1748</v>
      </c>
      <c r="AFU11" s="170">
        <v>697</v>
      </c>
      <c r="AFV11" s="170">
        <v>5436</v>
      </c>
      <c r="AFW11" s="170">
        <v>14312</v>
      </c>
      <c r="AFX11" s="175">
        <v>37.982112912241476</v>
      </c>
      <c r="AFY11" s="174">
        <v>3</v>
      </c>
      <c r="AFZ11" s="170">
        <v>44</v>
      </c>
      <c r="AGA11" s="170">
        <v>0</v>
      </c>
      <c r="AGB11" s="170">
        <v>0</v>
      </c>
      <c r="AGC11" s="170">
        <v>3</v>
      </c>
      <c r="AGD11" s="170">
        <v>44</v>
      </c>
      <c r="AGE11" s="170">
        <v>1</v>
      </c>
      <c r="AGF11" s="170">
        <v>31</v>
      </c>
      <c r="AGG11" s="170">
        <v>1</v>
      </c>
      <c r="AGH11" s="170">
        <v>28</v>
      </c>
      <c r="AGI11" s="170">
        <v>0</v>
      </c>
      <c r="AGJ11" s="170">
        <v>43</v>
      </c>
      <c r="AGK11" s="170">
        <v>1</v>
      </c>
      <c r="AGL11" s="177">
        <v>28</v>
      </c>
      <c r="AGM11" s="170">
        <v>41769</v>
      </c>
      <c r="AGN11" s="170" t="s">
        <v>25</v>
      </c>
      <c r="AGO11" s="170" t="s">
        <v>25</v>
      </c>
      <c r="AGP11" s="170" t="s">
        <v>25</v>
      </c>
      <c r="AGQ11" s="170" t="s">
        <v>25</v>
      </c>
      <c r="AGR11" s="132" t="s">
        <v>25</v>
      </c>
      <c r="AGS11" s="174">
        <v>2</v>
      </c>
      <c r="AGT11" s="170">
        <v>43461</v>
      </c>
      <c r="AGU11" s="170">
        <v>3</v>
      </c>
      <c r="AGV11" s="170">
        <v>53</v>
      </c>
      <c r="AGW11" s="176">
        <v>0.41520000000000001</v>
      </c>
      <c r="AGX11" s="170">
        <v>142</v>
      </c>
      <c r="AGY11" s="176">
        <v>1.1171</v>
      </c>
      <c r="AGZ11" s="170" t="s">
        <v>2265</v>
      </c>
      <c r="AHA11" s="170" t="s">
        <v>2265</v>
      </c>
      <c r="AHB11" s="170" t="s">
        <v>25</v>
      </c>
      <c r="AHC11" s="170" t="s">
        <v>25</v>
      </c>
      <c r="AHD11" s="170" t="s">
        <v>25</v>
      </c>
      <c r="AHE11" s="170" t="s">
        <v>25</v>
      </c>
      <c r="AHF11" s="170">
        <v>7875</v>
      </c>
      <c r="AHG11" s="170">
        <v>667</v>
      </c>
      <c r="AHH11" s="17">
        <v>5.2476918416880727</v>
      </c>
      <c r="AHI11" s="170">
        <v>1769.81</v>
      </c>
      <c r="AHJ11" s="170" t="s">
        <v>25</v>
      </c>
      <c r="AHK11" s="170" t="s">
        <v>25</v>
      </c>
      <c r="AHL11" s="170" t="s">
        <v>25</v>
      </c>
      <c r="AHM11" s="170" t="s">
        <v>25</v>
      </c>
      <c r="AHN11" s="174">
        <v>53362</v>
      </c>
      <c r="AHO11" s="170">
        <v>38134</v>
      </c>
      <c r="AHP11" s="170">
        <v>781</v>
      </c>
      <c r="AHQ11" s="170">
        <v>504</v>
      </c>
      <c r="AHR11" s="170">
        <v>1824</v>
      </c>
      <c r="AHS11" s="170">
        <v>1124</v>
      </c>
      <c r="AHT11" s="170">
        <v>969</v>
      </c>
      <c r="AHU11" s="170">
        <v>677</v>
      </c>
      <c r="AHV11" s="170">
        <v>1043</v>
      </c>
      <c r="AHW11" s="170">
        <v>757</v>
      </c>
      <c r="AHX11" s="170">
        <v>5760</v>
      </c>
      <c r="AHY11" s="170">
        <v>3480</v>
      </c>
      <c r="AHZ11" s="170">
        <v>10637</v>
      </c>
      <c r="AIA11" s="170">
        <v>6575</v>
      </c>
      <c r="AIB11" s="170">
        <v>14127</v>
      </c>
      <c r="AIC11" s="170">
        <v>9333</v>
      </c>
      <c r="AID11" s="170">
        <v>3532</v>
      </c>
      <c r="AIE11" s="170">
        <v>2743</v>
      </c>
      <c r="AIF11" s="170">
        <v>14689</v>
      </c>
      <c r="AIG11" s="170">
        <v>12941</v>
      </c>
      <c r="AIH11" s="170">
        <v>684</v>
      </c>
      <c r="AII11" s="170">
        <v>497</v>
      </c>
      <c r="AIJ11" s="174" t="s">
        <v>25</v>
      </c>
      <c r="AIK11" s="177" t="s">
        <v>25</v>
      </c>
      <c r="AIL11" s="72" t="s">
        <v>25</v>
      </c>
      <c r="AIM11" s="72" t="s">
        <v>25</v>
      </c>
      <c r="AIN11" s="72" t="s">
        <v>25</v>
      </c>
      <c r="AIO11" s="72" t="s">
        <v>25</v>
      </c>
      <c r="AIP11" s="72" t="s">
        <v>25</v>
      </c>
      <c r="AIQ11" s="72" t="s">
        <v>25</v>
      </c>
      <c r="AIR11" s="72" t="s">
        <v>25</v>
      </c>
      <c r="AIS11" s="72" t="s">
        <v>25</v>
      </c>
      <c r="AIT11" s="72" t="s">
        <v>25</v>
      </c>
      <c r="AIU11" s="72" t="s">
        <v>25</v>
      </c>
      <c r="AIV11" s="72" t="s">
        <v>25</v>
      </c>
      <c r="AIW11" s="73" t="s">
        <v>25</v>
      </c>
      <c r="AIX11" s="28" t="s">
        <v>25</v>
      </c>
      <c r="AIY11" s="132" t="s">
        <v>25</v>
      </c>
      <c r="AIZ11" s="132" t="s">
        <v>25</v>
      </c>
      <c r="AJA11" s="132" t="s">
        <v>25</v>
      </c>
      <c r="AJB11" s="132" t="s">
        <v>25</v>
      </c>
      <c r="AJC11" s="132" t="s">
        <v>25</v>
      </c>
      <c r="AJD11" s="132" t="s">
        <v>25</v>
      </c>
      <c r="AJE11" s="132" t="s">
        <v>25</v>
      </c>
      <c r="AJF11" s="132" t="s">
        <v>25</v>
      </c>
      <c r="AJG11" s="132" t="s">
        <v>25</v>
      </c>
      <c r="AJH11" s="132" t="s">
        <v>25</v>
      </c>
      <c r="AJI11" s="132" t="s">
        <v>25</v>
      </c>
      <c r="AJJ11" s="132" t="s">
        <v>25</v>
      </c>
      <c r="AJK11" s="132" t="s">
        <v>25</v>
      </c>
      <c r="AJL11" s="132" t="s">
        <v>25</v>
      </c>
      <c r="AJM11" s="132" t="s">
        <v>25</v>
      </c>
      <c r="AJN11" s="132" t="s">
        <v>25</v>
      </c>
      <c r="AJO11" s="132" t="s">
        <v>25</v>
      </c>
      <c r="AJP11" s="132" t="s">
        <v>25</v>
      </c>
      <c r="AJQ11" s="132" t="s">
        <v>25</v>
      </c>
      <c r="AJR11" s="132" t="s">
        <v>25</v>
      </c>
      <c r="AJS11" s="132" t="s">
        <v>25</v>
      </c>
      <c r="AJT11" s="132" t="s">
        <v>25</v>
      </c>
      <c r="AJU11" s="132" t="s">
        <v>25</v>
      </c>
      <c r="AJV11" s="132" t="s">
        <v>25</v>
      </c>
      <c r="AJW11" s="132" t="s">
        <v>25</v>
      </c>
      <c r="AJX11" s="132" t="s">
        <v>25</v>
      </c>
      <c r="AJY11" s="132" t="s">
        <v>25</v>
      </c>
      <c r="AJZ11" s="132" t="s">
        <v>25</v>
      </c>
      <c r="AKA11" s="132" t="s">
        <v>25</v>
      </c>
      <c r="AKB11" s="28" t="s">
        <v>25</v>
      </c>
      <c r="AKC11" s="56" t="s">
        <v>25</v>
      </c>
      <c r="AKD11" s="15" t="s">
        <v>25</v>
      </c>
      <c r="AKE11" s="13" t="s">
        <v>25</v>
      </c>
      <c r="AKF11" s="13" t="s">
        <v>25</v>
      </c>
      <c r="AKG11" s="13" t="s">
        <v>25</v>
      </c>
      <c r="AKH11" s="133" t="s">
        <v>25</v>
      </c>
      <c r="AKI11" s="28" t="s">
        <v>25</v>
      </c>
      <c r="AKJ11" s="56" t="s">
        <v>25</v>
      </c>
      <c r="AKK11" s="59">
        <v>6289</v>
      </c>
      <c r="AKL11" s="55">
        <v>6953</v>
      </c>
      <c r="AKM11" s="55">
        <v>205</v>
      </c>
      <c r="AKN11" s="55">
        <v>555</v>
      </c>
      <c r="AKO11" s="132" t="s">
        <v>25</v>
      </c>
      <c r="AKP11" s="56" t="s">
        <v>25</v>
      </c>
      <c r="AKQ11" s="132" t="s">
        <v>25</v>
      </c>
      <c r="AKR11" s="132" t="s">
        <v>25</v>
      </c>
      <c r="AKS11" s="132" t="s">
        <v>25</v>
      </c>
      <c r="AKT11" s="132" t="s">
        <v>25</v>
      </c>
      <c r="AKU11" s="174">
        <v>2264</v>
      </c>
      <c r="AKV11" s="170">
        <v>2461</v>
      </c>
      <c r="AKW11" s="170">
        <v>5875</v>
      </c>
      <c r="AKX11" s="170">
        <v>6458</v>
      </c>
      <c r="AKY11" s="170"/>
      <c r="AKZ11" s="170"/>
      <c r="ALA11" s="170"/>
      <c r="ALB11" s="170"/>
      <c r="ALC11" s="170" t="s">
        <v>25</v>
      </c>
      <c r="ALD11" s="170" t="s">
        <v>25</v>
      </c>
      <c r="ALE11" s="170" t="s">
        <v>25</v>
      </c>
      <c r="ALF11" s="177" t="s">
        <v>25</v>
      </c>
      <c r="ALG11" s="490"/>
      <c r="ALH11" s="491"/>
      <c r="ALI11" s="491"/>
      <c r="ALJ11" s="491"/>
      <c r="ALK11" s="491"/>
      <c r="ALL11" s="491"/>
      <c r="ALM11" s="491"/>
      <c r="ALN11" s="491"/>
      <c r="ALO11" s="491"/>
      <c r="ALP11" s="491"/>
      <c r="ALQ11" s="491"/>
      <c r="ALR11" s="491"/>
      <c r="ALS11" s="491"/>
      <c r="ALT11" s="492"/>
      <c r="ALU11" s="2">
        <v>38412</v>
      </c>
      <c r="ALV11" s="2">
        <v>20471</v>
      </c>
      <c r="ALW11" s="2">
        <v>154588</v>
      </c>
      <c r="ALX11" s="2">
        <v>148502</v>
      </c>
      <c r="ALY11" s="2">
        <v>148816</v>
      </c>
      <c r="ALZ11" s="2">
        <v>155247</v>
      </c>
      <c r="AMA11" s="2">
        <v>95451</v>
      </c>
      <c r="AMB11" s="2">
        <v>87859</v>
      </c>
      <c r="AMC11" s="2">
        <v>277377</v>
      </c>
      <c r="AMD11" s="2">
        <v>250542</v>
      </c>
      <c r="AME11" s="2">
        <v>159306</v>
      </c>
      <c r="AMF11" s="2">
        <v>145000</v>
      </c>
      <c r="AMG11" s="2">
        <v>129968</v>
      </c>
      <c r="AMH11" s="2">
        <v>171302</v>
      </c>
      <c r="AMI11" s="2">
        <v>9792</v>
      </c>
      <c r="AMJ11" s="2">
        <v>43114</v>
      </c>
      <c r="AMK11" s="178">
        <v>3.7892493908514271</v>
      </c>
      <c r="AML11" s="20">
        <v>2.0029607538670322</v>
      </c>
      <c r="AMM11" s="20">
        <v>15.249726253070406</v>
      </c>
      <c r="AMN11" s="20">
        <v>14.530002338467199</v>
      </c>
      <c r="AMO11" s="20">
        <v>14.680332639512287</v>
      </c>
      <c r="AMP11" s="20">
        <v>15.189958876244205</v>
      </c>
      <c r="AMQ11" s="20">
        <v>9.4160065501968031</v>
      </c>
      <c r="AMR11" s="20">
        <v>8.5964598150556188</v>
      </c>
      <c r="AMS11" s="20">
        <v>27.362559311834744</v>
      </c>
      <c r="AMT11" s="20">
        <v>24.513985305815737</v>
      </c>
      <c r="AMU11" s="20">
        <v>15.715145357153427</v>
      </c>
      <c r="AMV11" s="20">
        <v>14.18735329542864</v>
      </c>
      <c r="AMW11" s="20">
        <v>12.821023764192915</v>
      </c>
      <c r="AMX11" s="20">
        <v>16.760841339403566</v>
      </c>
      <c r="AMY11" s="20">
        <v>0.96595673318799258</v>
      </c>
      <c r="AMZ11" s="20">
        <v>4.218438275718003</v>
      </c>
      <c r="ANA11" s="20">
        <v>99.034043266812006</v>
      </c>
      <c r="ANB11" s="20">
        <v>95.781561724282</v>
      </c>
      <c r="ANC11" s="20">
        <v>19.038975643921834</v>
      </c>
      <c r="AND11" s="20">
        <v>16.532963092334231</v>
      </c>
      <c r="ANE11" s="130">
        <v>12254</v>
      </c>
      <c r="ANF11" s="129">
        <v>37.664054095589364</v>
      </c>
      <c r="ANG11" s="131">
        <v>20281</v>
      </c>
      <c r="ANH11" s="129">
        <v>62.335945904410636</v>
      </c>
      <c r="ANI11" s="131">
        <v>347948</v>
      </c>
      <c r="ANJ11" s="129">
        <v>50.133709872629815</v>
      </c>
      <c r="ANK11" s="131">
        <v>346092</v>
      </c>
      <c r="ANL11" s="129">
        <v>49.866290127370185</v>
      </c>
      <c r="ANM11" s="130">
        <v>18</v>
      </c>
      <c r="ANN11" s="129">
        <v>0.8155867693701857</v>
      </c>
      <c r="ANO11" s="131">
        <v>2189</v>
      </c>
      <c r="ANP11" s="129">
        <v>99.184413230629815</v>
      </c>
      <c r="ANQ11" s="131" t="s">
        <v>25</v>
      </c>
      <c r="ANR11" s="129" t="s">
        <v>25</v>
      </c>
      <c r="ANS11" s="131" t="s">
        <v>25</v>
      </c>
      <c r="ANT11" s="129" t="s">
        <v>25</v>
      </c>
      <c r="ANU11" s="131">
        <v>11754</v>
      </c>
      <c r="ANV11" s="129">
        <v>51.845970623263206</v>
      </c>
      <c r="ANW11" s="131">
        <v>10917</v>
      </c>
      <c r="ANX11" s="225">
        <v>48.154029376736801</v>
      </c>
      <c r="ANY11" s="130">
        <v>3511</v>
      </c>
      <c r="ANZ11" s="129">
        <v>29.543924604510263</v>
      </c>
      <c r="AOA11" s="131">
        <v>8373</v>
      </c>
      <c r="AOB11" s="129">
        <v>70.456075395489734</v>
      </c>
      <c r="AOC11" s="131">
        <v>122000</v>
      </c>
      <c r="AOD11" s="129">
        <v>52.087558331661121</v>
      </c>
      <c r="AOE11" s="131">
        <v>112221</v>
      </c>
      <c r="AOF11" s="129">
        <v>47.912441668338879</v>
      </c>
      <c r="AOG11" s="131">
        <v>2445</v>
      </c>
      <c r="AOH11" s="129">
        <v>51.63674762407603</v>
      </c>
      <c r="AOI11" s="131">
        <v>2290</v>
      </c>
      <c r="AOJ11" s="129">
        <v>48.36325237592397</v>
      </c>
      <c r="AOK11" s="130">
        <v>121964</v>
      </c>
      <c r="AOL11" s="131">
        <v>111871</v>
      </c>
      <c r="AOM11" s="131">
        <v>50399</v>
      </c>
      <c r="AON11" s="131">
        <v>51420</v>
      </c>
      <c r="AOO11" s="129">
        <v>41.322849365386503</v>
      </c>
      <c r="AOP11" s="129">
        <v>45.963654566420253</v>
      </c>
      <c r="AOQ11" s="131">
        <v>1749</v>
      </c>
      <c r="AOR11" s="129">
        <v>51.260257913247365</v>
      </c>
      <c r="AOS11" s="131">
        <v>1663</v>
      </c>
      <c r="AOT11" s="129">
        <v>48.739742086752635</v>
      </c>
      <c r="AOU11" s="131">
        <v>77</v>
      </c>
      <c r="AOV11" s="129">
        <v>58.778625954198475</v>
      </c>
      <c r="AOW11" s="131">
        <v>54</v>
      </c>
      <c r="AOX11" s="129">
        <v>41.221374045801525</v>
      </c>
      <c r="AOY11" s="131">
        <v>586</v>
      </c>
      <c r="AOZ11" s="131">
        <v>483</v>
      </c>
      <c r="APA11" s="129">
        <v>121.32505175983437</v>
      </c>
      <c r="APB11" s="131">
        <v>164</v>
      </c>
      <c r="APC11" s="131">
        <v>67</v>
      </c>
      <c r="APD11" s="129">
        <v>29.004329004329005</v>
      </c>
      <c r="APE11" s="131" t="s">
        <v>25</v>
      </c>
      <c r="APF11" s="131" t="s">
        <v>25</v>
      </c>
      <c r="APG11" s="130">
        <v>1790</v>
      </c>
      <c r="APH11" s="129">
        <v>30.478460752596632</v>
      </c>
      <c r="API11" s="131">
        <v>4083</v>
      </c>
      <c r="APJ11" s="129">
        <v>69.521539247403368</v>
      </c>
      <c r="APK11" s="131">
        <v>63952</v>
      </c>
      <c r="APL11" s="129">
        <v>52.017178552837059</v>
      </c>
      <c r="APM11" s="131">
        <v>58992</v>
      </c>
      <c r="APN11" s="129">
        <v>47.982821447162941</v>
      </c>
      <c r="APO11" s="131">
        <v>286</v>
      </c>
      <c r="APP11" s="129">
        <v>48.067226890756302</v>
      </c>
      <c r="APQ11" s="131">
        <v>309</v>
      </c>
      <c r="APR11" s="129">
        <v>51.932773109243705</v>
      </c>
      <c r="APS11" s="130">
        <v>62384</v>
      </c>
      <c r="APT11" s="131">
        <v>57612</v>
      </c>
      <c r="APU11" s="131">
        <v>41464</v>
      </c>
      <c r="APV11" s="131">
        <v>43086</v>
      </c>
      <c r="APW11" s="129">
        <v>66.465760451397799</v>
      </c>
      <c r="APX11" s="129">
        <v>74.786502811914175</v>
      </c>
      <c r="APY11" s="131">
        <v>920</v>
      </c>
      <c r="APZ11" s="129">
        <v>52.541404911479148</v>
      </c>
      <c r="AQA11" s="131">
        <v>831</v>
      </c>
      <c r="AQB11" s="129">
        <v>47.458595088520845</v>
      </c>
      <c r="AQC11" s="131">
        <v>280</v>
      </c>
      <c r="AQD11" s="129">
        <v>56.451612903225815</v>
      </c>
      <c r="AQE11" s="131">
        <v>216</v>
      </c>
      <c r="AQF11" s="129">
        <v>43.548387096774192</v>
      </c>
      <c r="AQG11" s="131">
        <v>219</v>
      </c>
      <c r="AQH11" s="131">
        <v>191</v>
      </c>
      <c r="AQI11" s="129">
        <v>114.65968586387434</v>
      </c>
      <c r="AQJ11" s="131">
        <v>52</v>
      </c>
      <c r="AQK11" s="131">
        <v>17</v>
      </c>
      <c r="AQL11" s="129">
        <v>24.637681159420293</v>
      </c>
      <c r="AQM11" s="130"/>
      <c r="AQN11" s="129"/>
      <c r="AQO11" s="131"/>
      <c r="AQP11" s="129"/>
      <c r="AQQ11" s="131"/>
      <c r="AQR11" s="129"/>
      <c r="AQS11" s="131"/>
      <c r="AQT11" s="129"/>
      <c r="AQU11" s="131"/>
      <c r="AQV11" s="129"/>
      <c r="AQW11" s="131"/>
      <c r="AQX11" s="129"/>
      <c r="AQY11" s="131"/>
      <c r="AQZ11" s="129"/>
      <c r="ARA11" s="131"/>
      <c r="ARB11" s="129"/>
      <c r="ARC11" s="131"/>
      <c r="ARD11" s="129"/>
      <c r="ARE11" s="131"/>
      <c r="ARF11" s="129"/>
      <c r="ARG11" s="131"/>
      <c r="ARH11" s="129"/>
      <c r="ARI11" s="131"/>
      <c r="ARJ11" s="129"/>
      <c r="ARK11" s="131"/>
      <c r="ARL11" s="129"/>
      <c r="ARM11" s="131"/>
      <c r="ARN11" s="129"/>
      <c r="ARO11" s="131"/>
      <c r="ARP11" s="129"/>
      <c r="ARQ11" s="131"/>
      <c r="ARR11" s="129"/>
      <c r="ARS11" s="131" t="s">
        <v>25</v>
      </c>
      <c r="ART11" s="131" t="s">
        <v>25</v>
      </c>
      <c r="ARU11" s="129" t="s">
        <v>25</v>
      </c>
      <c r="ARV11" s="131">
        <v>30</v>
      </c>
      <c r="ARW11" s="131">
        <v>6</v>
      </c>
      <c r="ARX11" s="129">
        <v>16.666666666666664</v>
      </c>
      <c r="ARY11" s="130">
        <v>4030</v>
      </c>
      <c r="ARZ11" s="129">
        <v>66.512625845849144</v>
      </c>
      <c r="ASA11" s="131">
        <v>2029</v>
      </c>
      <c r="ASB11" s="129">
        <v>33.487374154150849</v>
      </c>
      <c r="ASC11" s="131">
        <v>81517</v>
      </c>
      <c r="ASD11" s="129">
        <v>45.269114576391665</v>
      </c>
      <c r="ASE11" s="131">
        <v>98555</v>
      </c>
      <c r="ASF11" s="129">
        <v>54.730885423608335</v>
      </c>
      <c r="ASG11" s="130">
        <v>66</v>
      </c>
      <c r="ASH11" s="129">
        <v>23.741007194244602</v>
      </c>
      <c r="ASI11" s="131">
        <v>212</v>
      </c>
      <c r="ASJ11" s="129">
        <v>76.258992805755398</v>
      </c>
      <c r="ASK11" s="131">
        <v>652</v>
      </c>
      <c r="ASL11" s="129">
        <v>59.92647058823529</v>
      </c>
      <c r="ASM11" s="131">
        <v>436</v>
      </c>
      <c r="ASN11" s="129">
        <v>40.07352941176471</v>
      </c>
      <c r="ASO11" s="130"/>
      <c r="ASP11" s="129"/>
      <c r="ASQ11" s="131"/>
      <c r="ASR11" s="129"/>
      <c r="ASS11" s="131"/>
      <c r="AST11" s="129"/>
      <c r="ASU11" s="131"/>
      <c r="ASV11" s="129"/>
      <c r="ASW11" s="131">
        <v>2</v>
      </c>
      <c r="ASX11" s="131">
        <v>121</v>
      </c>
      <c r="ASY11" s="129">
        <v>98.373983739837399</v>
      </c>
      <c r="ASZ11" s="131">
        <v>7759</v>
      </c>
      <c r="ATA11" s="129">
        <v>37.083592219089041</v>
      </c>
      <c r="ATB11" s="131">
        <v>13164</v>
      </c>
      <c r="ATC11" s="129">
        <v>62.916407780910951</v>
      </c>
      <c r="ATD11" s="28" t="s">
        <v>25</v>
      </c>
      <c r="ATE11" s="132" t="s">
        <v>25</v>
      </c>
      <c r="ATF11" s="132" t="s">
        <v>25</v>
      </c>
      <c r="ATG11" s="56" t="s">
        <v>25</v>
      </c>
      <c r="ATH11" s="28" t="s">
        <v>25</v>
      </c>
      <c r="ATI11" s="132" t="s">
        <v>25</v>
      </c>
      <c r="ATJ11" s="132" t="s">
        <v>25</v>
      </c>
      <c r="ATK11" s="28" t="s">
        <v>3024</v>
      </c>
      <c r="ATL11" s="132" t="s">
        <v>3024</v>
      </c>
      <c r="ATM11" s="132" t="s">
        <v>3024</v>
      </c>
      <c r="ATN11" s="132" t="s">
        <v>3024</v>
      </c>
      <c r="ATO11" s="132" t="s">
        <v>3024</v>
      </c>
      <c r="ATP11" s="132" t="s">
        <v>3024</v>
      </c>
      <c r="ATQ11" s="132" t="s">
        <v>3024</v>
      </c>
      <c r="ATR11" s="132" t="s">
        <v>3024</v>
      </c>
      <c r="ATS11" s="132" t="s">
        <v>3024</v>
      </c>
      <c r="ATT11" s="132" t="s">
        <v>3024</v>
      </c>
      <c r="ATU11" s="132" t="s">
        <v>3024</v>
      </c>
      <c r="ATV11" s="56" t="s">
        <v>3024</v>
      </c>
      <c r="ATW11" s="92">
        <v>12585</v>
      </c>
      <c r="ATX11" s="120">
        <v>2.3837902264600714E-2</v>
      </c>
      <c r="ATY11" s="92">
        <v>18471</v>
      </c>
      <c r="ATZ11" s="120">
        <v>3.9629689783985705E-2</v>
      </c>
      <c r="AUA11" s="92">
        <v>313</v>
      </c>
      <c r="AUB11" s="120">
        <v>1.2779552715654952</v>
      </c>
      <c r="AUC11" s="120">
        <v>0</v>
      </c>
      <c r="AUD11" s="120">
        <v>0</v>
      </c>
      <c r="AUE11" s="120">
        <v>98.722044728434497</v>
      </c>
      <c r="AUF11" s="92">
        <v>839</v>
      </c>
      <c r="AUG11" s="120">
        <v>1.0727056019070322</v>
      </c>
      <c r="AUH11" s="120">
        <v>0</v>
      </c>
      <c r="AUI11" s="120">
        <v>0</v>
      </c>
      <c r="AUJ11" s="128">
        <v>98.927294398092968</v>
      </c>
      <c r="AUK11" s="90">
        <v>93369.968313499994</v>
      </c>
      <c r="AUL11" s="120">
        <v>99.917081260364839</v>
      </c>
      <c r="AUM11" s="93">
        <v>2071</v>
      </c>
      <c r="AUN11" s="132">
        <v>16</v>
      </c>
      <c r="AUO11" s="92">
        <v>931</v>
      </c>
      <c r="AUP11" s="132">
        <v>7</v>
      </c>
      <c r="AUQ11" s="92">
        <v>0</v>
      </c>
      <c r="AUR11" s="92">
        <v>0</v>
      </c>
      <c r="AUS11" s="92">
        <v>46</v>
      </c>
      <c r="AUT11" s="92">
        <v>32</v>
      </c>
      <c r="AUU11" s="92">
        <v>1999</v>
      </c>
      <c r="AUV11" s="92">
        <v>890</v>
      </c>
      <c r="AUW11" s="92">
        <v>26</v>
      </c>
      <c r="AUX11" s="92">
        <v>9</v>
      </c>
      <c r="AUY11" s="92">
        <v>0</v>
      </c>
      <c r="AUZ11" s="94">
        <v>0</v>
      </c>
      <c r="AVA11" s="92">
        <v>208</v>
      </c>
      <c r="AVB11" s="92">
        <v>35</v>
      </c>
      <c r="AVC11" s="92">
        <v>3</v>
      </c>
      <c r="AVD11" s="92">
        <v>0</v>
      </c>
      <c r="AVE11" s="92">
        <v>107</v>
      </c>
      <c r="AVF11" s="92">
        <v>19</v>
      </c>
      <c r="AVG11" s="92">
        <v>64</v>
      </c>
      <c r="AVH11" s="92">
        <v>9</v>
      </c>
      <c r="AVI11" s="92">
        <v>25</v>
      </c>
      <c r="AVJ11" s="92">
        <v>5</v>
      </c>
      <c r="AVK11" s="92">
        <v>8</v>
      </c>
      <c r="AVL11" s="92">
        <v>2</v>
      </c>
      <c r="AVM11" s="92">
        <v>1</v>
      </c>
      <c r="AVN11" s="92">
        <v>0</v>
      </c>
      <c r="AVO11" s="92">
        <v>0</v>
      </c>
      <c r="AVP11" s="92">
        <v>0</v>
      </c>
      <c r="AVQ11" s="92">
        <v>0</v>
      </c>
      <c r="AVR11" s="94">
        <v>0</v>
      </c>
      <c r="AVS11" s="93">
        <v>21</v>
      </c>
      <c r="AVT11" s="92">
        <v>2</v>
      </c>
      <c r="AVU11" s="92">
        <v>0</v>
      </c>
      <c r="AVV11" s="92">
        <v>0</v>
      </c>
      <c r="AVW11" s="92">
        <v>3</v>
      </c>
      <c r="AVX11" s="92">
        <v>1</v>
      </c>
      <c r="AVY11" s="92">
        <v>8</v>
      </c>
      <c r="AVZ11" s="92">
        <v>0</v>
      </c>
      <c r="AWA11" s="92">
        <v>5</v>
      </c>
      <c r="AWB11" s="92">
        <v>0</v>
      </c>
      <c r="AWC11" s="92">
        <v>5</v>
      </c>
      <c r="AWD11" s="92">
        <v>1</v>
      </c>
      <c r="AWE11" s="92">
        <v>0</v>
      </c>
      <c r="AWF11" s="92">
        <v>0</v>
      </c>
      <c r="AWG11" s="92">
        <v>0</v>
      </c>
      <c r="AWH11" s="92">
        <v>0</v>
      </c>
      <c r="AWI11" s="92">
        <v>0</v>
      </c>
      <c r="AWJ11" s="94">
        <v>0</v>
      </c>
      <c r="AWK11" s="93">
        <v>7990</v>
      </c>
      <c r="AWL11" s="92">
        <v>4984</v>
      </c>
      <c r="AWM11" s="92">
        <v>2210</v>
      </c>
      <c r="AWN11" s="92">
        <v>1306</v>
      </c>
      <c r="AWO11" s="92">
        <v>627</v>
      </c>
      <c r="AWP11" s="92">
        <v>404</v>
      </c>
      <c r="AWQ11" s="92">
        <v>675</v>
      </c>
      <c r="AWR11" s="92">
        <v>488</v>
      </c>
      <c r="AWS11" s="92">
        <v>501</v>
      </c>
      <c r="AWT11" s="92">
        <v>584</v>
      </c>
      <c r="AWU11" s="92">
        <v>620</v>
      </c>
      <c r="AWV11" s="92">
        <v>193</v>
      </c>
      <c r="AWW11" s="92">
        <v>306</v>
      </c>
      <c r="AWX11" s="92">
        <v>143</v>
      </c>
      <c r="AWY11" s="92">
        <v>79</v>
      </c>
      <c r="AWZ11" s="92">
        <v>52</v>
      </c>
      <c r="AXA11" s="92">
        <v>431</v>
      </c>
      <c r="AXB11" s="92">
        <v>177</v>
      </c>
      <c r="AXC11" s="92">
        <v>221</v>
      </c>
      <c r="AXD11" s="92">
        <v>225</v>
      </c>
      <c r="AXE11" s="92">
        <v>149</v>
      </c>
      <c r="AXF11" s="92">
        <v>137</v>
      </c>
      <c r="AXG11" s="92">
        <v>258</v>
      </c>
      <c r="AXH11" s="92">
        <v>99</v>
      </c>
      <c r="AXI11" s="92">
        <v>65</v>
      </c>
      <c r="AXJ11" s="92">
        <v>53</v>
      </c>
      <c r="AXK11" s="92">
        <v>1848</v>
      </c>
      <c r="AXL11" s="94">
        <v>1123</v>
      </c>
      <c r="AXM11" s="93">
        <v>59</v>
      </c>
      <c r="AXN11" s="92">
        <v>44</v>
      </c>
      <c r="AXO11" s="92">
        <v>32</v>
      </c>
      <c r="AXP11" s="92">
        <v>26</v>
      </c>
      <c r="AXQ11" s="92">
        <v>23</v>
      </c>
      <c r="AXR11" s="92">
        <v>15</v>
      </c>
      <c r="AXS11" s="92">
        <v>32</v>
      </c>
      <c r="AXT11" s="92">
        <v>26</v>
      </c>
      <c r="AXU11" s="92">
        <v>153</v>
      </c>
      <c r="AXV11" s="92">
        <v>87</v>
      </c>
      <c r="AXW11" s="92">
        <v>932</v>
      </c>
      <c r="AXX11" s="92">
        <v>352</v>
      </c>
      <c r="AXY11" s="92">
        <v>2032</v>
      </c>
      <c r="AXZ11" s="92">
        <v>985</v>
      </c>
      <c r="AYA11" s="92">
        <v>4759</v>
      </c>
      <c r="AYB11" s="92">
        <v>3475</v>
      </c>
      <c r="AYC11" s="94">
        <v>2</v>
      </c>
      <c r="AYD11" s="92">
        <v>454</v>
      </c>
      <c r="AYE11" s="92">
        <v>205</v>
      </c>
      <c r="AYF11" s="92">
        <v>439</v>
      </c>
      <c r="AYG11" s="92">
        <v>173</v>
      </c>
      <c r="AYH11" s="92">
        <v>233</v>
      </c>
      <c r="AYI11" s="92">
        <v>179</v>
      </c>
      <c r="AYJ11" s="92">
        <v>148</v>
      </c>
      <c r="AYK11" s="92">
        <v>68</v>
      </c>
      <c r="AYL11" s="92">
        <v>192</v>
      </c>
      <c r="AYM11" s="92">
        <v>17</v>
      </c>
      <c r="AYN11" s="92">
        <v>131</v>
      </c>
      <c r="AYO11" s="92">
        <v>4</v>
      </c>
      <c r="AYP11" s="92">
        <v>57</v>
      </c>
      <c r="AYQ11" s="92">
        <v>48</v>
      </c>
      <c r="AYR11" s="92">
        <v>72</v>
      </c>
      <c r="AYS11" s="92">
        <v>48</v>
      </c>
      <c r="AYT11" s="92">
        <v>89</v>
      </c>
      <c r="AYU11" s="92">
        <v>190</v>
      </c>
      <c r="AYV11" s="92">
        <v>93</v>
      </c>
      <c r="AYW11" s="119">
        <v>621.18996362268035</v>
      </c>
      <c r="AYX11" s="120">
        <v>392.12138139390339</v>
      </c>
      <c r="AYY11" s="120">
        <v>171.81850057648606</v>
      </c>
      <c r="AYZ11" s="120">
        <v>102.75090772480695</v>
      </c>
      <c r="AZA11" s="120">
        <v>48.746696769889937</v>
      </c>
      <c r="AZB11" s="120">
        <v>31.785120000629409</v>
      </c>
      <c r="AZC11" s="120">
        <v>52.478501307297776</v>
      </c>
      <c r="AZD11" s="120">
        <v>38.393907327492947</v>
      </c>
      <c r="AZE11" s="120">
        <v>38.950709859194347</v>
      </c>
      <c r="AZF11" s="120">
        <v>45.946807129622712</v>
      </c>
      <c r="AZG11" s="120">
        <v>48.202475274851288</v>
      </c>
      <c r="AZH11" s="120">
        <v>15.184475643865039</v>
      </c>
      <c r="AZI11" s="120">
        <v>23.790253925974991</v>
      </c>
      <c r="AZJ11" s="120">
        <v>11.250673663589122</v>
      </c>
      <c r="AZK11" s="120">
        <v>6.1419283011504069</v>
      </c>
      <c r="AZL11" s="120">
        <v>4.0911540594869535</v>
      </c>
      <c r="AZM11" s="120">
        <v>33.508494908807911</v>
      </c>
      <c r="AZN11" s="120">
        <v>13.925659010176746</v>
      </c>
      <c r="AZO11" s="120">
        <v>17.181850057648607</v>
      </c>
      <c r="AZP11" s="120">
        <v>17.702108911241627</v>
      </c>
      <c r="AZQ11" s="120">
        <v>11.584143251536842</v>
      </c>
      <c r="AZR11" s="120">
        <v>10.778617425956012</v>
      </c>
      <c r="AZS11" s="120">
        <v>20.058449388567151</v>
      </c>
      <c r="AZT11" s="120">
        <v>7.7889279209463158</v>
      </c>
      <c r="AZU11" s="120">
        <v>5.0534853110731195</v>
      </c>
      <c r="AZV11" s="120">
        <v>4.1698300990924722</v>
      </c>
      <c r="AZW11" s="120">
        <v>143.67447469020192</v>
      </c>
      <c r="AZX11" s="128">
        <v>88.353192476997094</v>
      </c>
      <c r="AZY11" s="120">
        <v>468.81207787048078</v>
      </c>
      <c r="AZZ11" s="91">
        <v>383.81018841591066</v>
      </c>
      <c r="BAA11" s="91">
        <v>254.27095748907428</v>
      </c>
      <c r="BAB11" s="91">
        <v>226.79692951849268</v>
      </c>
      <c r="BAC11" s="91">
        <v>483.0324614188055</v>
      </c>
      <c r="BAD11" s="91">
        <v>392.15686274509801</v>
      </c>
      <c r="BAE11" s="91">
        <v>37.206292716463786</v>
      </c>
      <c r="BAF11" s="91">
        <v>26.239143554354385</v>
      </c>
      <c r="BAG11" s="91">
        <v>15.557127473644037</v>
      </c>
      <c r="BAH11" s="91">
        <v>13.719484041865533</v>
      </c>
      <c r="BAI11" s="91">
        <v>71.664441790205856</v>
      </c>
      <c r="BAJ11" s="91">
        <v>43.257756563245827</v>
      </c>
      <c r="BAK11" s="91">
        <v>218.55027535693222</v>
      </c>
      <c r="BAL11" s="91">
        <v>79.979732408719158</v>
      </c>
      <c r="BAM11" s="91">
        <v>761.4622173090255</v>
      </c>
      <c r="BAN11" s="91">
        <v>358.72969626338408</v>
      </c>
      <c r="BAO11" s="91">
        <v>4772.4104734303392</v>
      </c>
      <c r="BAP11" s="91">
        <v>3570.4928307586397</v>
      </c>
      <c r="BAQ11" s="128">
        <v>8.3163541103580183</v>
      </c>
      <c r="BAR11" s="91">
        <v>35.296651249649173</v>
      </c>
      <c r="BAS11" s="91">
        <v>16.128588119131258</v>
      </c>
      <c r="BAT11" s="91">
        <v>34.130462331709218</v>
      </c>
      <c r="BAU11" s="91">
        <v>13.610954851754672</v>
      </c>
      <c r="BAV11" s="91">
        <v>18.114801192000566</v>
      </c>
      <c r="BAW11" s="91">
        <v>14.083011089387782</v>
      </c>
      <c r="BAX11" s="91">
        <v>11.506397323674179</v>
      </c>
      <c r="BAY11" s="91">
        <v>5.3499706931752469</v>
      </c>
      <c r="BAZ11" s="91">
        <v>14.927218149631369</v>
      </c>
      <c r="BBA11" s="91">
        <v>1.3374926732938117</v>
      </c>
      <c r="BBB11" s="91">
        <v>10.184716550008902</v>
      </c>
      <c r="BBC11" s="91">
        <v>0.31470415842207333</v>
      </c>
      <c r="BBD11" s="91">
        <v>4.431517888171812</v>
      </c>
      <c r="BBE11" s="91">
        <v>3.77644990106488</v>
      </c>
      <c r="BBF11" s="91">
        <v>5.5977068061117627</v>
      </c>
      <c r="BBG11" s="91">
        <v>3.77644990106488</v>
      </c>
      <c r="BBH11" s="91">
        <v>6.9193875797770401</v>
      </c>
      <c r="BBI11" s="91">
        <v>14.948447525048485</v>
      </c>
      <c r="BBJ11" s="120">
        <v>7.316871683313205</v>
      </c>
      <c r="BBK11" s="224" t="s">
        <v>25</v>
      </c>
      <c r="BBL11" s="163" t="s">
        <v>25</v>
      </c>
      <c r="BBM11" s="163" t="s">
        <v>25</v>
      </c>
      <c r="BBN11" s="163" t="s">
        <v>25</v>
      </c>
      <c r="BBO11" s="163" t="s">
        <v>25</v>
      </c>
      <c r="BBP11" s="163" t="s">
        <v>25</v>
      </c>
      <c r="BBQ11" s="163" t="s">
        <v>25</v>
      </c>
      <c r="BBR11" s="163" t="s">
        <v>25</v>
      </c>
      <c r="BBS11" s="163" t="s">
        <v>25</v>
      </c>
      <c r="BBT11" s="163" t="s">
        <v>25</v>
      </c>
      <c r="BBU11" s="163" t="s">
        <v>25</v>
      </c>
      <c r="BBV11" s="163" t="s">
        <v>25</v>
      </c>
      <c r="BBW11" s="163" t="s">
        <v>25</v>
      </c>
      <c r="BBX11" s="163" t="s">
        <v>25</v>
      </c>
      <c r="BBY11" s="163" t="s">
        <v>25</v>
      </c>
      <c r="BBZ11" s="163" t="s">
        <v>25</v>
      </c>
      <c r="BCA11" s="163" t="s">
        <v>25</v>
      </c>
      <c r="BCB11" s="163" t="s">
        <v>25</v>
      </c>
      <c r="BCC11" s="163" t="s">
        <v>25</v>
      </c>
      <c r="BCD11" s="163" t="s">
        <v>25</v>
      </c>
      <c r="BCE11" s="163" t="s">
        <v>25</v>
      </c>
      <c r="BCF11" s="163" t="s">
        <v>25</v>
      </c>
      <c r="BCG11" s="163" t="s">
        <v>25</v>
      </c>
      <c r="BCH11" s="163" t="s">
        <v>25</v>
      </c>
      <c r="BCI11" s="163" t="s">
        <v>25</v>
      </c>
      <c r="BCJ11" s="164" t="s">
        <v>25</v>
      </c>
      <c r="BCK11" s="28" t="s">
        <v>25</v>
      </c>
      <c r="BCL11" s="132" t="s">
        <v>25</v>
      </c>
      <c r="BCM11" s="132" t="s">
        <v>25</v>
      </c>
      <c r="BCN11" s="132" t="s">
        <v>25</v>
      </c>
      <c r="BCO11" s="132" t="s">
        <v>25</v>
      </c>
      <c r="BCP11" s="132" t="s">
        <v>25</v>
      </c>
      <c r="BCQ11" s="132" t="s">
        <v>25</v>
      </c>
      <c r="BCR11" s="132" t="s">
        <v>25</v>
      </c>
      <c r="BCS11" s="132" t="s">
        <v>25</v>
      </c>
      <c r="BCT11" s="132" t="s">
        <v>25</v>
      </c>
      <c r="BCU11" s="132" t="s">
        <v>25</v>
      </c>
      <c r="BCV11" s="132" t="s">
        <v>25</v>
      </c>
      <c r="BCW11" s="132" t="s">
        <v>25</v>
      </c>
      <c r="BCX11" s="132" t="s">
        <v>25</v>
      </c>
      <c r="BCY11" s="132" t="s">
        <v>25</v>
      </c>
      <c r="BCZ11" s="132" t="s">
        <v>25</v>
      </c>
      <c r="BDA11" s="132" t="s">
        <v>25</v>
      </c>
      <c r="BDB11" s="132" t="s">
        <v>25</v>
      </c>
      <c r="BDC11" s="56" t="s">
        <v>25</v>
      </c>
      <c r="BDD11" s="90" t="s">
        <v>25</v>
      </c>
      <c r="BDE11" s="90" t="s">
        <v>25</v>
      </c>
      <c r="BDF11" s="90" t="s">
        <v>25</v>
      </c>
      <c r="BDG11" s="90" t="s">
        <v>25</v>
      </c>
      <c r="BDH11" s="90" t="s">
        <v>25</v>
      </c>
      <c r="BDI11" s="90" t="s">
        <v>25</v>
      </c>
      <c r="BDJ11" s="90" t="s">
        <v>25</v>
      </c>
      <c r="BDK11" s="90" t="s">
        <v>25</v>
      </c>
      <c r="BDL11" s="90" t="s">
        <v>25</v>
      </c>
      <c r="BDM11" s="90" t="s">
        <v>25</v>
      </c>
      <c r="BDN11" s="90" t="s">
        <v>25</v>
      </c>
      <c r="BDO11" s="94" t="s">
        <v>25</v>
      </c>
      <c r="BDP11" s="90">
        <v>111</v>
      </c>
      <c r="BDQ11" s="90">
        <v>38</v>
      </c>
      <c r="BDR11" s="90">
        <v>0</v>
      </c>
      <c r="BDS11" s="90">
        <v>0</v>
      </c>
      <c r="BDT11" s="90">
        <v>5</v>
      </c>
      <c r="BDU11" s="90">
        <v>2</v>
      </c>
      <c r="BDV11" s="90">
        <v>49</v>
      </c>
      <c r="BDW11" s="90">
        <v>15</v>
      </c>
      <c r="BDX11" s="90">
        <v>34</v>
      </c>
      <c r="BDY11" s="90">
        <v>11</v>
      </c>
      <c r="BDZ11" s="90">
        <v>23</v>
      </c>
      <c r="BEA11" s="92">
        <v>10</v>
      </c>
      <c r="BEB11" s="119">
        <v>22</v>
      </c>
      <c r="BEC11" s="120">
        <v>7.3</v>
      </c>
      <c r="BED11" s="120">
        <v>0</v>
      </c>
      <c r="BEE11" s="120">
        <v>0</v>
      </c>
      <c r="BEF11" s="120">
        <v>6.3</v>
      </c>
      <c r="BEG11" s="120">
        <v>2.7</v>
      </c>
      <c r="BEH11" s="120">
        <v>29.1</v>
      </c>
      <c r="BEI11" s="120">
        <v>7.8</v>
      </c>
      <c r="BEJ11" s="120">
        <v>32.4</v>
      </c>
      <c r="BEK11" s="120">
        <v>9.6999999999999993</v>
      </c>
      <c r="BEL11" s="120">
        <v>61.3</v>
      </c>
      <c r="BEM11" s="128">
        <v>27</v>
      </c>
      <c r="BEN11" s="92" t="s">
        <v>2205</v>
      </c>
      <c r="BEO11" s="92" t="s">
        <v>2205</v>
      </c>
      <c r="BEP11" s="92" t="s">
        <v>2205</v>
      </c>
      <c r="BEQ11" s="92" t="s">
        <v>2205</v>
      </c>
      <c r="BER11" s="92" t="s">
        <v>2205</v>
      </c>
      <c r="BES11" s="92" t="s">
        <v>2205</v>
      </c>
      <c r="BET11" s="92" t="s">
        <v>2205</v>
      </c>
      <c r="BEU11" s="92" t="s">
        <v>2205</v>
      </c>
      <c r="BEV11" s="92" t="s">
        <v>2205</v>
      </c>
      <c r="BEW11" s="92" t="s">
        <v>2205</v>
      </c>
      <c r="BEX11" s="92" t="s">
        <v>2205</v>
      </c>
      <c r="BEY11" s="92" t="s">
        <v>2205</v>
      </c>
      <c r="BEZ11" s="92" t="s">
        <v>2205</v>
      </c>
      <c r="BFA11" s="92" t="s">
        <v>2205</v>
      </c>
      <c r="BFB11" s="92" t="s">
        <v>2205</v>
      </c>
      <c r="BFC11" s="92" t="s">
        <v>2205</v>
      </c>
      <c r="BFD11" s="28" t="s">
        <v>25</v>
      </c>
      <c r="BFE11" s="132" t="s">
        <v>25</v>
      </c>
      <c r="BFF11" s="95" t="s">
        <v>25</v>
      </c>
      <c r="BFG11" s="132" t="s">
        <v>25</v>
      </c>
      <c r="BFH11" s="28" t="s">
        <v>25</v>
      </c>
      <c r="BFI11" s="56" t="s">
        <v>25</v>
      </c>
      <c r="BFJ11" s="28" t="s">
        <v>25</v>
      </c>
      <c r="BFK11" s="56" t="s">
        <v>25</v>
      </c>
      <c r="BFL11" s="28" t="s">
        <v>25</v>
      </c>
      <c r="BFM11" s="56" t="s">
        <v>25</v>
      </c>
      <c r="BFN11" s="28" t="s">
        <v>25</v>
      </c>
      <c r="BFO11" s="56" t="s">
        <v>25</v>
      </c>
      <c r="BFP11" s="28" t="s">
        <v>25</v>
      </c>
      <c r="BFQ11" s="28" t="s">
        <v>25</v>
      </c>
      <c r="BFR11" s="132" t="s">
        <v>25</v>
      </c>
      <c r="BFS11" s="132" t="s">
        <v>25</v>
      </c>
      <c r="BFT11" s="132" t="s">
        <v>25</v>
      </c>
      <c r="BFU11" s="132" t="s">
        <v>25</v>
      </c>
      <c r="BFV11" s="132" t="s">
        <v>25</v>
      </c>
      <c r="BFW11" s="132" t="s">
        <v>25</v>
      </c>
      <c r="BFX11" s="56" t="s">
        <v>25</v>
      </c>
      <c r="BFY11" s="132" t="s">
        <v>25</v>
      </c>
      <c r="BFZ11" s="207" t="s">
        <v>25</v>
      </c>
      <c r="BGA11" s="207" t="s">
        <v>25</v>
      </c>
      <c r="BGB11" s="207" t="s">
        <v>25</v>
      </c>
      <c r="BGC11" s="207" t="s">
        <v>25</v>
      </c>
      <c r="BGD11" s="207" t="s">
        <v>25</v>
      </c>
      <c r="BGE11" s="207" t="s">
        <v>25</v>
      </c>
      <c r="BGF11" s="207" t="s">
        <v>25</v>
      </c>
      <c r="BGG11" s="132" t="s">
        <v>25</v>
      </c>
      <c r="BGH11" s="207" t="s">
        <v>25</v>
      </c>
      <c r="BGI11" s="207" t="s">
        <v>25</v>
      </c>
      <c r="BGJ11" s="207" t="s">
        <v>25</v>
      </c>
      <c r="BGK11" s="207" t="s">
        <v>25</v>
      </c>
      <c r="BGL11" s="207" t="s">
        <v>25</v>
      </c>
      <c r="BGM11" s="307" t="s">
        <v>25</v>
      </c>
      <c r="BGN11" s="132" t="s">
        <v>2205</v>
      </c>
      <c r="BGO11" s="132" t="s">
        <v>2205</v>
      </c>
      <c r="BGP11" s="132" t="s">
        <v>2205</v>
      </c>
      <c r="BGQ11" s="132" t="s">
        <v>2205</v>
      </c>
      <c r="BGR11" s="132" t="s">
        <v>2205</v>
      </c>
      <c r="BGS11" s="132" t="s">
        <v>2205</v>
      </c>
      <c r="BGT11" s="132" t="s">
        <v>2205</v>
      </c>
      <c r="BGU11" s="132" t="s">
        <v>2205</v>
      </c>
      <c r="BGV11" s="132" t="s">
        <v>2205</v>
      </c>
      <c r="BGW11" s="132" t="s">
        <v>2205</v>
      </c>
      <c r="BGX11" s="132" t="s">
        <v>2205</v>
      </c>
      <c r="BGY11" s="132" t="s">
        <v>2205</v>
      </c>
      <c r="BGZ11" s="132" t="s">
        <v>2205</v>
      </c>
      <c r="BHA11" s="132" t="s">
        <v>2205</v>
      </c>
      <c r="BHB11" s="132" t="s">
        <v>2205</v>
      </c>
      <c r="BHC11" s="71">
        <v>5535</v>
      </c>
      <c r="BHD11" s="72">
        <v>3568</v>
      </c>
      <c r="BHE11" s="72">
        <v>1242</v>
      </c>
      <c r="BHF11" s="72">
        <v>168</v>
      </c>
      <c r="BHG11" s="72">
        <v>557</v>
      </c>
      <c r="BHH11" s="630">
        <v>2606</v>
      </c>
      <c r="BHI11" s="873"/>
      <c r="BHJ11" s="630">
        <v>1820</v>
      </c>
      <c r="BHK11" s="873"/>
      <c r="BHL11" s="873" t="s">
        <v>25</v>
      </c>
      <c r="BHM11" s="873"/>
      <c r="BHN11" s="72" t="s">
        <v>25</v>
      </c>
      <c r="BHO11" s="73" t="s">
        <v>25</v>
      </c>
      <c r="BHP11" s="71">
        <v>957</v>
      </c>
      <c r="BHQ11" s="72">
        <v>4312</v>
      </c>
      <c r="BHR11" s="72">
        <v>138</v>
      </c>
      <c r="BHS11" s="72">
        <v>3183</v>
      </c>
      <c r="BHT11" s="72">
        <v>595</v>
      </c>
      <c r="BHU11" s="72">
        <v>651</v>
      </c>
      <c r="BHV11" s="75">
        <v>69</v>
      </c>
      <c r="BHW11" s="75">
        <v>91</v>
      </c>
      <c r="BHX11" s="75">
        <v>155</v>
      </c>
      <c r="BHY11" s="75">
        <v>387</v>
      </c>
      <c r="BHZ11" s="75">
        <v>129</v>
      </c>
      <c r="BIA11" s="75">
        <v>117</v>
      </c>
      <c r="BIB11" s="75">
        <v>182</v>
      </c>
      <c r="BIC11" s="75">
        <v>201</v>
      </c>
      <c r="BID11" s="75">
        <v>135</v>
      </c>
      <c r="BIE11" s="75">
        <v>219</v>
      </c>
      <c r="BIF11" s="75">
        <v>25</v>
      </c>
      <c r="BIG11" s="75">
        <v>257</v>
      </c>
      <c r="BIH11" s="75">
        <v>82</v>
      </c>
      <c r="BII11" s="75">
        <v>1842</v>
      </c>
      <c r="BIJ11" s="75">
        <v>141</v>
      </c>
      <c r="BIK11" s="75">
        <v>1263</v>
      </c>
      <c r="BIL11" s="75">
        <v>86</v>
      </c>
      <c r="BIM11" s="72">
        <v>112</v>
      </c>
      <c r="BIN11" s="75">
        <v>177</v>
      </c>
      <c r="BIO11" s="73">
        <v>301</v>
      </c>
      <c r="BIP11" s="71">
        <v>4435</v>
      </c>
      <c r="BIQ11" s="72">
        <v>632</v>
      </c>
      <c r="BIR11" s="72">
        <v>77</v>
      </c>
      <c r="BIS11" s="75">
        <v>0</v>
      </c>
      <c r="BIT11" s="75" t="s">
        <v>25</v>
      </c>
      <c r="BIU11" s="76" t="s">
        <v>25</v>
      </c>
      <c r="BIV11" s="72">
        <v>759</v>
      </c>
      <c r="BIW11" s="72">
        <v>7</v>
      </c>
      <c r="BIX11" s="72">
        <v>607</v>
      </c>
      <c r="BIY11" s="75">
        <v>1</v>
      </c>
      <c r="BIZ11" s="75">
        <v>26</v>
      </c>
      <c r="BJA11" s="75">
        <v>5</v>
      </c>
      <c r="BJB11" s="75">
        <v>47</v>
      </c>
      <c r="BJC11" s="75">
        <v>1</v>
      </c>
      <c r="BJD11" s="75">
        <v>266</v>
      </c>
      <c r="BJE11" s="75">
        <v>0</v>
      </c>
      <c r="BJF11" s="75">
        <v>102</v>
      </c>
      <c r="BJG11" s="75">
        <v>0</v>
      </c>
      <c r="BJH11" s="75">
        <v>54</v>
      </c>
      <c r="BJI11" s="75">
        <v>0</v>
      </c>
      <c r="BJJ11" s="75">
        <v>40</v>
      </c>
      <c r="BJK11" s="75">
        <v>0</v>
      </c>
      <c r="BJL11" s="75">
        <v>28</v>
      </c>
      <c r="BJM11" s="75">
        <v>0</v>
      </c>
      <c r="BJN11" s="75">
        <v>7</v>
      </c>
      <c r="BJO11" s="75">
        <v>0</v>
      </c>
      <c r="BJP11" s="75">
        <v>5</v>
      </c>
      <c r="BJQ11" s="75">
        <v>0</v>
      </c>
      <c r="BJR11" s="75">
        <v>32</v>
      </c>
      <c r="BJS11" s="71">
        <v>294</v>
      </c>
      <c r="BJT11" s="73">
        <v>4</v>
      </c>
      <c r="BJU11" s="179">
        <v>23</v>
      </c>
      <c r="BJV11" s="180">
        <v>10.619485370504611</v>
      </c>
      <c r="BJW11" s="64">
        <v>6</v>
      </c>
      <c r="BJX11" s="180">
        <v>3.0035141115104671</v>
      </c>
      <c r="BJY11" s="64">
        <v>837</v>
      </c>
      <c r="BJZ11" s="180">
        <v>670.69994791457987</v>
      </c>
      <c r="BKA11" s="64">
        <v>178</v>
      </c>
      <c r="BKB11" s="180">
        <v>154.5689003898957</v>
      </c>
      <c r="BKC11" s="64">
        <v>2197</v>
      </c>
      <c r="BKD11" s="180">
        <v>1714.0895508414408</v>
      </c>
      <c r="BKE11" s="64">
        <v>857</v>
      </c>
      <c r="BKF11" s="180">
        <v>705.54142277326355</v>
      </c>
      <c r="BKG11" s="64">
        <v>17014</v>
      </c>
      <c r="BKH11" s="180">
        <v>2083.2848653897249</v>
      </c>
      <c r="BKI11" s="64">
        <v>3010</v>
      </c>
      <c r="BKJ11" s="181">
        <v>360.63236465802828</v>
      </c>
      <c r="BKK11" s="179">
        <v>20071</v>
      </c>
      <c r="BKL11" s="64">
        <v>4051</v>
      </c>
      <c r="BKM11" s="64">
        <v>760</v>
      </c>
      <c r="BKN11" s="64">
        <v>39</v>
      </c>
      <c r="BKO11" s="64">
        <v>5</v>
      </c>
      <c r="BKP11" s="64">
        <v>1</v>
      </c>
      <c r="BKQ11" s="64">
        <v>106</v>
      </c>
      <c r="BKR11" s="64">
        <v>6</v>
      </c>
      <c r="BKS11" s="64">
        <v>216</v>
      </c>
      <c r="BKT11" s="64">
        <v>4</v>
      </c>
      <c r="BKU11" s="64">
        <v>20</v>
      </c>
      <c r="BKV11" s="64">
        <v>2</v>
      </c>
      <c r="BKW11" s="64">
        <v>31</v>
      </c>
      <c r="BKX11" s="64">
        <v>6</v>
      </c>
      <c r="BKY11" s="64">
        <v>228</v>
      </c>
      <c r="BKZ11" s="64">
        <v>9</v>
      </c>
      <c r="BLA11" s="64">
        <v>154</v>
      </c>
      <c r="BLB11" s="64">
        <v>11</v>
      </c>
      <c r="BLC11" s="64">
        <v>3679</v>
      </c>
      <c r="BLD11" s="64">
        <v>586</v>
      </c>
      <c r="BLE11" s="64">
        <v>361</v>
      </c>
      <c r="BLF11" s="64">
        <v>153</v>
      </c>
      <c r="BLG11" s="64">
        <v>156</v>
      </c>
      <c r="BLH11" s="64">
        <v>54</v>
      </c>
      <c r="BLI11" s="64">
        <v>4499</v>
      </c>
      <c r="BLJ11" s="64">
        <v>929</v>
      </c>
      <c r="BLK11" s="64">
        <v>49</v>
      </c>
      <c r="BLL11" s="182">
        <v>47</v>
      </c>
      <c r="BLM11" s="179">
        <v>30804</v>
      </c>
      <c r="BLN11" s="64">
        <v>20697</v>
      </c>
      <c r="BLO11" s="64">
        <v>8511</v>
      </c>
      <c r="BLP11" s="64">
        <v>5184</v>
      </c>
      <c r="BLQ11" s="64">
        <v>2474</v>
      </c>
      <c r="BLR11" s="64">
        <v>2299</v>
      </c>
      <c r="BLS11" s="64">
        <v>692</v>
      </c>
      <c r="BLT11" s="64">
        <v>408</v>
      </c>
      <c r="BLU11" s="64">
        <v>15040</v>
      </c>
      <c r="BLV11" s="64">
        <v>10103</v>
      </c>
      <c r="BLW11" s="64">
        <v>692</v>
      </c>
      <c r="BLX11" s="64">
        <v>517</v>
      </c>
      <c r="BLY11" s="64">
        <v>2145</v>
      </c>
      <c r="BLZ11" s="64">
        <v>1898</v>
      </c>
      <c r="BMA11" s="64">
        <v>733</v>
      </c>
      <c r="BMB11" s="64">
        <v>149</v>
      </c>
      <c r="BMC11" s="64">
        <v>495</v>
      </c>
      <c r="BMD11" s="64">
        <v>131</v>
      </c>
      <c r="BME11" s="64">
        <v>22</v>
      </c>
      <c r="BMF11" s="182">
        <v>8</v>
      </c>
      <c r="BMG11" s="179">
        <v>20071</v>
      </c>
      <c r="BMH11" s="64">
        <v>4051</v>
      </c>
      <c r="BMI11" s="64">
        <v>5158</v>
      </c>
      <c r="BMJ11" s="64">
        <v>1440</v>
      </c>
      <c r="BMK11" s="64">
        <v>1480</v>
      </c>
      <c r="BML11" s="64">
        <v>510</v>
      </c>
      <c r="BMM11" s="64">
        <v>918</v>
      </c>
      <c r="BMN11" s="64">
        <v>353</v>
      </c>
      <c r="BMO11" s="64">
        <v>10298</v>
      </c>
      <c r="BMP11" s="64">
        <v>1224</v>
      </c>
      <c r="BMQ11" s="64">
        <v>406</v>
      </c>
      <c r="BMR11" s="64">
        <v>94</v>
      </c>
      <c r="BMS11" s="64">
        <v>1106</v>
      </c>
      <c r="BMT11" s="64">
        <v>344</v>
      </c>
      <c r="BMU11" s="64">
        <v>366</v>
      </c>
      <c r="BMV11" s="64">
        <v>46</v>
      </c>
      <c r="BMW11" s="64">
        <v>321</v>
      </c>
      <c r="BMX11" s="64">
        <v>35</v>
      </c>
      <c r="BMY11" s="64">
        <v>18</v>
      </c>
      <c r="BMZ11" s="182">
        <v>5</v>
      </c>
      <c r="BNA11" s="179">
        <v>3679</v>
      </c>
      <c r="BNB11" s="64">
        <v>586</v>
      </c>
      <c r="BNC11" s="180">
        <v>286.02726860673857</v>
      </c>
      <c r="BND11" s="181">
        <v>46.104159208833742</v>
      </c>
      <c r="BNE11" s="179">
        <v>760</v>
      </c>
      <c r="BNF11" s="64">
        <v>216</v>
      </c>
      <c r="BNG11" s="64">
        <v>154</v>
      </c>
      <c r="BNH11" s="64">
        <v>39</v>
      </c>
      <c r="BNI11" s="64">
        <v>4</v>
      </c>
      <c r="BNJ11" s="64">
        <v>11</v>
      </c>
      <c r="BNK11" s="180">
        <v>59.08690517562416</v>
      </c>
      <c r="BNL11" s="180">
        <v>3.0683655446152152</v>
      </c>
      <c r="BNM11" s="64">
        <v>466</v>
      </c>
      <c r="BNN11" s="64">
        <v>3</v>
      </c>
      <c r="BNO11" s="64">
        <v>109</v>
      </c>
      <c r="BNP11" s="64">
        <v>2289</v>
      </c>
      <c r="BNQ11" s="64">
        <v>244</v>
      </c>
      <c r="BNR11" s="182">
        <v>1824</v>
      </c>
      <c r="BNS11" s="179">
        <v>351</v>
      </c>
      <c r="BNT11" s="180">
        <v>13.72554233489072</v>
      </c>
      <c r="BNU11" s="64">
        <v>309</v>
      </c>
      <c r="BNV11" s="180">
        <v>88.034188034188034</v>
      </c>
      <c r="BNW11" s="64">
        <v>301</v>
      </c>
      <c r="BNX11" s="64">
        <v>6</v>
      </c>
      <c r="BNY11" s="180">
        <v>23.401524286661676</v>
      </c>
      <c r="BNZ11" s="180">
        <v>0.47205623763311</v>
      </c>
      <c r="BOA11" s="64">
        <v>4</v>
      </c>
      <c r="BOB11" s="182">
        <v>352</v>
      </c>
      <c r="BOC11" s="179">
        <v>301</v>
      </c>
      <c r="BOD11" s="64">
        <v>6</v>
      </c>
      <c r="BOE11" s="64">
        <v>0</v>
      </c>
      <c r="BOF11" s="64">
        <v>0</v>
      </c>
      <c r="BOG11" s="64">
        <v>31</v>
      </c>
      <c r="BOH11" s="64">
        <v>0</v>
      </c>
      <c r="BOI11" s="64">
        <v>80</v>
      </c>
      <c r="BOJ11" s="64">
        <v>1</v>
      </c>
      <c r="BOK11" s="64">
        <v>190</v>
      </c>
      <c r="BOL11" s="182">
        <v>5</v>
      </c>
      <c r="BOM11" s="179">
        <v>301</v>
      </c>
      <c r="BON11" s="64">
        <v>6</v>
      </c>
      <c r="BOO11" s="64">
        <v>34</v>
      </c>
      <c r="BOP11" s="64">
        <v>1</v>
      </c>
      <c r="BOQ11" s="64">
        <v>112</v>
      </c>
      <c r="BOR11" s="64">
        <v>3</v>
      </c>
      <c r="BOS11" s="64">
        <v>114</v>
      </c>
      <c r="BOT11" s="64">
        <v>1</v>
      </c>
      <c r="BOU11" s="64">
        <v>36</v>
      </c>
      <c r="BOV11" s="64">
        <v>1</v>
      </c>
      <c r="BOW11" s="64">
        <v>1</v>
      </c>
      <c r="BOX11" s="64">
        <v>0</v>
      </c>
      <c r="BOY11" s="64">
        <v>4</v>
      </c>
      <c r="BOZ11" s="182">
        <v>0</v>
      </c>
      <c r="BPA11" s="179">
        <v>860</v>
      </c>
      <c r="BPB11" s="64">
        <v>184</v>
      </c>
      <c r="BPC11" s="64">
        <v>23</v>
      </c>
      <c r="BPD11" s="64">
        <v>6</v>
      </c>
      <c r="BPE11" s="64">
        <v>837</v>
      </c>
      <c r="BPF11" s="64">
        <v>178</v>
      </c>
      <c r="BPG11" s="180">
        <v>251.92015888545833</v>
      </c>
      <c r="BPH11" s="180">
        <v>58.426609510200841</v>
      </c>
      <c r="BPI11" s="64">
        <v>467</v>
      </c>
      <c r="BPJ11" s="64">
        <v>84</v>
      </c>
      <c r="BPK11" s="180">
        <v>374.21371048519575</v>
      </c>
      <c r="BPL11" s="180">
        <v>72.942627150287862</v>
      </c>
      <c r="BPM11" s="64">
        <v>77</v>
      </c>
      <c r="BPN11" s="64">
        <v>6</v>
      </c>
      <c r="BPO11" s="180">
        <v>61.70118995152049</v>
      </c>
      <c r="BPP11" s="181">
        <v>5.2101876535919898</v>
      </c>
      <c r="BPQ11" s="179">
        <v>77</v>
      </c>
      <c r="BPR11" s="64">
        <v>6</v>
      </c>
      <c r="BPS11" s="64">
        <v>3</v>
      </c>
      <c r="BPT11" s="64">
        <v>1</v>
      </c>
      <c r="BPU11" s="64">
        <v>13</v>
      </c>
      <c r="BPV11" s="64">
        <v>0</v>
      </c>
      <c r="BPW11" s="64">
        <v>24</v>
      </c>
      <c r="BPX11" s="64">
        <v>0</v>
      </c>
      <c r="BPY11" s="64">
        <v>4</v>
      </c>
      <c r="BPZ11" s="64">
        <v>0</v>
      </c>
      <c r="BQA11" s="64">
        <v>2</v>
      </c>
      <c r="BQB11" s="64">
        <v>0</v>
      </c>
      <c r="BQC11" s="64">
        <v>29</v>
      </c>
      <c r="BQD11" s="64">
        <v>3</v>
      </c>
      <c r="BQE11" s="64">
        <v>2</v>
      </c>
      <c r="BQF11" s="64">
        <v>2</v>
      </c>
      <c r="BQG11" s="64">
        <v>467</v>
      </c>
      <c r="BQH11" s="64">
        <v>84</v>
      </c>
      <c r="BQI11" s="64">
        <v>2</v>
      </c>
      <c r="BQJ11" s="64">
        <v>0</v>
      </c>
      <c r="BQK11" s="64">
        <v>25</v>
      </c>
      <c r="BQL11" s="182">
        <v>9</v>
      </c>
      <c r="BQM11" s="179">
        <v>0</v>
      </c>
      <c r="BQN11" s="64">
        <v>0</v>
      </c>
      <c r="BQO11" s="64">
        <v>0</v>
      </c>
      <c r="BQP11" s="64">
        <v>0</v>
      </c>
      <c r="BQQ11" s="64">
        <v>0</v>
      </c>
      <c r="BQR11" s="64">
        <v>0</v>
      </c>
      <c r="BQS11" s="64">
        <v>0</v>
      </c>
      <c r="BQT11" s="64">
        <v>0</v>
      </c>
      <c r="BQU11" s="64">
        <v>0</v>
      </c>
      <c r="BQV11" s="64">
        <v>0</v>
      </c>
      <c r="BQW11" s="64">
        <v>0</v>
      </c>
      <c r="BQX11" s="64">
        <v>0</v>
      </c>
      <c r="BQY11" s="64">
        <v>0</v>
      </c>
      <c r="BQZ11" s="64">
        <v>0</v>
      </c>
      <c r="BRA11" s="64">
        <v>0</v>
      </c>
      <c r="BRB11" s="64">
        <v>0</v>
      </c>
      <c r="BRC11" s="64">
        <v>21</v>
      </c>
      <c r="BRD11" s="64">
        <v>5</v>
      </c>
      <c r="BRE11" s="64">
        <v>0</v>
      </c>
      <c r="BRF11" s="64">
        <v>0</v>
      </c>
      <c r="BRG11" s="64">
        <v>0</v>
      </c>
      <c r="BRH11" s="182">
        <v>0</v>
      </c>
      <c r="BRI11" s="179">
        <v>4202</v>
      </c>
      <c r="BRJ11" s="64">
        <v>837</v>
      </c>
      <c r="BRK11" s="64">
        <v>3234</v>
      </c>
      <c r="BRL11" s="64">
        <v>629</v>
      </c>
      <c r="BRM11" s="64">
        <v>967</v>
      </c>
      <c r="BRN11" s="182">
        <v>208</v>
      </c>
      <c r="BRO11" s="179">
        <v>224</v>
      </c>
      <c r="BRP11" s="64">
        <v>90</v>
      </c>
      <c r="BRQ11" s="180">
        <v>0.7441860465116279</v>
      </c>
      <c r="BRR11" s="180">
        <v>0.29900332225913623</v>
      </c>
      <c r="BRS11" s="180">
        <v>1.7415087841236596</v>
      </c>
      <c r="BRT11" s="180">
        <v>0.70808435644966505</v>
      </c>
      <c r="BRU11" s="64">
        <v>94</v>
      </c>
      <c r="BRV11" s="64">
        <v>32</v>
      </c>
      <c r="BRW11" s="180">
        <v>0.3122923588039867</v>
      </c>
      <c r="BRX11" s="180">
        <v>0.10631229235880399</v>
      </c>
      <c r="BRY11" s="180">
        <v>0.73081172190903576</v>
      </c>
      <c r="BRZ11" s="180">
        <v>0.25176332673765867</v>
      </c>
      <c r="BSA11" s="180">
        <v>2.4723205060326956</v>
      </c>
      <c r="BSB11" s="180">
        <v>0.95984768318732372</v>
      </c>
      <c r="BSC11" s="64">
        <v>107</v>
      </c>
      <c r="BSD11" s="64">
        <v>19</v>
      </c>
      <c r="BSE11" s="182">
        <v>0</v>
      </c>
      <c r="BSF11" s="64">
        <f t="shared" si="55"/>
        <v>86</v>
      </c>
      <c r="BSG11" s="64">
        <f t="shared" si="56"/>
        <v>41</v>
      </c>
      <c r="BSH11" s="64">
        <v>23</v>
      </c>
      <c r="BSI11" s="64">
        <v>9</v>
      </c>
      <c r="BSJ11" s="64">
        <v>63</v>
      </c>
      <c r="BSK11" s="64">
        <v>32</v>
      </c>
      <c r="BSL11" s="59"/>
      <c r="BSM11" s="55"/>
      <c r="BSN11" s="481"/>
      <c r="BSO11" s="481"/>
      <c r="BSP11" s="481"/>
      <c r="BSQ11" s="481"/>
      <c r="BSR11" s="481"/>
      <c r="BSS11" s="481"/>
      <c r="BST11" s="481"/>
      <c r="BSU11" s="481"/>
      <c r="BSV11" s="481"/>
      <c r="BSW11" s="482"/>
      <c r="BSX11" s="179" t="s">
        <v>25</v>
      </c>
      <c r="BSY11" s="182" t="s">
        <v>25</v>
      </c>
      <c r="BSZ11" s="72">
        <v>2623</v>
      </c>
      <c r="BTA11" s="72">
        <v>5543</v>
      </c>
      <c r="BTB11" s="630" t="s">
        <v>2170</v>
      </c>
      <c r="BTC11" s="630"/>
      <c r="BTD11" s="630">
        <v>319</v>
      </c>
      <c r="BTE11" s="630"/>
      <c r="BTF11" s="630">
        <v>1903</v>
      </c>
      <c r="BTG11" s="630"/>
      <c r="BTH11" s="630">
        <v>3454</v>
      </c>
      <c r="BTI11" s="630"/>
      <c r="BTJ11" s="630">
        <v>2056</v>
      </c>
      <c r="BTK11" s="630"/>
      <c r="BTL11" s="630">
        <v>434</v>
      </c>
      <c r="BTM11" s="630"/>
      <c r="BTN11" s="673">
        <v>516</v>
      </c>
      <c r="BTO11" s="674"/>
      <c r="BTP11" s="132" t="s">
        <v>25</v>
      </c>
      <c r="BTQ11" s="132" t="s">
        <v>25</v>
      </c>
      <c r="BTR11" s="132">
        <v>560</v>
      </c>
      <c r="BTS11" s="132">
        <v>63</v>
      </c>
      <c r="BTT11" s="132">
        <v>23</v>
      </c>
      <c r="BTU11" s="64">
        <v>0</v>
      </c>
      <c r="BTV11" s="132">
        <v>1</v>
      </c>
      <c r="BTW11" s="64">
        <v>0</v>
      </c>
      <c r="BTX11" s="132" t="s">
        <v>25</v>
      </c>
      <c r="BTY11" s="132" t="s">
        <v>25</v>
      </c>
      <c r="BTZ11" s="132" t="s">
        <v>25</v>
      </c>
      <c r="BUA11" s="132" t="s">
        <v>25</v>
      </c>
      <c r="BUB11" s="132" t="s">
        <v>25</v>
      </c>
      <c r="BUC11" s="132" t="s">
        <v>25</v>
      </c>
      <c r="BUD11" s="132" t="s">
        <v>25</v>
      </c>
      <c r="BUE11" s="132" t="s">
        <v>25</v>
      </c>
      <c r="BUF11" s="132" t="s">
        <v>25</v>
      </c>
      <c r="BUG11" s="132" t="s">
        <v>25</v>
      </c>
      <c r="BUH11" s="132" t="s">
        <v>25</v>
      </c>
      <c r="BUI11" s="132" t="s">
        <v>25</v>
      </c>
      <c r="BUJ11" s="132" t="s">
        <v>25</v>
      </c>
      <c r="BUK11" s="132" t="s">
        <v>25</v>
      </c>
      <c r="BUL11" s="132" t="s">
        <v>25</v>
      </c>
      <c r="BUM11" s="132" t="s">
        <v>25</v>
      </c>
      <c r="BUN11" s="59">
        <v>15</v>
      </c>
      <c r="BUO11" s="17">
        <f t="shared" si="57"/>
        <v>78.94736842105263</v>
      </c>
      <c r="BUP11" s="55">
        <v>4</v>
      </c>
      <c r="BUQ11" s="17">
        <f t="shared" si="58"/>
        <v>21.052631578947366</v>
      </c>
      <c r="BUR11" s="132" t="s">
        <v>2205</v>
      </c>
      <c r="BUS11" s="132" t="s">
        <v>2205</v>
      </c>
      <c r="BUT11" s="132" t="s">
        <v>2205</v>
      </c>
      <c r="BUU11" s="56" t="s">
        <v>2205</v>
      </c>
      <c r="BUV11" s="131" t="s">
        <v>25</v>
      </c>
      <c r="BUW11" s="131" t="s">
        <v>25</v>
      </c>
      <c r="BUX11" s="131" t="s">
        <v>25</v>
      </c>
      <c r="BUY11" s="131" t="s">
        <v>25</v>
      </c>
      <c r="BUZ11" s="131" t="s">
        <v>25</v>
      </c>
      <c r="BVA11" s="131" t="s">
        <v>25</v>
      </c>
      <c r="BVB11" s="131" t="s">
        <v>25</v>
      </c>
      <c r="BVC11" s="131" t="s">
        <v>25</v>
      </c>
      <c r="BVD11" s="131" t="s">
        <v>25</v>
      </c>
      <c r="BVE11" s="131" t="s">
        <v>25</v>
      </c>
      <c r="BVF11" s="131" t="s">
        <v>25</v>
      </c>
      <c r="BVG11" s="131" t="s">
        <v>25</v>
      </c>
      <c r="BVH11" s="131" t="s">
        <v>25</v>
      </c>
      <c r="BVI11" s="131" t="s">
        <v>25</v>
      </c>
      <c r="BVJ11" s="131" t="s">
        <v>25</v>
      </c>
      <c r="BVK11" s="131" t="s">
        <v>25</v>
      </c>
      <c r="BVL11" s="131" t="s">
        <v>25</v>
      </c>
      <c r="BVM11" s="131" t="s">
        <v>25</v>
      </c>
      <c r="BVN11" s="131" t="s">
        <v>25</v>
      </c>
      <c r="BVO11" s="131" t="s">
        <v>25</v>
      </c>
      <c r="BVP11" s="130" t="s">
        <v>25</v>
      </c>
      <c r="BVQ11" s="131" t="s">
        <v>25</v>
      </c>
      <c r="BVR11" s="131" t="s">
        <v>25</v>
      </c>
      <c r="BVS11" s="131" t="s">
        <v>25</v>
      </c>
      <c r="BVT11" s="131" t="s">
        <v>25</v>
      </c>
      <c r="BVU11" s="131" t="s">
        <v>25</v>
      </c>
      <c r="BVV11" s="131" t="s">
        <v>25</v>
      </c>
      <c r="BVW11" s="131" t="s">
        <v>25</v>
      </c>
      <c r="BVX11" s="131" t="s">
        <v>25</v>
      </c>
      <c r="BVY11" s="131" t="s">
        <v>25</v>
      </c>
      <c r="BVZ11" s="131" t="s">
        <v>25</v>
      </c>
      <c r="BWA11" s="122" t="s">
        <v>25</v>
      </c>
      <c r="BWB11" s="123" t="s">
        <v>25</v>
      </c>
      <c r="BWC11" s="123" t="s">
        <v>25</v>
      </c>
      <c r="BWD11" s="123" t="s">
        <v>25</v>
      </c>
      <c r="BWE11" s="123" t="s">
        <v>25</v>
      </c>
      <c r="BWF11" s="123" t="s">
        <v>25</v>
      </c>
      <c r="BWG11" s="123" t="s">
        <v>25</v>
      </c>
      <c r="BWH11" s="123" t="s">
        <v>25</v>
      </c>
      <c r="BWI11" s="123" t="s">
        <v>25</v>
      </c>
      <c r="BWJ11" s="123" t="s">
        <v>25</v>
      </c>
      <c r="BWK11" s="123" t="s">
        <v>25</v>
      </c>
      <c r="BWL11" s="123" t="s">
        <v>25</v>
      </c>
      <c r="BWM11" s="123" t="s">
        <v>25</v>
      </c>
      <c r="BWN11" s="130" t="s">
        <v>25</v>
      </c>
      <c r="BWO11" s="131" t="s">
        <v>25</v>
      </c>
      <c r="BWP11" s="131" t="s">
        <v>25</v>
      </c>
      <c r="BWQ11" s="131" t="s">
        <v>25</v>
      </c>
      <c r="BWR11" s="131" t="s">
        <v>25</v>
      </c>
      <c r="BWS11" s="131" t="s">
        <v>25</v>
      </c>
      <c r="BWT11" s="131" t="s">
        <v>25</v>
      </c>
      <c r="BWU11" s="131" t="s">
        <v>25</v>
      </c>
      <c r="BWV11" s="131" t="s">
        <v>25</v>
      </c>
      <c r="BWW11" s="131" t="s">
        <v>25</v>
      </c>
      <c r="BWX11" s="131" t="s">
        <v>25</v>
      </c>
      <c r="BWY11" s="131" t="s">
        <v>25</v>
      </c>
      <c r="BWZ11" s="131" t="s">
        <v>25</v>
      </c>
      <c r="BXA11" s="131" t="s">
        <v>25</v>
      </c>
      <c r="BXB11" s="131" t="s">
        <v>25</v>
      </c>
      <c r="BXC11" s="131" t="s">
        <v>25</v>
      </c>
      <c r="BXD11" s="131" t="s">
        <v>25</v>
      </c>
      <c r="BXE11" s="131" t="s">
        <v>25</v>
      </c>
      <c r="BXF11" s="130" t="s">
        <v>25</v>
      </c>
      <c r="BXG11" s="131" t="s">
        <v>25</v>
      </c>
      <c r="BXH11" s="131" t="s">
        <v>25</v>
      </c>
      <c r="BXI11" s="131" t="s">
        <v>25</v>
      </c>
      <c r="BXJ11" s="131" t="s">
        <v>25</v>
      </c>
      <c r="BXK11" s="131" t="s">
        <v>25</v>
      </c>
      <c r="BXL11" s="131" t="s">
        <v>25</v>
      </c>
      <c r="BXM11" s="131" t="s">
        <v>25</v>
      </c>
      <c r="BXN11" s="131" t="s">
        <v>25</v>
      </c>
      <c r="BXO11" s="131" t="s">
        <v>25</v>
      </c>
      <c r="BXP11" s="131" t="s">
        <v>25</v>
      </c>
      <c r="BXQ11" s="131" t="s">
        <v>25</v>
      </c>
      <c r="BXR11" s="131" t="s">
        <v>25</v>
      </c>
      <c r="BXS11" s="122" t="s">
        <v>25</v>
      </c>
      <c r="BXT11" s="131" t="s">
        <v>25</v>
      </c>
      <c r="BXU11" s="131" t="s">
        <v>25</v>
      </c>
      <c r="BXV11" s="131" t="s">
        <v>25</v>
      </c>
      <c r="BXW11" s="122" t="s">
        <v>25</v>
      </c>
      <c r="BXX11" s="15" t="s">
        <v>25</v>
      </c>
      <c r="BXY11" s="13" t="s">
        <v>25</v>
      </c>
      <c r="BXZ11" s="13" t="s">
        <v>25</v>
      </c>
      <c r="BYA11" s="13" t="s">
        <v>25</v>
      </c>
      <c r="BYB11" s="314" t="s">
        <v>25</v>
      </c>
      <c r="BYC11" s="315" t="s">
        <v>25</v>
      </c>
      <c r="BYD11" s="316">
        <v>6130</v>
      </c>
      <c r="BYE11" s="317">
        <v>11816</v>
      </c>
      <c r="BYF11" s="317" t="s">
        <v>25</v>
      </c>
      <c r="BYG11" s="318" t="s">
        <v>25</v>
      </c>
      <c r="BYH11" s="179"/>
      <c r="BYI11" s="182"/>
      <c r="BYJ11" s="179"/>
      <c r="BYK11" s="182"/>
      <c r="BYL11" s="186">
        <v>832</v>
      </c>
      <c r="BYM11" s="64" t="s">
        <v>2206</v>
      </c>
      <c r="BYN11" s="64" t="s">
        <v>2206</v>
      </c>
      <c r="BYO11" s="64" t="s">
        <v>2206</v>
      </c>
      <c r="BYP11" s="64" t="s">
        <v>2206</v>
      </c>
      <c r="BYQ11" s="187">
        <f t="shared" si="59"/>
        <v>7979</v>
      </c>
      <c r="BYR11" s="187">
        <v>3067</v>
      </c>
      <c r="BYS11" s="187">
        <v>1873</v>
      </c>
      <c r="BYT11" s="187">
        <v>2837</v>
      </c>
      <c r="BYU11" s="132">
        <v>202</v>
      </c>
      <c r="BYV11" s="64" t="s">
        <v>2206</v>
      </c>
      <c r="BYW11" s="46">
        <f t="shared" si="60"/>
        <v>61.912520365960646</v>
      </c>
      <c r="BYX11" s="46">
        <f t="shared" si="61"/>
        <v>35.555834064419102</v>
      </c>
      <c r="BYY11" s="47">
        <f t="shared" si="62"/>
        <v>2.5316455696202533</v>
      </c>
      <c r="BYZ11" s="493" t="s">
        <v>3111</v>
      </c>
      <c r="BZA11" s="494" t="s">
        <v>3111</v>
      </c>
      <c r="BZB11" s="494" t="s">
        <v>3111</v>
      </c>
      <c r="BZC11" s="494" t="s">
        <v>3111</v>
      </c>
      <c r="BZD11" s="494" t="s">
        <v>3111</v>
      </c>
      <c r="BZE11" s="494" t="s">
        <v>3111</v>
      </c>
      <c r="BZF11" s="494" t="s">
        <v>3111</v>
      </c>
      <c r="BZG11" s="494" t="s">
        <v>3111</v>
      </c>
      <c r="BZH11" s="494" t="s">
        <v>3111</v>
      </c>
      <c r="BZI11" s="495" t="s">
        <v>3111</v>
      </c>
    </row>
    <row r="12" spans="1:2037" s="88" customFormat="1" ht="18" customHeight="1">
      <c r="A12" s="927" t="s">
        <v>14</v>
      </c>
      <c r="B12" s="928"/>
      <c r="C12" s="59">
        <v>1298422</v>
      </c>
      <c r="D12" s="55">
        <v>1289406</v>
      </c>
      <c r="E12" s="17">
        <v>100.69923670279184</v>
      </c>
      <c r="F12" s="55">
        <v>490762</v>
      </c>
      <c r="G12" s="55">
        <v>298425</v>
      </c>
      <c r="H12" s="17">
        <v>164.45069950573844</v>
      </c>
      <c r="I12" s="55">
        <v>98276</v>
      </c>
      <c r="J12" s="55">
        <v>85447</v>
      </c>
      <c r="K12" s="17">
        <v>115.01398527742343</v>
      </c>
      <c r="L12" s="77">
        <v>269657</v>
      </c>
      <c r="M12" s="2">
        <v>248312</v>
      </c>
      <c r="N12" s="2">
        <v>925391</v>
      </c>
      <c r="O12" s="2">
        <v>936982</v>
      </c>
      <c r="P12" s="2">
        <v>103374</v>
      </c>
      <c r="Q12" s="2">
        <v>104112</v>
      </c>
      <c r="R12" s="46">
        <v>20.76805537798959</v>
      </c>
      <c r="S12" s="46">
        <v>19.257859820723652</v>
      </c>
      <c r="T12" s="46">
        <v>71.270434419626284</v>
      </c>
      <c r="U12" s="46">
        <v>72.667724518111442</v>
      </c>
      <c r="V12" s="46">
        <v>7.9615102023841242</v>
      </c>
      <c r="W12" s="46">
        <v>8.0744156611649096</v>
      </c>
      <c r="X12" s="46" t="s">
        <v>25</v>
      </c>
      <c r="Y12" s="47" t="s">
        <v>25</v>
      </c>
      <c r="Z12" s="12">
        <v>6.6995869841469204</v>
      </c>
      <c r="AA12" s="6">
        <v>10.158730656145732</v>
      </c>
      <c r="AB12" s="2">
        <v>12515</v>
      </c>
      <c r="AC12" s="6">
        <f t="shared" ref="AC12:AC19" si="63">AB12*1000/($C12+$C11)*2</f>
        <v>9.6708024834218946</v>
      </c>
      <c r="AD12" s="2">
        <v>11332</v>
      </c>
      <c r="AE12" s="236">
        <f t="shared" ref="AE12:AE19" si="64">AD12*1000/($D12+$D11)*2</f>
        <v>8.8329575636875965</v>
      </c>
      <c r="AF12" s="6">
        <v>110.43946346629015</v>
      </c>
      <c r="AG12" s="2">
        <v>8098</v>
      </c>
      <c r="AH12" s="6">
        <f t="shared" ref="AH12:AH19" si="65">AG12*1000/($C12+$C11)*2</f>
        <v>6.2576235326208955</v>
      </c>
      <c r="AI12" s="2">
        <v>4816</v>
      </c>
      <c r="AJ12" s="236">
        <f t="shared" ref="AJ12:AJ19" si="66">AI12*1000/($D12+$D11)*2</f>
        <v>3.7539290175361333</v>
      </c>
      <c r="AK12" s="2">
        <v>75850</v>
      </c>
      <c r="AL12" s="2">
        <v>92116</v>
      </c>
      <c r="AM12" s="6">
        <v>82.341829866689835</v>
      </c>
      <c r="AN12" s="2">
        <v>72003</v>
      </c>
      <c r="AO12" s="2">
        <v>88325</v>
      </c>
      <c r="AP12" s="16">
        <v>81.520520803849422</v>
      </c>
      <c r="AQ12" s="13">
        <v>11095</v>
      </c>
      <c r="AR12" s="13">
        <v>12905</v>
      </c>
      <c r="AS12" s="13">
        <v>4563</v>
      </c>
      <c r="AT12" s="13">
        <v>4796</v>
      </c>
      <c r="AU12" s="13">
        <v>6532</v>
      </c>
      <c r="AV12" s="13">
        <v>8109</v>
      </c>
      <c r="AW12" s="47">
        <v>85.974428516079044</v>
      </c>
      <c r="AX12" s="77">
        <v>1028765</v>
      </c>
      <c r="AY12" s="2">
        <v>1041094</v>
      </c>
      <c r="AZ12" s="2">
        <v>393846</v>
      </c>
      <c r="BA12" s="2">
        <v>331330</v>
      </c>
      <c r="BB12" s="2">
        <v>556598</v>
      </c>
      <c r="BC12" s="2">
        <v>558923</v>
      </c>
      <c r="BD12" s="2">
        <v>56865</v>
      </c>
      <c r="BE12" s="2">
        <v>67778</v>
      </c>
      <c r="BF12" s="2">
        <v>21456</v>
      </c>
      <c r="BG12" s="10">
        <v>83063</v>
      </c>
      <c r="BH12" s="77">
        <v>102278</v>
      </c>
      <c r="BI12" s="2">
        <v>94093</v>
      </c>
      <c r="BJ12" s="2">
        <v>103430</v>
      </c>
      <c r="BK12" s="2">
        <v>92983</v>
      </c>
      <c r="BL12" s="2">
        <v>91074</v>
      </c>
      <c r="BM12" s="2">
        <v>70170</v>
      </c>
      <c r="BN12" s="2">
        <v>43608</v>
      </c>
      <c r="BO12" s="2">
        <v>29845</v>
      </c>
      <c r="BP12" s="2">
        <v>21464</v>
      </c>
      <c r="BQ12" s="2">
        <v>16273</v>
      </c>
      <c r="BR12" s="2">
        <v>31992</v>
      </c>
      <c r="BS12" s="10">
        <v>27966</v>
      </c>
      <c r="BT12" s="20">
        <f t="shared" si="5"/>
        <v>99.89354117221913</v>
      </c>
      <c r="BU12" s="20">
        <f t="shared" si="6"/>
        <v>99.43147594340121</v>
      </c>
      <c r="BV12" s="20">
        <f t="shared" si="7"/>
        <v>96.996239438072635</v>
      </c>
      <c r="BW12" s="20">
        <f t="shared" si="8"/>
        <v>91.358643321739478</v>
      </c>
      <c r="BX12" s="20">
        <f t="shared" si="9"/>
        <v>78.191886670959434</v>
      </c>
      <c r="BY12" s="20">
        <f t="shared" si="10"/>
        <v>61.744364077926193</v>
      </c>
      <c r="BZ12" s="20">
        <f t="shared" si="11"/>
        <v>42.618817251590585</v>
      </c>
      <c r="CA12" s="20">
        <f t="shared" si="12"/>
        <v>27.940832280110474</v>
      </c>
      <c r="CB12" s="20">
        <f t="shared" si="13"/>
        <v>20.47056355087599</v>
      </c>
      <c r="CC12" s="20">
        <f t="shared" si="14"/>
        <v>14.607719928186713</v>
      </c>
      <c r="CD12" s="20">
        <f t="shared" si="15"/>
        <v>6.4487518544797782</v>
      </c>
      <c r="CE12" s="171">
        <f t="shared" si="16"/>
        <v>5.4533329173361622</v>
      </c>
      <c r="CF12" s="55">
        <v>100</v>
      </c>
      <c r="CG12" s="55">
        <v>488</v>
      </c>
      <c r="CH12" s="55">
        <v>2797</v>
      </c>
      <c r="CI12" s="55">
        <v>7628</v>
      </c>
      <c r="CJ12" s="55">
        <v>22691</v>
      </c>
      <c r="CK12" s="55">
        <v>38633</v>
      </c>
      <c r="CL12" s="55">
        <v>52634</v>
      </c>
      <c r="CM12" s="55">
        <v>68017</v>
      </c>
      <c r="CN12" s="55">
        <v>74351</v>
      </c>
      <c r="CO12" s="55">
        <v>82904</v>
      </c>
      <c r="CP12" s="55">
        <v>404025</v>
      </c>
      <c r="CQ12" s="97">
        <v>361253</v>
      </c>
      <c r="CR12" s="114">
        <f t="shared" si="17"/>
        <v>9.766864934024827E-2</v>
      </c>
      <c r="CS12" s="114">
        <f t="shared" si="18"/>
        <v>0.51568724836470081</v>
      </c>
      <c r="CT12" s="114">
        <f t="shared" si="19"/>
        <v>2.6230153892322265</v>
      </c>
      <c r="CU12" s="114">
        <f t="shared" si="20"/>
        <v>7.4947434612588184</v>
      </c>
      <c r="CV12" s="114">
        <f t="shared" si="21"/>
        <v>19.481433784073836</v>
      </c>
      <c r="CW12" s="114">
        <f t="shared" si="22"/>
        <v>33.994157295461349</v>
      </c>
      <c r="CX12" s="114">
        <f t="shared" si="23"/>
        <v>51.440075839759189</v>
      </c>
      <c r="CY12" s="114">
        <f t="shared" si="24"/>
        <v>63.677386134906143</v>
      </c>
      <c r="CZ12" s="114">
        <f t="shared" si="25"/>
        <v>70.909749840252545</v>
      </c>
      <c r="DA12" s="114">
        <f t="shared" si="26"/>
        <v>74.420107719928183</v>
      </c>
      <c r="DB12" s="114">
        <f t="shared" si="27"/>
        <v>81.440890472811716</v>
      </c>
      <c r="DC12" s="114">
        <f t="shared" si="28"/>
        <v>70.443855981779322</v>
      </c>
      <c r="DD12" s="59">
        <v>9</v>
      </c>
      <c r="DE12" s="55">
        <v>49</v>
      </c>
      <c r="DF12" s="55">
        <v>402</v>
      </c>
      <c r="DG12" s="55">
        <v>1131</v>
      </c>
      <c r="DH12" s="55">
        <v>2688</v>
      </c>
      <c r="DI12" s="55">
        <v>4670</v>
      </c>
      <c r="DJ12" s="55">
        <v>6001</v>
      </c>
      <c r="DK12" s="55">
        <v>8380</v>
      </c>
      <c r="DL12" s="55">
        <v>8818</v>
      </c>
      <c r="DM12" s="55">
        <v>10935</v>
      </c>
      <c r="DN12" s="55">
        <v>38947</v>
      </c>
      <c r="DO12" s="97">
        <v>42613</v>
      </c>
      <c r="DP12" s="18">
        <f t="shared" si="29"/>
        <v>8.7901784406223451E-3</v>
      </c>
      <c r="DQ12" s="17">
        <f t="shared" si="30"/>
        <v>5.1780072069406435E-2</v>
      </c>
      <c r="DR12" s="17">
        <f t="shared" si="31"/>
        <v>0.37699398872769213</v>
      </c>
      <c r="DS12" s="17">
        <f t="shared" si="32"/>
        <v>1.1112421151918883</v>
      </c>
      <c r="DT12" s="17">
        <f t="shared" si="33"/>
        <v>2.3077913715389569</v>
      </c>
      <c r="DU12" s="17">
        <f t="shared" si="34"/>
        <v>4.1092515354697916</v>
      </c>
      <c r="DV12" s="17">
        <f t="shared" si="35"/>
        <v>5.8648762228672515</v>
      </c>
      <c r="DW12" s="17">
        <f t="shared" si="36"/>
        <v>7.8453400739596502</v>
      </c>
      <c r="DX12" s="17">
        <f t="shared" si="37"/>
        <v>8.409869054771919</v>
      </c>
      <c r="DY12" s="17">
        <f t="shared" si="38"/>
        <v>9.8159784560143635</v>
      </c>
      <c r="DZ12" s="17">
        <f t="shared" si="39"/>
        <v>7.8506982519512354</v>
      </c>
      <c r="EA12" s="19">
        <f t="shared" si="40"/>
        <v>8.3094784955462302</v>
      </c>
      <c r="EB12" s="170">
        <v>0</v>
      </c>
      <c r="EC12" s="170">
        <v>1</v>
      </c>
      <c r="ED12" s="126">
        <v>4</v>
      </c>
      <c r="EE12" s="126">
        <v>36</v>
      </c>
      <c r="EF12" s="126">
        <v>22</v>
      </c>
      <c r="EG12" s="126">
        <v>173</v>
      </c>
      <c r="EH12" s="126">
        <v>78</v>
      </c>
      <c r="EI12" s="126">
        <v>573</v>
      </c>
      <c r="EJ12" s="126">
        <v>220</v>
      </c>
      <c r="EK12" s="126">
        <v>1288</v>
      </c>
      <c r="EL12" s="126">
        <v>21132</v>
      </c>
      <c r="EM12" s="127">
        <v>80992</v>
      </c>
      <c r="EN12" s="174">
        <f t="shared" si="41"/>
        <v>0</v>
      </c>
      <c r="EO12" s="17">
        <f t="shared" si="42"/>
        <v>1.0567361646817641E-3</v>
      </c>
      <c r="EP12" s="17">
        <f t="shared" si="43"/>
        <v>3.7511839674397233E-3</v>
      </c>
      <c r="EQ12" s="17">
        <f t="shared" si="44"/>
        <v>3.5371101809821379E-2</v>
      </c>
      <c r="ER12" s="17">
        <f t="shared" si="45"/>
        <v>1.8888173427774199E-2</v>
      </c>
      <c r="ES12" s="17">
        <f t="shared" si="46"/>
        <v>0.15222709114267111</v>
      </c>
      <c r="ET12" s="17">
        <f t="shared" si="47"/>
        <v>7.6230685782977106E-2</v>
      </c>
      <c r="EU12" s="17">
        <f t="shared" si="48"/>
        <v>0.53644151102373261</v>
      </c>
      <c r="EV12" s="17">
        <f t="shared" si="49"/>
        <v>0.20981755409954889</v>
      </c>
      <c r="EW12" s="17">
        <f t="shared" si="50"/>
        <v>1.1561938958707361</v>
      </c>
      <c r="EX12" s="17">
        <f t="shared" si="51"/>
        <v>4.2596594207572727</v>
      </c>
      <c r="EY12" s="19">
        <f t="shared" si="52"/>
        <v>15.793332605338284</v>
      </c>
      <c r="EZ12" s="96">
        <v>19</v>
      </c>
      <c r="FA12" s="96">
        <v>234</v>
      </c>
      <c r="FB12" s="46">
        <v>29.7</v>
      </c>
      <c r="FC12" s="46">
        <v>27.45</v>
      </c>
      <c r="FD12" s="46">
        <v>30.6</v>
      </c>
      <c r="FE12" s="46">
        <v>27.950000000000003</v>
      </c>
      <c r="FF12" s="2">
        <v>13579</v>
      </c>
      <c r="FG12" s="2">
        <v>14112</v>
      </c>
      <c r="FH12" s="2">
        <v>2415</v>
      </c>
      <c r="FI12" s="2">
        <v>1882</v>
      </c>
      <c r="FJ12" s="46">
        <v>32.549999999999997</v>
      </c>
      <c r="FK12" s="46">
        <v>42.8</v>
      </c>
      <c r="FL12" s="46">
        <v>32.4</v>
      </c>
      <c r="FM12" s="46">
        <v>12.95</v>
      </c>
      <c r="FN12" s="45">
        <v>49.037593441912534</v>
      </c>
      <c r="FO12" s="2">
        <v>13579</v>
      </c>
      <c r="FP12" s="46">
        <v>50.962406558087473</v>
      </c>
      <c r="FQ12" s="2">
        <v>14112</v>
      </c>
      <c r="FR12" s="183">
        <v>0</v>
      </c>
      <c r="FS12" s="170">
        <v>1</v>
      </c>
      <c r="FT12" s="2">
        <v>111</v>
      </c>
      <c r="FU12" s="2">
        <v>455</v>
      </c>
      <c r="FV12" s="2">
        <v>1312</v>
      </c>
      <c r="FW12" s="2">
        <v>3245</v>
      </c>
      <c r="FX12" s="2">
        <v>6044</v>
      </c>
      <c r="FY12" s="2">
        <v>7039</v>
      </c>
      <c r="FZ12" s="2">
        <v>4140</v>
      </c>
      <c r="GA12" s="2">
        <v>2528</v>
      </c>
      <c r="GB12" s="2">
        <v>1380</v>
      </c>
      <c r="GC12" s="2">
        <v>577</v>
      </c>
      <c r="GD12" s="2">
        <v>387</v>
      </c>
      <c r="GE12" s="2">
        <v>158</v>
      </c>
      <c r="GF12" s="2">
        <v>205</v>
      </c>
      <c r="GG12" s="10">
        <v>109</v>
      </c>
      <c r="GH12" s="6">
        <v>0</v>
      </c>
      <c r="GI12" s="6">
        <v>7.0861678004535151E-3</v>
      </c>
      <c r="GJ12" s="6">
        <v>0.81743869209809261</v>
      </c>
      <c r="GK12" s="6">
        <v>3.2242063492063497</v>
      </c>
      <c r="GL12" s="6">
        <v>9.6619780543486264</v>
      </c>
      <c r="GM12" s="6">
        <v>22.994614512471657</v>
      </c>
      <c r="GN12" s="6">
        <v>44.509905000368214</v>
      </c>
      <c r="GO12" s="6">
        <v>49.879535147392289</v>
      </c>
      <c r="GP12" s="6">
        <v>30.488253921496426</v>
      </c>
      <c r="GQ12" s="6">
        <v>17.913832199546487</v>
      </c>
      <c r="GR12" s="6">
        <v>10.162751307165475</v>
      </c>
      <c r="GS12" s="6">
        <v>4.0887188208616783</v>
      </c>
      <c r="GT12" s="6">
        <v>2.849988953531188</v>
      </c>
      <c r="GU12" s="6">
        <v>1.1196145124716554</v>
      </c>
      <c r="GV12" s="6">
        <v>1.509684070991973</v>
      </c>
      <c r="GW12" s="16">
        <v>0.77239229024943312</v>
      </c>
      <c r="GX12" s="77">
        <v>103</v>
      </c>
      <c r="GY12" s="2">
        <v>1100</v>
      </c>
      <c r="GZ12" s="2">
        <v>7235</v>
      </c>
      <c r="HA12" s="2">
        <v>7235</v>
      </c>
      <c r="HB12" s="6">
        <v>13.039137236243574</v>
      </c>
      <c r="HC12" s="6">
        <v>12.998259113603169</v>
      </c>
      <c r="HD12" s="2">
        <v>3939</v>
      </c>
      <c r="HE12" s="2">
        <v>3162</v>
      </c>
      <c r="HF12" s="2">
        <v>945</v>
      </c>
      <c r="HG12" s="2">
        <v>31</v>
      </c>
      <c r="HH12" s="6">
        <v>48.768106970409811</v>
      </c>
      <c r="HI12" s="6">
        <v>39.148198588584869</v>
      </c>
      <c r="HJ12" s="6">
        <v>11.699888572489787</v>
      </c>
      <c r="HK12" s="16">
        <v>0.38380586851553794</v>
      </c>
      <c r="HL12" s="12">
        <v>26.95</v>
      </c>
      <c r="HM12" s="6">
        <v>31.65</v>
      </c>
      <c r="HN12" s="6">
        <v>1117.25</v>
      </c>
      <c r="HO12" s="6">
        <v>1080.25</v>
      </c>
      <c r="HP12" s="6">
        <v>58</v>
      </c>
      <c r="HQ12" s="16">
        <v>97.857172809997067</v>
      </c>
      <c r="HR12" s="46">
        <v>0.9</v>
      </c>
      <c r="HS12" s="46">
        <v>5.55</v>
      </c>
      <c r="HT12" s="46">
        <v>11.65</v>
      </c>
      <c r="HU12" s="46">
        <v>35.700000000000003</v>
      </c>
      <c r="HV12" s="46">
        <v>53.9</v>
      </c>
      <c r="HW12" s="46">
        <v>80.300000000000011</v>
      </c>
      <c r="HX12" s="46">
        <v>88.55</v>
      </c>
      <c r="HY12" s="46">
        <v>70.550000000000011</v>
      </c>
      <c r="HZ12" s="46">
        <v>47.65</v>
      </c>
      <c r="IA12" s="46">
        <v>21.15</v>
      </c>
      <c r="IB12" s="46">
        <v>14.9</v>
      </c>
      <c r="IC12" s="46">
        <v>2.65</v>
      </c>
      <c r="ID12" s="46">
        <v>4</v>
      </c>
      <c r="IE12" s="46">
        <v>0.15000000000000002</v>
      </c>
      <c r="IF12" s="46">
        <v>1.9</v>
      </c>
      <c r="IG12" s="102">
        <v>0</v>
      </c>
      <c r="IH12" s="59">
        <v>11987</v>
      </c>
      <c r="II12" s="55">
        <v>10821</v>
      </c>
      <c r="IJ12" s="55">
        <v>527</v>
      </c>
      <c r="IK12" s="55">
        <v>511</v>
      </c>
      <c r="IL12" s="55">
        <v>1</v>
      </c>
      <c r="IM12" s="101">
        <v>0</v>
      </c>
      <c r="IN12" s="55">
        <v>12127</v>
      </c>
      <c r="IO12" s="55">
        <v>10991</v>
      </c>
      <c r="IP12" s="55">
        <v>375</v>
      </c>
      <c r="IQ12" s="55">
        <v>327</v>
      </c>
      <c r="IR12" s="55">
        <v>13</v>
      </c>
      <c r="IS12" s="97">
        <v>14</v>
      </c>
      <c r="IT12" s="45">
        <v>95.781062724730333</v>
      </c>
      <c r="IU12" s="46">
        <v>95.49064595834804</v>
      </c>
      <c r="IV12" s="46">
        <v>4.2109468637634837</v>
      </c>
      <c r="IW12" s="46">
        <v>4.5093540416519593</v>
      </c>
      <c r="IX12" s="46">
        <v>7.9904115061925681E-3</v>
      </c>
      <c r="IY12" s="46">
        <v>0</v>
      </c>
      <c r="IZ12" s="46">
        <v>96.89972033559728</v>
      </c>
      <c r="JA12" s="46">
        <v>96.990822449699962</v>
      </c>
      <c r="JB12" s="46">
        <v>2.9964043148222133</v>
      </c>
      <c r="JC12" s="46">
        <v>2.8856336039534063</v>
      </c>
      <c r="JD12" s="46">
        <v>0.10387534958050339</v>
      </c>
      <c r="JE12" s="47">
        <v>0.12354394634662902</v>
      </c>
      <c r="JF12" s="77">
        <v>12453</v>
      </c>
      <c r="JG12" s="2">
        <v>487</v>
      </c>
      <c r="JH12" s="2">
        <v>2581</v>
      </c>
      <c r="JI12" s="2">
        <v>5465</v>
      </c>
      <c r="JJ12" s="2">
        <v>3112</v>
      </c>
      <c r="JK12" s="2">
        <v>721</v>
      </c>
      <c r="JL12" s="2">
        <v>78</v>
      </c>
      <c r="JM12" s="2">
        <v>9</v>
      </c>
      <c r="JN12" s="2">
        <v>8698</v>
      </c>
      <c r="JO12" s="2">
        <v>2286</v>
      </c>
      <c r="JP12" s="10">
        <v>358</v>
      </c>
      <c r="JQ12" s="7">
        <v>52.334524059676404</v>
      </c>
      <c r="JR12" s="7">
        <v>2.0466484555578903</v>
      </c>
      <c r="JS12" s="7">
        <v>10.846816558100441</v>
      </c>
      <c r="JT12" s="7">
        <v>22.967009876024374</v>
      </c>
      <c r="JU12" s="7">
        <v>13.078377810464383</v>
      </c>
      <c r="JV12" s="7">
        <v>3.0300483294809832</v>
      </c>
      <c r="JW12" s="7">
        <v>0.32779995797436434</v>
      </c>
      <c r="JX12" s="7">
        <v>3.7823072073965118E-2</v>
      </c>
      <c r="JY12" s="7">
        <v>36.553897877705396</v>
      </c>
      <c r="JZ12" s="7">
        <v>9.6070603067871403</v>
      </c>
      <c r="KA12" s="7">
        <v>1.504517755831057</v>
      </c>
      <c r="KB12" s="28" t="s">
        <v>2205</v>
      </c>
      <c r="KC12" s="55" t="s">
        <v>2205</v>
      </c>
      <c r="KD12" s="55" t="s">
        <v>2205</v>
      </c>
      <c r="KE12" s="55" t="s">
        <v>2205</v>
      </c>
      <c r="KF12" s="55" t="s">
        <v>2205</v>
      </c>
      <c r="KG12" s="55" t="s">
        <v>2205</v>
      </c>
      <c r="KH12" s="55" t="s">
        <v>2205</v>
      </c>
      <c r="KI12" s="55" t="s">
        <v>2205</v>
      </c>
      <c r="KJ12" s="55" t="s">
        <v>2205</v>
      </c>
      <c r="KK12" s="55" t="s">
        <v>2205</v>
      </c>
      <c r="KL12" s="55" t="s">
        <v>2205</v>
      </c>
      <c r="KM12" s="55" t="s">
        <v>2205</v>
      </c>
      <c r="KN12" s="55" t="s">
        <v>2205</v>
      </c>
      <c r="KO12" s="55" t="s">
        <v>2205</v>
      </c>
      <c r="KP12" s="55" t="s">
        <v>2205</v>
      </c>
      <c r="KQ12" s="55" t="s">
        <v>2205</v>
      </c>
      <c r="KR12" s="55" t="s">
        <v>2205</v>
      </c>
      <c r="KS12" s="55" t="s">
        <v>2205</v>
      </c>
      <c r="KT12" s="55" t="s">
        <v>2205</v>
      </c>
      <c r="KU12" s="171" t="s">
        <v>2205</v>
      </c>
      <c r="KV12" s="100" t="s">
        <v>25</v>
      </c>
      <c r="KW12" s="101" t="s">
        <v>25</v>
      </c>
      <c r="KX12" s="101" t="s">
        <v>25</v>
      </c>
      <c r="KY12" s="101" t="s">
        <v>25</v>
      </c>
      <c r="KZ12" s="101" t="s">
        <v>25</v>
      </c>
      <c r="LA12" s="101" t="s">
        <v>25</v>
      </c>
      <c r="LB12" s="101" t="s">
        <v>25</v>
      </c>
      <c r="LC12" s="102" t="s">
        <v>25</v>
      </c>
      <c r="LD12" s="15" t="s">
        <v>25</v>
      </c>
      <c r="LE12" s="13" t="s">
        <v>25</v>
      </c>
      <c r="LF12" s="13" t="s">
        <v>25</v>
      </c>
      <c r="LG12" s="13" t="s">
        <v>25</v>
      </c>
      <c r="LH12" s="13" t="s">
        <v>25</v>
      </c>
      <c r="LI12" s="13" t="s">
        <v>25</v>
      </c>
      <c r="LJ12" s="13" t="s">
        <v>25</v>
      </c>
      <c r="LK12" s="13" t="s">
        <v>25</v>
      </c>
      <c r="LL12" s="13" t="s">
        <v>25</v>
      </c>
      <c r="LM12" s="13" t="s">
        <v>25</v>
      </c>
      <c r="LN12" s="13" t="s">
        <v>25</v>
      </c>
      <c r="LO12" s="13" t="s">
        <v>25</v>
      </c>
      <c r="LP12" s="13" t="s">
        <v>25</v>
      </c>
      <c r="LQ12" s="13" t="s">
        <v>25</v>
      </c>
      <c r="LR12" s="13" t="s">
        <v>25</v>
      </c>
      <c r="LS12" s="13" t="s">
        <v>25</v>
      </c>
      <c r="LT12" s="13" t="s">
        <v>25</v>
      </c>
      <c r="LU12" s="13" t="s">
        <v>25</v>
      </c>
      <c r="LV12" s="13" t="s">
        <v>25</v>
      </c>
      <c r="LW12" s="13" t="s">
        <v>25</v>
      </c>
      <c r="LX12" s="13" t="s">
        <v>25</v>
      </c>
      <c r="LY12" s="13" t="s">
        <v>25</v>
      </c>
      <c r="LZ12" s="13" t="s">
        <v>25</v>
      </c>
      <c r="MA12" s="133" t="s">
        <v>25</v>
      </c>
      <c r="MB12" s="15">
        <v>3071</v>
      </c>
      <c r="MC12" s="13">
        <v>3210</v>
      </c>
      <c r="MD12" s="13">
        <v>3316</v>
      </c>
      <c r="ME12" s="13">
        <v>3867</v>
      </c>
      <c r="MF12" s="13">
        <v>1906</v>
      </c>
      <c r="MG12" s="13">
        <v>2296</v>
      </c>
      <c r="MH12" s="13">
        <v>1092</v>
      </c>
      <c r="MI12" s="13">
        <v>1507</v>
      </c>
      <c r="MJ12" s="13">
        <v>139</v>
      </c>
      <c r="MK12" s="13">
        <v>158</v>
      </c>
      <c r="ML12" s="13">
        <v>206</v>
      </c>
      <c r="MM12" s="13">
        <v>209</v>
      </c>
      <c r="MN12" s="13">
        <v>86</v>
      </c>
      <c r="MO12" s="13">
        <v>136</v>
      </c>
      <c r="MP12" s="13">
        <v>56</v>
      </c>
      <c r="MQ12" s="13">
        <v>60</v>
      </c>
      <c r="MR12" s="13">
        <v>28</v>
      </c>
      <c r="MS12" s="13">
        <v>54</v>
      </c>
      <c r="MT12" s="13">
        <v>40</v>
      </c>
      <c r="MU12" s="13">
        <v>54</v>
      </c>
      <c r="MV12" s="13">
        <v>3</v>
      </c>
      <c r="MW12" s="13">
        <v>6</v>
      </c>
      <c r="MX12" s="13">
        <v>89</v>
      </c>
      <c r="MY12" s="13">
        <v>126</v>
      </c>
      <c r="MZ12" s="13">
        <v>0</v>
      </c>
      <c r="NA12" s="13">
        <v>0</v>
      </c>
      <c r="NB12" s="13">
        <v>0</v>
      </c>
      <c r="NC12" s="13">
        <v>0</v>
      </c>
      <c r="ND12" s="13">
        <v>0</v>
      </c>
      <c r="NE12" s="13">
        <v>0</v>
      </c>
      <c r="NF12" s="13">
        <v>0</v>
      </c>
      <c r="NG12" s="13">
        <v>0</v>
      </c>
      <c r="NH12" s="13">
        <v>1061</v>
      </c>
      <c r="NI12" s="133">
        <v>1164</v>
      </c>
      <c r="NJ12" s="113">
        <v>984</v>
      </c>
      <c r="NK12" s="63">
        <v>1029</v>
      </c>
      <c r="NL12" s="98">
        <v>670</v>
      </c>
      <c r="NM12" s="98">
        <v>519</v>
      </c>
      <c r="NN12" s="98">
        <v>642</v>
      </c>
      <c r="NO12" s="98">
        <v>499</v>
      </c>
      <c r="NP12" s="63">
        <v>28</v>
      </c>
      <c r="NQ12" s="63">
        <v>20</v>
      </c>
      <c r="NR12" s="63">
        <v>314</v>
      </c>
      <c r="NS12" s="98">
        <v>510</v>
      </c>
      <c r="NT12" s="171">
        <f t="shared" si="53"/>
        <v>43.650126156433977</v>
      </c>
      <c r="NU12" s="132">
        <v>68.099999999999994</v>
      </c>
      <c r="NV12" s="132">
        <v>50.4</v>
      </c>
      <c r="NW12" s="132" t="s">
        <v>2215</v>
      </c>
      <c r="NX12" s="132" t="s">
        <v>2215</v>
      </c>
      <c r="NY12" s="132" t="s">
        <v>2215</v>
      </c>
      <c r="NZ12" s="132" t="s">
        <v>2215</v>
      </c>
      <c r="OA12" s="132" t="s">
        <v>2215</v>
      </c>
      <c r="OB12" s="132" t="s">
        <v>2215</v>
      </c>
      <c r="OC12" s="132" t="s">
        <v>2215</v>
      </c>
      <c r="OD12" s="132" t="s">
        <v>2215</v>
      </c>
      <c r="OE12" s="132" t="s">
        <v>2215</v>
      </c>
      <c r="OF12" s="132" t="s">
        <v>2215</v>
      </c>
      <c r="OG12" s="132" t="s">
        <v>2215</v>
      </c>
      <c r="OH12" s="132" t="s">
        <v>2215</v>
      </c>
      <c r="OI12" s="132" t="s">
        <v>2215</v>
      </c>
      <c r="OJ12" s="56" t="s">
        <v>2215</v>
      </c>
      <c r="OK12" s="28" t="s">
        <v>2215</v>
      </c>
      <c r="OL12" s="132" t="s">
        <v>2215</v>
      </c>
      <c r="OM12" s="132" t="s">
        <v>2215</v>
      </c>
      <c r="ON12" s="132" t="s">
        <v>2215</v>
      </c>
      <c r="OO12" s="132" t="s">
        <v>2215</v>
      </c>
      <c r="OP12" s="132" t="s">
        <v>2215</v>
      </c>
      <c r="OQ12" s="132" t="s">
        <v>2215</v>
      </c>
      <c r="OR12" s="132" t="s">
        <v>2215</v>
      </c>
      <c r="OS12" s="132" t="s">
        <v>2215</v>
      </c>
      <c r="OT12" s="132" t="s">
        <v>2215</v>
      </c>
      <c r="OU12" s="132" t="s">
        <v>2215</v>
      </c>
      <c r="OV12" s="132" t="s">
        <v>2215</v>
      </c>
      <c r="OW12" s="132" t="s">
        <v>2215</v>
      </c>
      <c r="OX12" s="56" t="s">
        <v>2215</v>
      </c>
      <c r="OY12" s="132" t="s">
        <v>2215</v>
      </c>
      <c r="OZ12" s="132" t="s">
        <v>2215</v>
      </c>
      <c r="PA12" s="132" t="s">
        <v>2215</v>
      </c>
      <c r="PB12" s="132" t="s">
        <v>2215</v>
      </c>
      <c r="PC12" s="132" t="s">
        <v>2215</v>
      </c>
      <c r="PD12" s="132" t="s">
        <v>2215</v>
      </c>
      <c r="PE12" s="132" t="s">
        <v>2215</v>
      </c>
      <c r="PF12" s="132" t="s">
        <v>2215</v>
      </c>
      <c r="PG12" s="132" t="s">
        <v>2215</v>
      </c>
      <c r="PH12" s="132" t="s">
        <v>2215</v>
      </c>
      <c r="PI12" s="132" t="s">
        <v>2215</v>
      </c>
      <c r="PJ12" s="132" t="s">
        <v>2215</v>
      </c>
      <c r="PK12" s="132" t="s">
        <v>2215</v>
      </c>
      <c r="PL12" s="132" t="s">
        <v>2215</v>
      </c>
      <c r="PM12" s="132" t="s">
        <v>2215</v>
      </c>
      <c r="PN12" s="132" t="s">
        <v>2215</v>
      </c>
      <c r="PO12" s="132" t="s">
        <v>2215</v>
      </c>
      <c r="PP12" s="56" t="s">
        <v>2215</v>
      </c>
      <c r="PQ12" s="132" t="s">
        <v>2215</v>
      </c>
      <c r="PR12" s="132" t="s">
        <v>2215</v>
      </c>
      <c r="PS12" s="132" t="s">
        <v>2215</v>
      </c>
      <c r="PT12" s="132" t="s">
        <v>2215</v>
      </c>
      <c r="PU12" s="132" t="s">
        <v>2215</v>
      </c>
      <c r="PV12" s="132" t="s">
        <v>2215</v>
      </c>
      <c r="PW12" s="132" t="s">
        <v>2215</v>
      </c>
      <c r="PX12" s="132" t="s">
        <v>2215</v>
      </c>
      <c r="PY12" s="132" t="s">
        <v>2215</v>
      </c>
      <c r="PZ12" s="132" t="s">
        <v>2215</v>
      </c>
      <c r="QA12" s="132" t="s">
        <v>2215</v>
      </c>
      <c r="QB12" s="132" t="s">
        <v>2215</v>
      </c>
      <c r="QC12" s="132" t="s">
        <v>2215</v>
      </c>
      <c r="QD12" s="56" t="s">
        <v>2215</v>
      </c>
      <c r="QE12" s="132" t="s">
        <v>2215</v>
      </c>
      <c r="QF12" s="132" t="s">
        <v>2215</v>
      </c>
      <c r="QG12" s="132" t="s">
        <v>2215</v>
      </c>
      <c r="QH12" s="132" t="s">
        <v>2215</v>
      </c>
      <c r="QI12" s="132" t="s">
        <v>2215</v>
      </c>
      <c r="QJ12" s="132" t="s">
        <v>2215</v>
      </c>
      <c r="QK12" s="132" t="s">
        <v>2215</v>
      </c>
      <c r="QL12" s="132" t="s">
        <v>2215</v>
      </c>
      <c r="QM12" s="132" t="s">
        <v>2215</v>
      </c>
      <c r="QN12" s="132" t="s">
        <v>2215</v>
      </c>
      <c r="QO12" s="132" t="s">
        <v>2215</v>
      </c>
      <c r="QP12" s="56" t="s">
        <v>2215</v>
      </c>
      <c r="QQ12" s="124">
        <v>4.2</v>
      </c>
      <c r="QR12" s="124">
        <v>3.9</v>
      </c>
      <c r="QS12" s="132" t="s">
        <v>2215</v>
      </c>
      <c r="QT12" s="132" t="s">
        <v>2215</v>
      </c>
      <c r="QU12" s="132" t="s">
        <v>2215</v>
      </c>
      <c r="QV12" s="132" t="s">
        <v>2215</v>
      </c>
      <c r="QW12" s="132" t="s">
        <v>2215</v>
      </c>
      <c r="QX12" s="132" t="s">
        <v>2215</v>
      </c>
      <c r="QY12" s="132" t="s">
        <v>2215</v>
      </c>
      <c r="QZ12" s="132" t="s">
        <v>2215</v>
      </c>
      <c r="RA12" s="132" t="s">
        <v>2215</v>
      </c>
      <c r="RB12" s="132" t="s">
        <v>2215</v>
      </c>
      <c r="RC12" s="132" t="s">
        <v>2215</v>
      </c>
      <c r="RD12" s="132" t="s">
        <v>2215</v>
      </c>
      <c r="RE12" s="132" t="s">
        <v>2215</v>
      </c>
      <c r="RF12" s="132" t="s">
        <v>2215</v>
      </c>
      <c r="RG12" s="28" t="s">
        <v>2215</v>
      </c>
      <c r="RH12" s="132" t="s">
        <v>2215</v>
      </c>
      <c r="RI12" s="132" t="s">
        <v>2215</v>
      </c>
      <c r="RJ12" s="132" t="s">
        <v>2215</v>
      </c>
      <c r="RK12" s="132" t="s">
        <v>2215</v>
      </c>
      <c r="RL12" s="132" t="s">
        <v>2215</v>
      </c>
      <c r="RM12" s="132" t="s">
        <v>2215</v>
      </c>
      <c r="RN12" s="132" t="s">
        <v>2215</v>
      </c>
      <c r="RO12" s="132" t="s">
        <v>2215</v>
      </c>
      <c r="RP12" s="132" t="s">
        <v>2215</v>
      </c>
      <c r="RQ12" s="132" t="s">
        <v>2215</v>
      </c>
      <c r="RR12" s="132" t="s">
        <v>2215</v>
      </c>
      <c r="RS12" s="132" t="s">
        <v>2215</v>
      </c>
      <c r="RT12" s="132" t="s">
        <v>2215</v>
      </c>
      <c r="RU12" s="132" t="s">
        <v>2215</v>
      </c>
      <c r="RV12" s="132" t="s">
        <v>2215</v>
      </c>
      <c r="RW12" s="132" t="s">
        <v>2215</v>
      </c>
      <c r="RX12" s="132" t="s">
        <v>2215</v>
      </c>
      <c r="RY12" s="132" t="s">
        <v>2215</v>
      </c>
      <c r="RZ12" s="132" t="s">
        <v>2215</v>
      </c>
      <c r="SA12" s="59">
        <v>12111</v>
      </c>
      <c r="SB12" s="55">
        <v>11763</v>
      </c>
      <c r="SC12" s="55" t="s">
        <v>2216</v>
      </c>
      <c r="SD12" s="55" t="s">
        <v>2216</v>
      </c>
      <c r="SE12" s="55">
        <v>164442</v>
      </c>
      <c r="SF12" s="55">
        <v>5061</v>
      </c>
      <c r="SG12" s="55">
        <v>5579</v>
      </c>
      <c r="SH12" s="55" t="s">
        <v>2216</v>
      </c>
      <c r="SI12" s="55" t="s">
        <v>2216</v>
      </c>
      <c r="SJ12" s="55">
        <v>17688</v>
      </c>
      <c r="SK12" s="55" t="s">
        <v>25</v>
      </c>
      <c r="SL12" s="17" t="s">
        <v>25</v>
      </c>
      <c r="SM12" s="55" t="s">
        <v>25</v>
      </c>
      <c r="SN12" s="17" t="s">
        <v>25</v>
      </c>
      <c r="SO12" s="17" t="s">
        <v>25</v>
      </c>
      <c r="SP12" s="17" t="s">
        <v>25</v>
      </c>
      <c r="SQ12" s="17" t="s">
        <v>25</v>
      </c>
      <c r="SR12" s="17" t="s">
        <v>25</v>
      </c>
      <c r="SS12" s="59" t="s">
        <v>25</v>
      </c>
      <c r="ST12" s="55" t="s">
        <v>25</v>
      </c>
      <c r="SU12" s="55" t="s">
        <v>25</v>
      </c>
      <c r="SV12" s="55" t="s">
        <v>25</v>
      </c>
      <c r="SW12" s="55" t="s">
        <v>25</v>
      </c>
      <c r="SX12" s="55" t="s">
        <v>25</v>
      </c>
      <c r="SY12" s="55" t="s">
        <v>25</v>
      </c>
      <c r="SZ12" s="55" t="s">
        <v>25</v>
      </c>
      <c r="TA12" s="55" t="s">
        <v>25</v>
      </c>
      <c r="TB12" s="55" t="s">
        <v>25</v>
      </c>
      <c r="TC12" s="55" t="s">
        <v>25</v>
      </c>
      <c r="TD12" s="55" t="s">
        <v>25</v>
      </c>
      <c r="TE12" s="55" t="s">
        <v>25</v>
      </c>
      <c r="TF12" s="55" t="s">
        <v>25</v>
      </c>
      <c r="TG12" s="55" t="s">
        <v>25</v>
      </c>
      <c r="TH12" s="55" t="s">
        <v>25</v>
      </c>
      <c r="TI12" s="55" t="s">
        <v>25</v>
      </c>
      <c r="TJ12" s="55" t="s">
        <v>25</v>
      </c>
      <c r="TK12" s="162" t="s">
        <v>25</v>
      </c>
      <c r="TL12" s="55" t="s">
        <v>25</v>
      </c>
      <c r="TM12" s="55" t="s">
        <v>25</v>
      </c>
      <c r="TN12" s="55" t="s">
        <v>25</v>
      </c>
      <c r="TO12" s="55" t="s">
        <v>25</v>
      </c>
      <c r="TP12" s="55" t="s">
        <v>25</v>
      </c>
      <c r="TQ12" s="55" t="s">
        <v>25</v>
      </c>
      <c r="TR12" s="55" t="s">
        <v>25</v>
      </c>
      <c r="TS12" s="55" t="s">
        <v>25</v>
      </c>
      <c r="TT12" s="448" t="s">
        <v>25</v>
      </c>
      <c r="TU12" s="55" t="s">
        <v>25</v>
      </c>
      <c r="TV12" s="55" t="s">
        <v>25</v>
      </c>
      <c r="TW12" s="55" t="s">
        <v>25</v>
      </c>
      <c r="TX12" s="55" t="s">
        <v>25</v>
      </c>
      <c r="TY12" s="55" t="s">
        <v>25</v>
      </c>
      <c r="TZ12" s="55" t="s">
        <v>25</v>
      </c>
      <c r="UA12" s="55" t="s">
        <v>25</v>
      </c>
      <c r="UB12" s="55" t="s">
        <v>25</v>
      </c>
      <c r="UC12" s="55" t="s">
        <v>25</v>
      </c>
      <c r="UD12" s="55" t="s">
        <v>25</v>
      </c>
      <c r="UE12" s="55" t="s">
        <v>25</v>
      </c>
      <c r="UF12" s="55" t="s">
        <v>25</v>
      </c>
      <c r="UG12" s="55" t="s">
        <v>25</v>
      </c>
      <c r="UH12" s="55" t="s">
        <v>25</v>
      </c>
      <c r="UI12" s="55" t="s">
        <v>25</v>
      </c>
      <c r="UJ12" s="55" t="s">
        <v>25</v>
      </c>
      <c r="UK12" s="55" t="s">
        <v>25</v>
      </c>
      <c r="UL12" s="448" t="s">
        <v>25</v>
      </c>
      <c r="UM12" s="55" t="s">
        <v>25</v>
      </c>
      <c r="UN12" s="55" t="s">
        <v>25</v>
      </c>
      <c r="UO12" s="55" t="s">
        <v>25</v>
      </c>
      <c r="UP12" s="55" t="s">
        <v>25</v>
      </c>
      <c r="UQ12" s="55" t="s">
        <v>25</v>
      </c>
      <c r="UR12" s="55" t="s">
        <v>25</v>
      </c>
      <c r="US12" s="55" t="s">
        <v>25</v>
      </c>
      <c r="UT12" s="55" t="s">
        <v>25</v>
      </c>
      <c r="UU12" s="55" t="s">
        <v>25</v>
      </c>
      <c r="UV12" s="97" t="s">
        <v>25</v>
      </c>
      <c r="UW12" s="55" t="s">
        <v>25</v>
      </c>
      <c r="UX12" s="55" t="s">
        <v>25</v>
      </c>
      <c r="UY12" s="55" t="s">
        <v>25</v>
      </c>
      <c r="UZ12" s="55" t="s">
        <v>25</v>
      </c>
      <c r="VA12" s="55" t="s">
        <v>25</v>
      </c>
      <c r="VB12" s="55" t="s">
        <v>25</v>
      </c>
      <c r="VC12" s="55" t="s">
        <v>25</v>
      </c>
      <c r="VD12" s="55" t="s">
        <v>25</v>
      </c>
      <c r="VE12" s="55" t="s">
        <v>25</v>
      </c>
      <c r="VF12" s="55" t="s">
        <v>25</v>
      </c>
      <c r="VG12" s="55" t="s">
        <v>25</v>
      </c>
      <c r="VH12" s="55" t="s">
        <v>25</v>
      </c>
      <c r="VI12" s="55" t="s">
        <v>25</v>
      </c>
      <c r="VJ12" s="55" t="s">
        <v>25</v>
      </c>
      <c r="VK12" s="55" t="s">
        <v>25</v>
      </c>
      <c r="VL12" s="55" t="s">
        <v>25</v>
      </c>
      <c r="VM12" s="55" t="s">
        <v>25</v>
      </c>
      <c r="VN12" s="55" t="s">
        <v>25</v>
      </c>
      <c r="VO12" s="55" t="s">
        <v>25</v>
      </c>
      <c r="VP12" s="55" t="s">
        <v>25</v>
      </c>
      <c r="VQ12" s="55" t="s">
        <v>25</v>
      </c>
      <c r="VR12" s="55" t="s">
        <v>25</v>
      </c>
      <c r="VS12" s="55" t="s">
        <v>25</v>
      </c>
      <c r="VT12" s="55" t="s">
        <v>25</v>
      </c>
      <c r="VU12" s="55" t="s">
        <v>25</v>
      </c>
      <c r="VV12" s="448" t="s">
        <v>25</v>
      </c>
      <c r="VW12" s="55" t="s">
        <v>25</v>
      </c>
      <c r="VX12" s="55" t="s">
        <v>25</v>
      </c>
      <c r="VY12" s="448" t="s">
        <v>25</v>
      </c>
      <c r="VZ12" s="55" t="s">
        <v>25</v>
      </c>
      <c r="WA12" s="55" t="s">
        <v>25</v>
      </c>
      <c r="WB12" s="55" t="s">
        <v>25</v>
      </c>
      <c r="WC12" s="55" t="s">
        <v>25</v>
      </c>
      <c r="WD12" s="55" t="s">
        <v>25</v>
      </c>
      <c r="WE12" s="55" t="s">
        <v>25</v>
      </c>
      <c r="WF12" s="55" t="s">
        <v>25</v>
      </c>
      <c r="WG12" s="55" t="s">
        <v>25</v>
      </c>
      <c r="WH12" s="55" t="s">
        <v>25</v>
      </c>
      <c r="WI12" s="55" t="s">
        <v>25</v>
      </c>
      <c r="WJ12" s="55" t="s">
        <v>25</v>
      </c>
      <c r="WK12" s="55" t="s">
        <v>25</v>
      </c>
      <c r="WL12" s="55" t="s">
        <v>25</v>
      </c>
      <c r="WM12" s="55" t="s">
        <v>25</v>
      </c>
      <c r="WN12" s="55" t="s">
        <v>25</v>
      </c>
      <c r="WO12" s="55" t="s">
        <v>25</v>
      </c>
      <c r="WP12" s="55" t="s">
        <v>25</v>
      </c>
      <c r="WQ12" s="55" t="s">
        <v>25</v>
      </c>
      <c r="WR12" s="55" t="s">
        <v>25</v>
      </c>
      <c r="WS12" s="55" t="s">
        <v>25</v>
      </c>
      <c r="WT12" s="55" t="s">
        <v>25</v>
      </c>
      <c r="WU12" s="55" t="s">
        <v>25</v>
      </c>
      <c r="WV12" s="55" t="s">
        <v>25</v>
      </c>
      <c r="WW12" s="55" t="s">
        <v>25</v>
      </c>
      <c r="WX12" s="55" t="s">
        <v>25</v>
      </c>
      <c r="WY12" s="448" t="s">
        <v>25</v>
      </c>
      <c r="WZ12" s="55" t="s">
        <v>25</v>
      </c>
      <c r="XA12" s="55" t="s">
        <v>25</v>
      </c>
      <c r="XB12" s="97" t="s">
        <v>25</v>
      </c>
      <c r="XC12" s="55" t="s">
        <v>25</v>
      </c>
      <c r="XD12" s="55" t="s">
        <v>25</v>
      </c>
      <c r="XE12" s="55" t="s">
        <v>25</v>
      </c>
      <c r="XF12" s="55" t="s">
        <v>25</v>
      </c>
      <c r="XG12" s="55" t="s">
        <v>25</v>
      </c>
      <c r="XH12" s="55" t="s">
        <v>25</v>
      </c>
      <c r="XI12" s="55" t="s">
        <v>25</v>
      </c>
      <c r="XJ12" s="55" t="s">
        <v>25</v>
      </c>
      <c r="XK12" s="55" t="s">
        <v>25</v>
      </c>
      <c r="XL12" s="55" t="s">
        <v>25</v>
      </c>
      <c r="XM12" s="55" t="s">
        <v>25</v>
      </c>
      <c r="XN12" s="55" t="s">
        <v>25</v>
      </c>
      <c r="XO12" s="55" t="s">
        <v>25</v>
      </c>
      <c r="XP12" s="55" t="s">
        <v>25</v>
      </c>
      <c r="XQ12" s="55" t="s">
        <v>25</v>
      </c>
      <c r="XR12" s="55" t="s">
        <v>25</v>
      </c>
      <c r="XS12" s="55" t="s">
        <v>25</v>
      </c>
      <c r="XT12" s="55" t="s">
        <v>25</v>
      </c>
      <c r="XU12" s="55" t="s">
        <v>25</v>
      </c>
      <c r="XV12" s="448" t="s">
        <v>25</v>
      </c>
      <c r="XW12" s="55" t="s">
        <v>25</v>
      </c>
      <c r="XX12" s="55" t="s">
        <v>25</v>
      </c>
      <c r="XY12" s="55" t="s">
        <v>25</v>
      </c>
      <c r="XZ12" s="55" t="s">
        <v>25</v>
      </c>
      <c r="YA12" s="55" t="s">
        <v>25</v>
      </c>
      <c r="YB12" s="55" t="s">
        <v>25</v>
      </c>
      <c r="YC12" s="55" t="s">
        <v>25</v>
      </c>
      <c r="YD12" s="55" t="s">
        <v>25</v>
      </c>
      <c r="YE12" s="55" t="s">
        <v>25</v>
      </c>
      <c r="YF12" s="448" t="s">
        <v>25</v>
      </c>
      <c r="YG12" s="55" t="s">
        <v>25</v>
      </c>
      <c r="YH12" s="55" t="s">
        <v>25</v>
      </c>
      <c r="YI12" s="55" t="s">
        <v>25</v>
      </c>
      <c r="YJ12" s="55" t="s">
        <v>25</v>
      </c>
      <c r="YK12" s="55" t="s">
        <v>25</v>
      </c>
      <c r="YL12" s="55" t="s">
        <v>25</v>
      </c>
      <c r="YM12" s="55" t="s">
        <v>25</v>
      </c>
      <c r="YN12" s="55" t="s">
        <v>25</v>
      </c>
      <c r="YO12" s="55" t="s">
        <v>25</v>
      </c>
      <c r="YP12" s="55" t="s">
        <v>25</v>
      </c>
      <c r="YQ12" s="55" t="s">
        <v>25</v>
      </c>
      <c r="YR12" s="55" t="s">
        <v>25</v>
      </c>
      <c r="YS12" s="55" t="s">
        <v>25</v>
      </c>
      <c r="YT12" s="55" t="s">
        <v>25</v>
      </c>
      <c r="YU12" s="55" t="s">
        <v>25</v>
      </c>
      <c r="YV12" s="55" t="s">
        <v>25</v>
      </c>
      <c r="YW12" s="55" t="s">
        <v>25</v>
      </c>
      <c r="YX12" s="55" t="s">
        <v>25</v>
      </c>
      <c r="YY12" s="55" t="s">
        <v>25</v>
      </c>
      <c r="YZ12" s="448" t="s">
        <v>25</v>
      </c>
      <c r="ZA12" s="55" t="s">
        <v>25</v>
      </c>
      <c r="ZB12" s="55" t="s">
        <v>25</v>
      </c>
      <c r="ZC12" s="55" t="s">
        <v>25</v>
      </c>
      <c r="ZD12" s="55" t="s">
        <v>25</v>
      </c>
      <c r="ZE12" s="55" t="s">
        <v>25</v>
      </c>
      <c r="ZF12" s="55" t="s">
        <v>25</v>
      </c>
      <c r="ZG12" s="55" t="s">
        <v>25</v>
      </c>
      <c r="ZH12" s="55" t="s">
        <v>25</v>
      </c>
      <c r="ZI12" s="55" t="s">
        <v>25</v>
      </c>
      <c r="ZJ12" s="55" t="s">
        <v>25</v>
      </c>
      <c r="ZK12" s="412">
        <v>2281</v>
      </c>
      <c r="ZL12" s="413">
        <v>2406</v>
      </c>
      <c r="ZM12" s="214" t="s">
        <v>2222</v>
      </c>
      <c r="ZN12" s="407" t="s">
        <v>2222</v>
      </c>
      <c r="ZO12" s="172" t="s">
        <v>2205</v>
      </c>
      <c r="ZP12" s="35" t="s">
        <v>2205</v>
      </c>
      <c r="ZQ12" s="35" t="s">
        <v>2205</v>
      </c>
      <c r="ZR12" s="35" t="s">
        <v>2205</v>
      </c>
      <c r="ZS12" s="184" t="s">
        <v>2216</v>
      </c>
      <c r="ZT12" s="55" t="s">
        <v>2216</v>
      </c>
      <c r="ZU12" s="55" t="s">
        <v>2216</v>
      </c>
      <c r="ZV12" s="55" t="s">
        <v>2216</v>
      </c>
      <c r="ZW12" s="55" t="s">
        <v>2216</v>
      </c>
      <c r="ZX12" s="55" t="s">
        <v>2216</v>
      </c>
      <c r="ZY12" s="6" t="s">
        <v>2216</v>
      </c>
      <c r="ZZ12" s="55" t="s">
        <v>2216</v>
      </c>
      <c r="AAA12" s="6" t="s">
        <v>2216</v>
      </c>
      <c r="AAB12" s="55" t="s">
        <v>2216</v>
      </c>
      <c r="AAC12" s="6" t="s">
        <v>2216</v>
      </c>
      <c r="AAD12" s="55" t="s">
        <v>2216</v>
      </c>
      <c r="AAE12" s="55" t="s">
        <v>2216</v>
      </c>
      <c r="AAF12" s="55" t="s">
        <v>2216</v>
      </c>
      <c r="AAG12" s="6" t="s">
        <v>2216</v>
      </c>
      <c r="AAH12" s="55" t="s">
        <v>2216</v>
      </c>
      <c r="AAI12" s="6" t="s">
        <v>2216</v>
      </c>
      <c r="AAJ12" s="55" t="s">
        <v>2216</v>
      </c>
      <c r="AAK12" s="6" t="s">
        <v>2216</v>
      </c>
      <c r="AAL12" s="55" t="s">
        <v>2216</v>
      </c>
      <c r="AAM12" s="6" t="s">
        <v>2216</v>
      </c>
      <c r="AAN12" s="55" t="s">
        <v>2216</v>
      </c>
      <c r="AAO12" s="6" t="s">
        <v>2216</v>
      </c>
      <c r="AAP12" s="55" t="s">
        <v>2216</v>
      </c>
      <c r="AAQ12" s="185" t="s">
        <v>2216</v>
      </c>
      <c r="AAR12" s="82" t="s">
        <v>2216</v>
      </c>
      <c r="AAS12" s="83" t="s">
        <v>2216</v>
      </c>
      <c r="AAT12" s="83" t="s">
        <v>2216</v>
      </c>
      <c r="AAU12" s="83" t="s">
        <v>2216</v>
      </c>
      <c r="AAV12" s="496" t="s">
        <v>25</v>
      </c>
      <c r="AAW12" s="20" t="s">
        <v>2205</v>
      </c>
      <c r="AAX12" s="20" t="s">
        <v>2205</v>
      </c>
      <c r="AAY12" s="20" t="s">
        <v>2205</v>
      </c>
      <c r="AAZ12" s="20" t="s">
        <v>2205</v>
      </c>
      <c r="ABA12" s="20" t="s">
        <v>2205</v>
      </c>
      <c r="ABB12" s="20" t="s">
        <v>2205</v>
      </c>
      <c r="ABC12" s="20" t="s">
        <v>2205</v>
      </c>
      <c r="ABD12" s="20" t="s">
        <v>2205</v>
      </c>
      <c r="ABE12" s="20" t="s">
        <v>2205</v>
      </c>
      <c r="ABF12" s="20" t="s">
        <v>2205</v>
      </c>
      <c r="ABG12" s="171" t="s">
        <v>2205</v>
      </c>
      <c r="ABH12" s="20" t="s">
        <v>25</v>
      </c>
      <c r="ABI12" s="20" t="s">
        <v>25</v>
      </c>
      <c r="ABJ12" s="20" t="s">
        <v>25</v>
      </c>
      <c r="ABK12" s="20" t="s">
        <v>25</v>
      </c>
      <c r="ABL12" s="20" t="s">
        <v>25</v>
      </c>
      <c r="ABM12" s="20" t="s">
        <v>25</v>
      </c>
      <c r="ABN12" s="20" t="s">
        <v>25</v>
      </c>
      <c r="ABO12" s="20" t="s">
        <v>25</v>
      </c>
      <c r="ABP12" s="20" t="s">
        <v>25</v>
      </c>
      <c r="ABQ12" s="20" t="s">
        <v>25</v>
      </c>
      <c r="ABR12" s="20" t="s">
        <v>25</v>
      </c>
      <c r="ABS12" s="171" t="s">
        <v>25</v>
      </c>
      <c r="ABT12" s="20" t="s">
        <v>2205</v>
      </c>
      <c r="ABU12" s="20" t="s">
        <v>2205</v>
      </c>
      <c r="ABV12" s="171" t="s">
        <v>2205</v>
      </c>
      <c r="ABW12" s="71" t="s">
        <v>24</v>
      </c>
      <c r="ABX12" s="72" t="s">
        <v>24</v>
      </c>
      <c r="ABY12" s="72" t="s">
        <v>24</v>
      </c>
      <c r="ABZ12" s="72" t="s">
        <v>24</v>
      </c>
      <c r="ACA12" s="72" t="s">
        <v>24</v>
      </c>
      <c r="ACB12" s="72" t="s">
        <v>24</v>
      </c>
      <c r="ACC12" s="72" t="s">
        <v>24</v>
      </c>
      <c r="ACD12" s="72" t="s">
        <v>24</v>
      </c>
      <c r="ACE12" s="72" t="s">
        <v>24</v>
      </c>
      <c r="ACF12" s="72" t="s">
        <v>24</v>
      </c>
      <c r="ACG12" s="72" t="s">
        <v>24</v>
      </c>
      <c r="ACH12" s="73" t="s">
        <v>24</v>
      </c>
      <c r="ACI12" s="72" t="s">
        <v>24</v>
      </c>
      <c r="ACJ12" s="72" t="s">
        <v>24</v>
      </c>
      <c r="ACK12" s="72" t="s">
        <v>24</v>
      </c>
      <c r="ACL12" s="72" t="s">
        <v>24</v>
      </c>
      <c r="ACM12" s="72" t="s">
        <v>24</v>
      </c>
      <c r="ACN12" s="72" t="s">
        <v>24</v>
      </c>
      <c r="ACO12" s="72" t="s">
        <v>24</v>
      </c>
      <c r="ACP12" s="72" t="s">
        <v>24</v>
      </c>
      <c r="ACQ12" s="72" t="s">
        <v>24</v>
      </c>
      <c r="ACR12" s="72" t="s">
        <v>24</v>
      </c>
      <c r="ACS12" s="72" t="s">
        <v>24</v>
      </c>
      <c r="ACT12" s="72" t="s">
        <v>24</v>
      </c>
      <c r="ACU12" s="72" t="s">
        <v>24</v>
      </c>
      <c r="ACV12" s="72" t="s">
        <v>24</v>
      </c>
      <c r="ACW12" s="72" t="s">
        <v>24</v>
      </c>
      <c r="ACX12" s="72" t="s">
        <v>24</v>
      </c>
      <c r="ACY12" s="72" t="s">
        <v>24</v>
      </c>
      <c r="ACZ12" s="72" t="s">
        <v>24</v>
      </c>
      <c r="ADA12" s="72" t="s">
        <v>24</v>
      </c>
      <c r="ADB12" s="72" t="s">
        <v>24</v>
      </c>
      <c r="ADC12" s="72" t="s">
        <v>24</v>
      </c>
      <c r="ADD12" s="72" t="s">
        <v>24</v>
      </c>
      <c r="ADE12" s="72" t="s">
        <v>24</v>
      </c>
      <c r="ADF12" s="72" t="s">
        <v>24</v>
      </c>
      <c r="ADG12" s="72" t="s">
        <v>24</v>
      </c>
      <c r="ADH12" s="72" t="s">
        <v>24</v>
      </c>
      <c r="ADI12" s="72" t="s">
        <v>24</v>
      </c>
      <c r="ADJ12" s="72" t="s">
        <v>24</v>
      </c>
      <c r="ADK12" s="71" t="s">
        <v>24</v>
      </c>
      <c r="ADL12" s="72" t="s">
        <v>24</v>
      </c>
      <c r="ADM12" s="72" t="s">
        <v>24</v>
      </c>
      <c r="ADN12" s="72" t="s">
        <v>24</v>
      </c>
      <c r="ADO12" s="72" t="s">
        <v>24</v>
      </c>
      <c r="ADP12" s="73" t="s">
        <v>24</v>
      </c>
      <c r="ADQ12" s="178" t="s">
        <v>24</v>
      </c>
      <c r="ADR12" s="20" t="s">
        <v>24</v>
      </c>
      <c r="ADS12" s="20" t="s">
        <v>24</v>
      </c>
      <c r="ADT12" s="178" t="s">
        <v>25</v>
      </c>
      <c r="ADU12" s="20" t="s">
        <v>25</v>
      </c>
      <c r="ADV12" s="171" t="s">
        <v>25</v>
      </c>
      <c r="ADW12" s="178" t="s">
        <v>2205</v>
      </c>
      <c r="ADX12" s="20" t="s">
        <v>2205</v>
      </c>
      <c r="ADY12" s="20" t="s">
        <v>2205</v>
      </c>
      <c r="ADZ12" s="20" t="s">
        <v>2205</v>
      </c>
      <c r="AEA12" s="20" t="s">
        <v>2205</v>
      </c>
      <c r="AEB12" s="20" t="s">
        <v>2205</v>
      </c>
      <c r="AEC12" s="20" t="s">
        <v>2205</v>
      </c>
      <c r="AED12" s="20" t="s">
        <v>2205</v>
      </c>
      <c r="AEE12" s="20" t="s">
        <v>2205</v>
      </c>
      <c r="AEF12" s="171" t="s">
        <v>2205</v>
      </c>
      <c r="AEG12" s="178" t="s">
        <v>25</v>
      </c>
      <c r="AEH12" s="20" t="s">
        <v>25</v>
      </c>
      <c r="AEI12" s="20" t="s">
        <v>25</v>
      </c>
      <c r="AEJ12" s="178" t="s">
        <v>25</v>
      </c>
      <c r="AEK12" s="20" t="s">
        <v>25</v>
      </c>
      <c r="AEL12" s="20" t="s">
        <v>25</v>
      </c>
      <c r="AEM12" s="20" t="s">
        <v>25</v>
      </c>
      <c r="AEN12" s="178" t="s">
        <v>25</v>
      </c>
      <c r="AEO12" s="171" t="s">
        <v>25</v>
      </c>
      <c r="AEP12" s="125" t="s">
        <v>25</v>
      </c>
      <c r="AEQ12" s="124" t="s">
        <v>25</v>
      </c>
      <c r="AER12" s="124" t="s">
        <v>25</v>
      </c>
      <c r="AES12" s="124" t="s">
        <v>25</v>
      </c>
      <c r="AET12" s="124" t="s">
        <v>25</v>
      </c>
      <c r="AEU12" s="124" t="s">
        <v>25</v>
      </c>
      <c r="AEV12" s="124" t="s">
        <v>25</v>
      </c>
      <c r="AEW12" s="124" t="s">
        <v>25</v>
      </c>
      <c r="AEX12" s="56" t="s">
        <v>25</v>
      </c>
      <c r="AEY12" s="487" t="s">
        <v>25</v>
      </c>
      <c r="AEZ12" s="488" t="s">
        <v>25</v>
      </c>
      <c r="AFA12" s="488" t="s">
        <v>25</v>
      </c>
      <c r="AFB12" s="489" t="s">
        <v>25</v>
      </c>
      <c r="AFC12" s="476"/>
      <c r="AFD12" s="58"/>
      <c r="AFE12" s="58"/>
      <c r="AFF12" s="58"/>
      <c r="AFG12" s="58"/>
      <c r="AFH12" s="58"/>
      <c r="AFI12" s="58"/>
      <c r="AFJ12" s="477"/>
      <c r="AFK12" s="170">
        <v>527</v>
      </c>
      <c r="AFL12" s="170">
        <v>170</v>
      </c>
      <c r="AFM12" s="170">
        <v>113</v>
      </c>
      <c r="AFN12" s="170">
        <v>2381</v>
      </c>
      <c r="AFO12" s="170">
        <v>914</v>
      </c>
      <c r="AFP12" s="170">
        <v>1002</v>
      </c>
      <c r="AFQ12" s="170">
        <v>359</v>
      </c>
      <c r="AFR12" s="170">
        <v>70</v>
      </c>
      <c r="AFS12" s="177">
        <v>92</v>
      </c>
      <c r="AFT12" s="170">
        <v>452</v>
      </c>
      <c r="AFU12" s="170">
        <v>723</v>
      </c>
      <c r="AFV12" s="170">
        <v>5461</v>
      </c>
      <c r="AFW12" s="170">
        <v>15412</v>
      </c>
      <c r="AFX12" s="175">
        <v>35.433428497274846</v>
      </c>
      <c r="AFY12" s="174">
        <v>9</v>
      </c>
      <c r="AFZ12" s="170">
        <v>35</v>
      </c>
      <c r="AGA12" s="170">
        <v>0</v>
      </c>
      <c r="AGB12" s="170">
        <v>0</v>
      </c>
      <c r="AGC12" s="170">
        <v>9</v>
      </c>
      <c r="AGD12" s="170">
        <v>35</v>
      </c>
      <c r="AGE12" s="170">
        <v>9</v>
      </c>
      <c r="AGF12" s="170">
        <v>28</v>
      </c>
      <c r="AGG12" s="170">
        <v>7</v>
      </c>
      <c r="AGH12" s="170">
        <v>22</v>
      </c>
      <c r="AGI12" s="170">
        <v>0</v>
      </c>
      <c r="AGJ12" s="170">
        <v>23</v>
      </c>
      <c r="AGK12" s="170">
        <v>0</v>
      </c>
      <c r="AGL12" s="177">
        <v>11</v>
      </c>
      <c r="AGM12" s="170">
        <v>40513</v>
      </c>
      <c r="AGN12" s="170" t="s">
        <v>25</v>
      </c>
      <c r="AGO12" s="170" t="s">
        <v>25</v>
      </c>
      <c r="AGP12" s="170" t="s">
        <v>25</v>
      </c>
      <c r="AGQ12" s="170" t="s">
        <v>25</v>
      </c>
      <c r="AGR12" s="132" t="s">
        <v>25</v>
      </c>
      <c r="AGS12" s="174">
        <v>3</v>
      </c>
      <c r="AGT12" s="170">
        <v>58381</v>
      </c>
      <c r="AGU12" s="170">
        <v>2</v>
      </c>
      <c r="AGV12" s="170">
        <v>28</v>
      </c>
      <c r="AGW12" s="176">
        <v>0.21709999999999999</v>
      </c>
      <c r="AGX12" s="170">
        <v>112</v>
      </c>
      <c r="AGY12" s="176">
        <v>0.873</v>
      </c>
      <c r="AGZ12" s="170" t="s">
        <v>2265</v>
      </c>
      <c r="AHA12" s="170">
        <v>581</v>
      </c>
      <c r="AHB12" s="170" t="s">
        <v>25</v>
      </c>
      <c r="AHC12" s="170" t="s">
        <v>25</v>
      </c>
      <c r="AHD12" s="170" t="s">
        <v>25</v>
      </c>
      <c r="AHE12" s="176">
        <v>100</v>
      </c>
      <c r="AHF12" s="170">
        <v>9214</v>
      </c>
      <c r="AHG12" s="170">
        <v>868</v>
      </c>
      <c r="AHH12" s="17">
        <v>6.7658022990476825</v>
      </c>
      <c r="AHI12" s="170">
        <v>2495.56</v>
      </c>
      <c r="AHJ12" s="170" t="s">
        <v>25</v>
      </c>
      <c r="AHK12" s="170" t="s">
        <v>25</v>
      </c>
      <c r="AHL12" s="170" t="s">
        <v>25</v>
      </c>
      <c r="AHM12" s="170" t="s">
        <v>25</v>
      </c>
      <c r="AHN12" s="174">
        <v>56803</v>
      </c>
      <c r="AHO12" s="170">
        <v>40624</v>
      </c>
      <c r="AHP12" s="170">
        <v>750</v>
      </c>
      <c r="AHQ12" s="170">
        <v>496</v>
      </c>
      <c r="AHR12" s="170">
        <v>1911</v>
      </c>
      <c r="AHS12" s="170">
        <v>1121</v>
      </c>
      <c r="AHT12" s="170">
        <v>1032</v>
      </c>
      <c r="AHU12" s="170">
        <v>707</v>
      </c>
      <c r="AHV12" s="170">
        <v>1072</v>
      </c>
      <c r="AHW12" s="170">
        <v>774</v>
      </c>
      <c r="AHX12" s="170">
        <v>5871</v>
      </c>
      <c r="AHY12" s="170">
        <v>3618</v>
      </c>
      <c r="AHZ12" s="170">
        <v>10981</v>
      </c>
      <c r="AIA12" s="170">
        <v>6719</v>
      </c>
      <c r="AIB12" s="170">
        <v>15421</v>
      </c>
      <c r="AIC12" s="170">
        <v>10302</v>
      </c>
      <c r="AID12" s="170">
        <v>3780</v>
      </c>
      <c r="AIE12" s="170">
        <v>2999</v>
      </c>
      <c r="AIF12" s="170">
        <v>15985</v>
      </c>
      <c r="AIG12" s="170">
        <v>13888</v>
      </c>
      <c r="AIH12" s="170">
        <v>780</v>
      </c>
      <c r="AII12" s="170">
        <v>564</v>
      </c>
      <c r="AIJ12" s="174" t="s">
        <v>25</v>
      </c>
      <c r="AIK12" s="177" t="s">
        <v>25</v>
      </c>
      <c r="AIL12" s="72" t="s">
        <v>25</v>
      </c>
      <c r="AIM12" s="72" t="s">
        <v>25</v>
      </c>
      <c r="AIN12" s="72" t="s">
        <v>25</v>
      </c>
      <c r="AIO12" s="72" t="s">
        <v>25</v>
      </c>
      <c r="AIP12" s="72" t="s">
        <v>25</v>
      </c>
      <c r="AIQ12" s="72" t="s">
        <v>25</v>
      </c>
      <c r="AIR12" s="72" t="s">
        <v>25</v>
      </c>
      <c r="AIS12" s="72" t="s">
        <v>25</v>
      </c>
      <c r="AIT12" s="72" t="s">
        <v>25</v>
      </c>
      <c r="AIU12" s="72" t="s">
        <v>25</v>
      </c>
      <c r="AIV12" s="72" t="s">
        <v>25</v>
      </c>
      <c r="AIW12" s="73" t="s">
        <v>25</v>
      </c>
      <c r="AIX12" s="28" t="s">
        <v>25</v>
      </c>
      <c r="AIY12" s="132" t="s">
        <v>25</v>
      </c>
      <c r="AIZ12" s="132" t="s">
        <v>25</v>
      </c>
      <c r="AJA12" s="132" t="s">
        <v>25</v>
      </c>
      <c r="AJB12" s="132" t="s">
        <v>25</v>
      </c>
      <c r="AJC12" s="132" t="s">
        <v>25</v>
      </c>
      <c r="AJD12" s="132" t="s">
        <v>25</v>
      </c>
      <c r="AJE12" s="132" t="s">
        <v>25</v>
      </c>
      <c r="AJF12" s="132" t="s">
        <v>25</v>
      </c>
      <c r="AJG12" s="132" t="s">
        <v>25</v>
      </c>
      <c r="AJH12" s="132" t="s">
        <v>25</v>
      </c>
      <c r="AJI12" s="132" t="s">
        <v>25</v>
      </c>
      <c r="AJJ12" s="132" t="s">
        <v>25</v>
      </c>
      <c r="AJK12" s="132" t="s">
        <v>25</v>
      </c>
      <c r="AJL12" s="132" t="s">
        <v>25</v>
      </c>
      <c r="AJM12" s="132" t="s">
        <v>25</v>
      </c>
      <c r="AJN12" s="132" t="s">
        <v>25</v>
      </c>
      <c r="AJO12" s="132" t="s">
        <v>25</v>
      </c>
      <c r="AJP12" s="132" t="s">
        <v>25</v>
      </c>
      <c r="AJQ12" s="132" t="s">
        <v>25</v>
      </c>
      <c r="AJR12" s="132" t="s">
        <v>25</v>
      </c>
      <c r="AJS12" s="132" t="s">
        <v>25</v>
      </c>
      <c r="AJT12" s="132" t="s">
        <v>25</v>
      </c>
      <c r="AJU12" s="132" t="s">
        <v>25</v>
      </c>
      <c r="AJV12" s="132" t="s">
        <v>25</v>
      </c>
      <c r="AJW12" s="132" t="s">
        <v>25</v>
      </c>
      <c r="AJX12" s="132" t="s">
        <v>25</v>
      </c>
      <c r="AJY12" s="132" t="s">
        <v>25</v>
      </c>
      <c r="AJZ12" s="132" t="s">
        <v>25</v>
      </c>
      <c r="AKA12" s="132" t="s">
        <v>25</v>
      </c>
      <c r="AKB12" s="28" t="s">
        <v>25</v>
      </c>
      <c r="AKC12" s="56" t="s">
        <v>25</v>
      </c>
      <c r="AKD12" s="15" t="s">
        <v>25</v>
      </c>
      <c r="AKE12" s="13" t="s">
        <v>25</v>
      </c>
      <c r="AKF12" s="13" t="s">
        <v>25</v>
      </c>
      <c r="AKG12" s="13" t="s">
        <v>25</v>
      </c>
      <c r="AKH12" s="133" t="s">
        <v>25</v>
      </c>
      <c r="AKI12" s="28" t="s">
        <v>25</v>
      </c>
      <c r="AKJ12" s="56" t="s">
        <v>25</v>
      </c>
      <c r="AKK12" s="59">
        <v>5411</v>
      </c>
      <c r="AKL12" s="55">
        <v>6572</v>
      </c>
      <c r="AKM12" s="55">
        <v>174</v>
      </c>
      <c r="AKN12" s="55">
        <v>456</v>
      </c>
      <c r="AKO12" s="132" t="s">
        <v>25</v>
      </c>
      <c r="AKP12" s="56" t="s">
        <v>25</v>
      </c>
      <c r="AKQ12" s="132" t="s">
        <v>25</v>
      </c>
      <c r="AKR12" s="132" t="s">
        <v>25</v>
      </c>
      <c r="AKS12" s="132" t="s">
        <v>25</v>
      </c>
      <c r="AKT12" s="132" t="s">
        <v>25</v>
      </c>
      <c r="AKU12" s="174">
        <v>2403</v>
      </c>
      <c r="AKV12" s="170">
        <v>2827</v>
      </c>
      <c r="AKW12" s="170">
        <v>6311</v>
      </c>
      <c r="AKX12" s="170">
        <v>7220</v>
      </c>
      <c r="AKY12" s="170"/>
      <c r="AKZ12" s="170"/>
      <c r="ALA12" s="170"/>
      <c r="ALB12" s="170"/>
      <c r="ALC12" s="170" t="s">
        <v>25</v>
      </c>
      <c r="ALD12" s="170" t="s">
        <v>25</v>
      </c>
      <c r="ALE12" s="170" t="s">
        <v>25</v>
      </c>
      <c r="ALF12" s="177" t="s">
        <v>25</v>
      </c>
      <c r="ALG12" s="490"/>
      <c r="ALH12" s="491"/>
      <c r="ALI12" s="491"/>
      <c r="ALJ12" s="491"/>
      <c r="ALK12" s="491"/>
      <c r="ALL12" s="491"/>
      <c r="ALM12" s="491"/>
      <c r="ALN12" s="491"/>
      <c r="ALO12" s="491"/>
      <c r="ALP12" s="491"/>
      <c r="ALQ12" s="491"/>
      <c r="ALR12" s="491"/>
      <c r="ALS12" s="491"/>
      <c r="ALT12" s="492"/>
      <c r="ALU12" s="98">
        <v>43342</v>
      </c>
      <c r="ALV12" s="98">
        <v>23561</v>
      </c>
      <c r="ALW12" s="98">
        <v>166609</v>
      </c>
      <c r="ALX12" s="98">
        <v>162184</v>
      </c>
      <c r="ALY12" s="98">
        <v>148066</v>
      </c>
      <c r="ALZ12" s="98">
        <v>154777</v>
      </c>
      <c r="AMA12" s="98">
        <v>94858</v>
      </c>
      <c r="AMB12" s="98">
        <v>89335</v>
      </c>
      <c r="AMC12" s="98">
        <v>282344</v>
      </c>
      <c r="AMD12" s="98">
        <v>255298</v>
      </c>
      <c r="AME12" s="98">
        <v>157887</v>
      </c>
      <c r="AMF12" s="98">
        <v>144556</v>
      </c>
      <c r="AMG12" s="98">
        <v>126491</v>
      </c>
      <c r="AMH12" s="98">
        <v>169975</v>
      </c>
      <c r="AMI12" s="98">
        <v>9168</v>
      </c>
      <c r="AMJ12" s="98">
        <v>41408</v>
      </c>
      <c r="AMK12" s="178">
        <v>4.2130126899729285</v>
      </c>
      <c r="AML12" s="20">
        <v>2.2631001619450308</v>
      </c>
      <c r="AMM12" s="20">
        <v>16.195049403896906</v>
      </c>
      <c r="AMN12" s="20">
        <v>15.578228286782942</v>
      </c>
      <c r="AMO12" s="20">
        <v>14.392596948768668</v>
      </c>
      <c r="AMP12" s="20">
        <v>14.866765152810411</v>
      </c>
      <c r="AMQ12" s="20">
        <v>9.220570295451342</v>
      </c>
      <c r="AMR12" s="20">
        <v>8.5808774231721632</v>
      </c>
      <c r="AMS12" s="20">
        <v>27.444946124722364</v>
      </c>
      <c r="AMT12" s="20">
        <v>24.522089263793664</v>
      </c>
      <c r="AMU12" s="20">
        <v>15.347236735308842</v>
      </c>
      <c r="AMV12" s="20">
        <v>13.885009422780268</v>
      </c>
      <c r="AMW12" s="20">
        <v>12.295422180964554</v>
      </c>
      <c r="AMX12" s="20">
        <v>16.326575698255873</v>
      </c>
      <c r="AMY12" s="20">
        <v>0.89116562091439733</v>
      </c>
      <c r="AMZ12" s="20">
        <v>3.977354590459651</v>
      </c>
      <c r="ANA12" s="20">
        <v>99.108834379085607</v>
      </c>
      <c r="ANB12" s="20">
        <v>96.022645409540345</v>
      </c>
      <c r="ANC12" s="20">
        <v>20.408062093869834</v>
      </c>
      <c r="AND12" s="20">
        <v>17.841328448727971</v>
      </c>
      <c r="ANE12" s="130">
        <v>12359</v>
      </c>
      <c r="ANF12" s="129">
        <v>37.759310745165138</v>
      </c>
      <c r="ANG12" s="131">
        <v>20372</v>
      </c>
      <c r="ANH12" s="129">
        <v>62.240689254834869</v>
      </c>
      <c r="ANI12" s="131">
        <v>347831</v>
      </c>
      <c r="ANJ12" s="129">
        <v>50.310325425856739</v>
      </c>
      <c r="ANK12" s="131">
        <v>343540</v>
      </c>
      <c r="ANL12" s="129">
        <v>49.689674574143261</v>
      </c>
      <c r="ANM12" s="130">
        <v>23</v>
      </c>
      <c r="ANN12" s="129">
        <v>1.07981220657277</v>
      </c>
      <c r="ANO12" s="131">
        <v>2107</v>
      </c>
      <c r="ANP12" s="129">
        <v>98.920187793427232</v>
      </c>
      <c r="ANQ12" s="131" t="s">
        <v>25</v>
      </c>
      <c r="ANR12" s="129" t="s">
        <v>25</v>
      </c>
      <c r="ANS12" s="131" t="s">
        <v>25</v>
      </c>
      <c r="ANT12" s="129" t="s">
        <v>25</v>
      </c>
      <c r="ANU12" s="131">
        <v>10464</v>
      </c>
      <c r="ANV12" s="129">
        <v>51.773786551877684</v>
      </c>
      <c r="ANW12" s="131">
        <v>9747</v>
      </c>
      <c r="ANX12" s="225">
        <v>48.226213448122309</v>
      </c>
      <c r="ANY12" s="130">
        <v>3504</v>
      </c>
      <c r="ANZ12" s="129">
        <v>29.856850715746418</v>
      </c>
      <c r="AOA12" s="131">
        <v>8232</v>
      </c>
      <c r="AOB12" s="129">
        <v>70.143149284253582</v>
      </c>
      <c r="AOC12" s="131">
        <v>119748</v>
      </c>
      <c r="AOD12" s="129">
        <v>52.082916518062959</v>
      </c>
      <c r="AOE12" s="131">
        <v>110170</v>
      </c>
      <c r="AOF12" s="129">
        <v>47.917083481937041</v>
      </c>
      <c r="AOG12" s="131">
        <v>3349</v>
      </c>
      <c r="AOH12" s="129">
        <v>51.412342646607314</v>
      </c>
      <c r="AOI12" s="131">
        <v>3165</v>
      </c>
      <c r="AOJ12" s="129">
        <v>48.587657353392693</v>
      </c>
      <c r="AOK12" s="130">
        <v>118035</v>
      </c>
      <c r="AOL12" s="131">
        <v>108602</v>
      </c>
      <c r="AOM12" s="131">
        <v>51617</v>
      </c>
      <c r="AON12" s="131">
        <v>52984</v>
      </c>
      <c r="AOO12" s="129">
        <v>43.730249502266275</v>
      </c>
      <c r="AOP12" s="129">
        <v>48.787315150733875</v>
      </c>
      <c r="AOQ12" s="131">
        <v>1767</v>
      </c>
      <c r="AOR12" s="129">
        <v>51.441048034934497</v>
      </c>
      <c r="AOS12" s="131">
        <v>1668</v>
      </c>
      <c r="AOT12" s="129">
        <v>48.558951965065503</v>
      </c>
      <c r="AOU12" s="131">
        <v>60</v>
      </c>
      <c r="AOV12" s="129">
        <v>63.157894736842103</v>
      </c>
      <c r="AOW12" s="131">
        <v>35</v>
      </c>
      <c r="AOX12" s="129">
        <v>36.84210526315789</v>
      </c>
      <c r="AOY12" s="131">
        <v>590</v>
      </c>
      <c r="AOZ12" s="131">
        <v>445</v>
      </c>
      <c r="APA12" s="129">
        <v>132.58426966292134</v>
      </c>
      <c r="APB12" s="131">
        <v>163</v>
      </c>
      <c r="APC12" s="131">
        <v>69</v>
      </c>
      <c r="APD12" s="129">
        <v>29.741379310344829</v>
      </c>
      <c r="APE12" s="131" t="s">
        <v>25</v>
      </c>
      <c r="APF12" s="131" t="s">
        <v>25</v>
      </c>
      <c r="APG12" s="130">
        <v>1857</v>
      </c>
      <c r="APH12" s="129">
        <v>30.532719500164418</v>
      </c>
      <c r="API12" s="131">
        <v>4225</v>
      </c>
      <c r="APJ12" s="129">
        <v>69.467280499835582</v>
      </c>
      <c r="APK12" s="131">
        <v>63680</v>
      </c>
      <c r="APL12" s="129">
        <v>52.021893636140838</v>
      </c>
      <c r="APM12" s="131">
        <v>58730</v>
      </c>
      <c r="APN12" s="129">
        <v>47.978106363859162</v>
      </c>
      <c r="APO12" s="131">
        <v>383</v>
      </c>
      <c r="APP12" s="129">
        <v>50.39473684210526</v>
      </c>
      <c r="APQ12" s="131">
        <v>377</v>
      </c>
      <c r="APR12" s="129">
        <v>49.605263157894733</v>
      </c>
      <c r="APS12" s="130">
        <v>63527</v>
      </c>
      <c r="APT12" s="131">
        <v>58594</v>
      </c>
      <c r="APU12" s="131">
        <v>42845</v>
      </c>
      <c r="APV12" s="131">
        <v>44327</v>
      </c>
      <c r="APW12" s="129">
        <v>67.443764068821139</v>
      </c>
      <c r="APX12" s="129">
        <v>75.651090555346968</v>
      </c>
      <c r="APY12" s="131">
        <v>998</v>
      </c>
      <c r="APZ12" s="129">
        <v>53.169952051145444</v>
      </c>
      <c r="AQA12" s="131">
        <v>879</v>
      </c>
      <c r="AQB12" s="129">
        <v>46.830047948854556</v>
      </c>
      <c r="AQC12" s="131">
        <v>261</v>
      </c>
      <c r="AQD12" s="129">
        <v>53.703703703703709</v>
      </c>
      <c r="AQE12" s="131">
        <v>225</v>
      </c>
      <c r="AQF12" s="129">
        <v>46.296296296296298</v>
      </c>
      <c r="AQG12" s="131">
        <v>216</v>
      </c>
      <c r="AQH12" s="131">
        <v>189</v>
      </c>
      <c r="AQI12" s="129">
        <v>114.28571428571428</v>
      </c>
      <c r="AQJ12" s="131">
        <v>55</v>
      </c>
      <c r="AQK12" s="131">
        <v>15</v>
      </c>
      <c r="AQL12" s="129">
        <v>21.428571428571427</v>
      </c>
      <c r="AQM12" s="130"/>
      <c r="AQN12" s="129"/>
      <c r="AQO12" s="131"/>
      <c r="AQP12" s="129"/>
      <c r="AQQ12" s="131"/>
      <c r="AQR12" s="129"/>
      <c r="AQS12" s="131"/>
      <c r="AQT12" s="129"/>
      <c r="AQU12" s="131"/>
      <c r="AQV12" s="129"/>
      <c r="AQW12" s="131"/>
      <c r="AQX12" s="129"/>
      <c r="AQY12" s="131"/>
      <c r="AQZ12" s="129"/>
      <c r="ARA12" s="131"/>
      <c r="ARB12" s="129"/>
      <c r="ARC12" s="131"/>
      <c r="ARD12" s="129"/>
      <c r="ARE12" s="131"/>
      <c r="ARF12" s="129"/>
      <c r="ARG12" s="131"/>
      <c r="ARH12" s="129"/>
      <c r="ARI12" s="131"/>
      <c r="ARJ12" s="129"/>
      <c r="ARK12" s="131"/>
      <c r="ARL12" s="129"/>
      <c r="ARM12" s="131"/>
      <c r="ARN12" s="129"/>
      <c r="ARO12" s="131"/>
      <c r="ARP12" s="129"/>
      <c r="ARQ12" s="131"/>
      <c r="ARR12" s="129"/>
      <c r="ARS12" s="131" t="s">
        <v>25</v>
      </c>
      <c r="ART12" s="131" t="s">
        <v>25</v>
      </c>
      <c r="ARU12" s="129" t="s">
        <v>25</v>
      </c>
      <c r="ARV12" s="131">
        <v>30</v>
      </c>
      <c r="ARW12" s="131">
        <v>6</v>
      </c>
      <c r="ARX12" s="129">
        <v>16.666666666666664</v>
      </c>
      <c r="ARY12" s="130">
        <v>4094</v>
      </c>
      <c r="ARZ12" s="129">
        <v>66.364078456800129</v>
      </c>
      <c r="ASA12" s="131">
        <v>2075</v>
      </c>
      <c r="ASB12" s="129">
        <v>33.635921543199871</v>
      </c>
      <c r="ASC12" s="131">
        <v>84444</v>
      </c>
      <c r="ASD12" s="129">
        <v>45.963422599608101</v>
      </c>
      <c r="ASE12" s="131">
        <v>99276</v>
      </c>
      <c r="ASF12" s="129">
        <v>54.036577400391906</v>
      </c>
      <c r="ASG12" s="130">
        <v>68</v>
      </c>
      <c r="ASH12" s="129">
        <v>24.46043165467626</v>
      </c>
      <c r="ASI12" s="131">
        <v>210</v>
      </c>
      <c r="ASJ12" s="129">
        <v>75.539568345323744</v>
      </c>
      <c r="ASK12" s="131">
        <v>646</v>
      </c>
      <c r="ASL12" s="129">
        <v>59.92578849721707</v>
      </c>
      <c r="ASM12" s="131">
        <v>432</v>
      </c>
      <c r="ASN12" s="129">
        <v>40.07421150278293</v>
      </c>
      <c r="ASO12" s="130"/>
      <c r="ASP12" s="129"/>
      <c r="ASQ12" s="131"/>
      <c r="ASR12" s="129"/>
      <c r="ASS12" s="131"/>
      <c r="AST12" s="129"/>
      <c r="ASU12" s="131"/>
      <c r="ASV12" s="129"/>
      <c r="ASW12" s="170">
        <v>0</v>
      </c>
      <c r="ASX12" s="131">
        <v>128</v>
      </c>
      <c r="ASY12" s="129">
        <v>100</v>
      </c>
      <c r="ASZ12" s="131">
        <v>7737</v>
      </c>
      <c r="ATA12" s="129">
        <v>23.91062488410903</v>
      </c>
      <c r="ATB12" s="131">
        <v>24621</v>
      </c>
      <c r="ATC12" s="129">
        <v>76.089375115890974</v>
      </c>
      <c r="ATD12" s="28" t="s">
        <v>25</v>
      </c>
      <c r="ATE12" s="132" t="s">
        <v>25</v>
      </c>
      <c r="ATF12" s="132" t="s">
        <v>25</v>
      </c>
      <c r="ATG12" s="56" t="s">
        <v>25</v>
      </c>
      <c r="ATH12" s="28" t="s">
        <v>25</v>
      </c>
      <c r="ATI12" s="132" t="s">
        <v>25</v>
      </c>
      <c r="ATJ12" s="132" t="s">
        <v>25</v>
      </c>
      <c r="ATK12" s="28" t="s">
        <v>3024</v>
      </c>
      <c r="ATL12" s="132" t="s">
        <v>3024</v>
      </c>
      <c r="ATM12" s="132" t="s">
        <v>3024</v>
      </c>
      <c r="ATN12" s="132" t="s">
        <v>3024</v>
      </c>
      <c r="ATO12" s="132" t="s">
        <v>3024</v>
      </c>
      <c r="ATP12" s="132" t="s">
        <v>3024</v>
      </c>
      <c r="ATQ12" s="132" t="s">
        <v>3024</v>
      </c>
      <c r="ATR12" s="132" t="s">
        <v>3024</v>
      </c>
      <c r="ATS12" s="132" t="s">
        <v>3024</v>
      </c>
      <c r="ATT12" s="132" t="s">
        <v>3024</v>
      </c>
      <c r="ATU12" s="132" t="s">
        <v>3024</v>
      </c>
      <c r="ATV12" s="56" t="s">
        <v>3024</v>
      </c>
      <c r="ATW12" s="92">
        <v>13321</v>
      </c>
      <c r="ATX12" s="120">
        <v>3.0553261767134597E-2</v>
      </c>
      <c r="ATY12" s="92">
        <v>20748</v>
      </c>
      <c r="ATZ12" s="120">
        <v>5.8752650857914014E-2</v>
      </c>
      <c r="AUA12" s="92">
        <v>415</v>
      </c>
      <c r="AUB12" s="120">
        <v>2.4096385542168677</v>
      </c>
      <c r="AUC12" s="120">
        <v>0</v>
      </c>
      <c r="AUD12" s="120">
        <v>0.48192771084337355</v>
      </c>
      <c r="AUE12" s="120">
        <v>97.108433734939752</v>
      </c>
      <c r="AUF12" s="92">
        <v>1242</v>
      </c>
      <c r="AUG12" s="120">
        <v>1.1272141706924315</v>
      </c>
      <c r="AUH12" s="120">
        <v>8.0515297906602251E-2</v>
      </c>
      <c r="AUI12" s="120">
        <v>0</v>
      </c>
      <c r="AUJ12" s="128">
        <v>98.792270531400959</v>
      </c>
      <c r="AUK12" s="90">
        <v>92346.762017000001</v>
      </c>
      <c r="AUL12" s="120">
        <v>99.938440492476062</v>
      </c>
      <c r="AUM12" s="93">
        <v>2071</v>
      </c>
      <c r="AUN12" s="132">
        <v>16</v>
      </c>
      <c r="AUO12" s="92">
        <v>898</v>
      </c>
      <c r="AUP12" s="132">
        <v>7</v>
      </c>
      <c r="AUQ12" s="92">
        <v>0</v>
      </c>
      <c r="AUR12" s="92">
        <v>0</v>
      </c>
      <c r="AUS12" s="92">
        <v>42</v>
      </c>
      <c r="AUT12" s="92">
        <v>25</v>
      </c>
      <c r="AUU12" s="92">
        <v>2017</v>
      </c>
      <c r="AUV12" s="92">
        <v>867</v>
      </c>
      <c r="AUW12" s="92">
        <v>12</v>
      </c>
      <c r="AUX12" s="92">
        <v>6</v>
      </c>
      <c r="AUY12" s="92">
        <v>0</v>
      </c>
      <c r="AUZ12" s="94">
        <v>0</v>
      </c>
      <c r="AVA12" s="92">
        <v>175</v>
      </c>
      <c r="AVB12" s="92">
        <v>31</v>
      </c>
      <c r="AVC12" s="92">
        <v>8</v>
      </c>
      <c r="AVD12" s="92">
        <v>1</v>
      </c>
      <c r="AVE12" s="92">
        <v>74</v>
      </c>
      <c r="AVF12" s="92">
        <v>18</v>
      </c>
      <c r="AVG12" s="92">
        <v>65</v>
      </c>
      <c r="AVH12" s="92">
        <v>6</v>
      </c>
      <c r="AVI12" s="92">
        <v>15</v>
      </c>
      <c r="AVJ12" s="92">
        <v>5</v>
      </c>
      <c r="AVK12" s="92">
        <v>7</v>
      </c>
      <c r="AVL12" s="92">
        <v>1</v>
      </c>
      <c r="AVM12" s="92">
        <v>6</v>
      </c>
      <c r="AVN12" s="92">
        <v>0</v>
      </c>
      <c r="AVO12" s="92">
        <v>0</v>
      </c>
      <c r="AVP12" s="92">
        <v>0</v>
      </c>
      <c r="AVQ12" s="92">
        <v>0</v>
      </c>
      <c r="AVR12" s="94">
        <v>0</v>
      </c>
      <c r="AVS12" s="93">
        <v>15</v>
      </c>
      <c r="AVT12" s="92">
        <v>2</v>
      </c>
      <c r="AVU12" s="92">
        <v>0</v>
      </c>
      <c r="AVV12" s="92">
        <v>0</v>
      </c>
      <c r="AVW12" s="92">
        <v>4</v>
      </c>
      <c r="AVX12" s="92">
        <v>1</v>
      </c>
      <c r="AVY12" s="92">
        <v>8</v>
      </c>
      <c r="AVZ12" s="92">
        <v>1</v>
      </c>
      <c r="AWA12" s="92">
        <v>1</v>
      </c>
      <c r="AWB12" s="92">
        <v>0</v>
      </c>
      <c r="AWC12" s="92">
        <v>0</v>
      </c>
      <c r="AWD12" s="92">
        <v>0</v>
      </c>
      <c r="AWE12" s="92">
        <v>1</v>
      </c>
      <c r="AWF12" s="92">
        <v>0</v>
      </c>
      <c r="AWG12" s="92">
        <v>1</v>
      </c>
      <c r="AWH12" s="92">
        <v>0</v>
      </c>
      <c r="AWI12" s="92">
        <v>0</v>
      </c>
      <c r="AWJ12" s="94">
        <v>0</v>
      </c>
      <c r="AWK12" s="93">
        <v>8082</v>
      </c>
      <c r="AWL12" s="92">
        <v>4786</v>
      </c>
      <c r="AWM12" s="92">
        <v>2389</v>
      </c>
      <c r="AWN12" s="92">
        <v>1350</v>
      </c>
      <c r="AWO12" s="92">
        <v>585</v>
      </c>
      <c r="AWP12" s="92">
        <v>370</v>
      </c>
      <c r="AWQ12" s="92">
        <v>685</v>
      </c>
      <c r="AWR12" s="92">
        <v>462</v>
      </c>
      <c r="AWS12" s="92">
        <v>422</v>
      </c>
      <c r="AWT12" s="92">
        <v>482</v>
      </c>
      <c r="AWU12" s="92">
        <v>593</v>
      </c>
      <c r="AWV12" s="92">
        <v>195</v>
      </c>
      <c r="AWW12" s="92">
        <v>278</v>
      </c>
      <c r="AWX12" s="92">
        <v>156</v>
      </c>
      <c r="AWY12" s="92">
        <v>72</v>
      </c>
      <c r="AWZ12" s="92">
        <v>52</v>
      </c>
      <c r="AXA12" s="92">
        <v>377</v>
      </c>
      <c r="AXB12" s="92">
        <v>152</v>
      </c>
      <c r="AXC12" s="92">
        <v>229</v>
      </c>
      <c r="AXD12" s="92">
        <v>219</v>
      </c>
      <c r="AXE12" s="92">
        <v>126</v>
      </c>
      <c r="AXF12" s="92">
        <v>103</v>
      </c>
      <c r="AXG12" s="92">
        <v>266</v>
      </c>
      <c r="AXH12" s="92">
        <v>106</v>
      </c>
      <c r="AXI12" s="92">
        <v>56</v>
      </c>
      <c r="AXJ12" s="92">
        <v>55</v>
      </c>
      <c r="AXK12" s="92">
        <v>2004</v>
      </c>
      <c r="AXL12" s="94">
        <v>1084</v>
      </c>
      <c r="AXM12" s="93">
        <v>69</v>
      </c>
      <c r="AXN12" s="92">
        <v>44</v>
      </c>
      <c r="AXO12" s="92">
        <v>34</v>
      </c>
      <c r="AXP12" s="92">
        <v>23</v>
      </c>
      <c r="AXQ12" s="92">
        <v>19</v>
      </c>
      <c r="AXR12" s="92">
        <v>15</v>
      </c>
      <c r="AXS12" s="92">
        <v>37</v>
      </c>
      <c r="AXT12" s="92">
        <v>26</v>
      </c>
      <c r="AXU12" s="92">
        <v>128</v>
      </c>
      <c r="AXV12" s="92">
        <v>72</v>
      </c>
      <c r="AXW12" s="92">
        <v>903</v>
      </c>
      <c r="AXX12" s="92">
        <v>323</v>
      </c>
      <c r="AXY12" s="92">
        <v>2163</v>
      </c>
      <c r="AXZ12" s="92">
        <v>951</v>
      </c>
      <c r="AYA12" s="92">
        <v>4763</v>
      </c>
      <c r="AYB12" s="92">
        <v>3355</v>
      </c>
      <c r="AYC12" s="94">
        <v>0</v>
      </c>
      <c r="AYD12" s="92">
        <v>477</v>
      </c>
      <c r="AYE12" s="92">
        <v>216</v>
      </c>
      <c r="AYF12" s="92">
        <v>469</v>
      </c>
      <c r="AYG12" s="92">
        <v>200</v>
      </c>
      <c r="AYH12" s="92">
        <v>263</v>
      </c>
      <c r="AYI12" s="92">
        <v>178</v>
      </c>
      <c r="AYJ12" s="92">
        <v>160</v>
      </c>
      <c r="AYK12" s="92">
        <v>91</v>
      </c>
      <c r="AYL12" s="92">
        <v>231</v>
      </c>
      <c r="AYM12" s="92">
        <v>6</v>
      </c>
      <c r="AYN12" s="92">
        <v>140</v>
      </c>
      <c r="AYO12" s="92">
        <v>11</v>
      </c>
      <c r="AYP12" s="92">
        <v>77</v>
      </c>
      <c r="AYQ12" s="92">
        <v>42</v>
      </c>
      <c r="AYR12" s="92">
        <v>67</v>
      </c>
      <c r="AYS12" s="92">
        <v>45</v>
      </c>
      <c r="AYT12" s="92">
        <v>92</v>
      </c>
      <c r="AYU12" s="92">
        <v>166</v>
      </c>
      <c r="AYV12" s="92">
        <v>86</v>
      </c>
      <c r="AYW12" s="119">
        <v>624.52621549631749</v>
      </c>
      <c r="AYX12" s="120">
        <v>373.05463621326942</v>
      </c>
      <c r="AYY12" s="120">
        <v>184.60692017083673</v>
      </c>
      <c r="AYZ12" s="120">
        <v>105.22853298953483</v>
      </c>
      <c r="AZA12" s="120">
        <v>45.205126956860397</v>
      </c>
      <c r="AZB12" s="120">
        <v>28.840412745279917</v>
      </c>
      <c r="AZC12" s="120">
        <v>52.932499086238245</v>
      </c>
      <c r="AZD12" s="120">
        <v>36.011542400863028</v>
      </c>
      <c r="AZE12" s="120">
        <v>32.609510385974509</v>
      </c>
      <c r="AZF12" s="120">
        <v>37.57048363033762</v>
      </c>
      <c r="AZG12" s="120">
        <v>45.823316727210624</v>
      </c>
      <c r="AZH12" s="120">
        <v>15.199676987377252</v>
      </c>
      <c r="AZI12" s="120">
        <v>21.482094519670412</v>
      </c>
      <c r="AZJ12" s="120">
        <v>12.159741589901802</v>
      </c>
      <c r="AZK12" s="120">
        <v>5.5637079331520489</v>
      </c>
      <c r="AZL12" s="120">
        <v>4.0532471966339338</v>
      </c>
      <c r="AZM12" s="120">
        <v>29.132192927754481</v>
      </c>
      <c r="AZN12" s="120">
        <v>11.847953344006884</v>
      </c>
      <c r="AZO12" s="120">
        <v>17.695682176275266</v>
      </c>
      <c r="AZP12" s="120">
        <v>17.07040646274676</v>
      </c>
      <c r="AZQ12" s="120">
        <v>9.7364888830160865</v>
      </c>
      <c r="AZR12" s="120">
        <v>8.0285473317941385</v>
      </c>
      <c r="AZS12" s="120">
        <v>20.554809864145071</v>
      </c>
      <c r="AZT12" s="120">
        <v>8.2623885162153279</v>
      </c>
      <c r="AZU12" s="120">
        <v>4.3273283924515935</v>
      </c>
      <c r="AZV12" s="120">
        <v>4.2870883810551224</v>
      </c>
      <c r="AZW12" s="120">
        <v>154.85653747273204</v>
      </c>
      <c r="AZX12" s="128">
        <v>84.494614637522787</v>
      </c>
      <c r="AZY12" s="120">
        <v>551.33839392728726</v>
      </c>
      <c r="AZZ12" s="91">
        <v>388.28097423226262</v>
      </c>
      <c r="BAA12" s="91">
        <v>271.67399121054734</v>
      </c>
      <c r="BAB12" s="91">
        <v>202.9650547123191</v>
      </c>
      <c r="BAC12" s="91">
        <v>581.46884085450642</v>
      </c>
      <c r="BAD12" s="91">
        <v>408.40952336752218</v>
      </c>
      <c r="BAE12" s="91">
        <v>32.942359539847253</v>
      </c>
      <c r="BAF12" s="91">
        <v>28.215377380672468</v>
      </c>
      <c r="BAG12" s="91">
        <v>18.197825113982322</v>
      </c>
      <c r="BAH12" s="91">
        <v>13.872511618228479</v>
      </c>
      <c r="BAI12" s="91">
        <v>60.74728654210309</v>
      </c>
      <c r="BAJ12" s="91">
        <v>36.340877430296175</v>
      </c>
      <c r="BAK12" s="91">
        <v>210.1084746078208</v>
      </c>
      <c r="BAL12" s="91">
        <v>72.743487993946303</v>
      </c>
      <c r="BAM12" s="91">
        <v>776.35961637856769</v>
      </c>
      <c r="BAN12" s="91">
        <v>330.67219293731489</v>
      </c>
      <c r="BAO12" s="91">
        <v>4663.0932275986979</v>
      </c>
      <c r="BAP12" s="91">
        <v>3295.0466266284943</v>
      </c>
      <c r="BAQ12" s="128">
        <v>0</v>
      </c>
      <c r="BAR12" s="91">
        <v>36.859565057132329</v>
      </c>
      <c r="BAS12" s="91">
        <v>16.836565278325573</v>
      </c>
      <c r="BAT12" s="91">
        <v>36.241375286782095</v>
      </c>
      <c r="BAU12" s="91">
        <v>15.5894122947459</v>
      </c>
      <c r="BAV12" s="91">
        <v>20.322988700263735</v>
      </c>
      <c r="BAW12" s="91">
        <v>13.874576942323852</v>
      </c>
      <c r="BAX12" s="91">
        <v>12.363795407004554</v>
      </c>
      <c r="BAY12" s="91">
        <v>7.0931825941093845</v>
      </c>
      <c r="BAZ12" s="91">
        <v>17.850229618862823</v>
      </c>
      <c r="BBA12" s="91">
        <v>0.46768236884237702</v>
      </c>
      <c r="BBB12" s="91">
        <v>10.818320981128984</v>
      </c>
      <c r="BBC12" s="91">
        <v>0.85741767621102449</v>
      </c>
      <c r="BBD12" s="91">
        <v>5.9500765396209419</v>
      </c>
      <c r="BBE12" s="91">
        <v>3.2737765818966391</v>
      </c>
      <c r="BBF12" s="91">
        <v>5.1773393266831569</v>
      </c>
      <c r="BBG12" s="91">
        <v>3.5076177663178276</v>
      </c>
      <c r="BBH12" s="91">
        <v>7.109182359027618</v>
      </c>
      <c r="BBI12" s="91">
        <v>12.939212204639098</v>
      </c>
      <c r="BBJ12" s="120">
        <v>6.7034472867407375</v>
      </c>
      <c r="BBK12" s="119" t="s">
        <v>25</v>
      </c>
      <c r="BBL12" s="120" t="s">
        <v>25</v>
      </c>
      <c r="BBM12" s="120" t="s">
        <v>25</v>
      </c>
      <c r="BBN12" s="120" t="s">
        <v>25</v>
      </c>
      <c r="BBO12" s="120" t="s">
        <v>25</v>
      </c>
      <c r="BBP12" s="120" t="s">
        <v>25</v>
      </c>
      <c r="BBQ12" s="120" t="s">
        <v>25</v>
      </c>
      <c r="BBR12" s="120" t="s">
        <v>25</v>
      </c>
      <c r="BBS12" s="120" t="s">
        <v>25</v>
      </c>
      <c r="BBT12" s="120" t="s">
        <v>25</v>
      </c>
      <c r="BBU12" s="120" t="s">
        <v>25</v>
      </c>
      <c r="BBV12" s="120" t="s">
        <v>25</v>
      </c>
      <c r="BBW12" s="120" t="s">
        <v>25</v>
      </c>
      <c r="BBX12" s="120" t="s">
        <v>25</v>
      </c>
      <c r="BBY12" s="120" t="s">
        <v>25</v>
      </c>
      <c r="BBZ12" s="120" t="s">
        <v>25</v>
      </c>
      <c r="BCA12" s="120" t="s">
        <v>25</v>
      </c>
      <c r="BCB12" s="120" t="s">
        <v>25</v>
      </c>
      <c r="BCC12" s="120" t="s">
        <v>25</v>
      </c>
      <c r="BCD12" s="120" t="s">
        <v>25</v>
      </c>
      <c r="BCE12" s="120" t="s">
        <v>25</v>
      </c>
      <c r="BCF12" s="120" t="s">
        <v>25</v>
      </c>
      <c r="BCG12" s="120" t="s">
        <v>25</v>
      </c>
      <c r="BCH12" s="120" t="s">
        <v>25</v>
      </c>
      <c r="BCI12" s="120" t="s">
        <v>25</v>
      </c>
      <c r="BCJ12" s="128" t="s">
        <v>25</v>
      </c>
      <c r="BCK12" s="119" t="s">
        <v>25</v>
      </c>
      <c r="BCL12" s="120" t="s">
        <v>25</v>
      </c>
      <c r="BCM12" s="120" t="s">
        <v>25</v>
      </c>
      <c r="BCN12" s="120" t="s">
        <v>25</v>
      </c>
      <c r="BCO12" s="120" t="s">
        <v>25</v>
      </c>
      <c r="BCP12" s="120" t="s">
        <v>25</v>
      </c>
      <c r="BCQ12" s="120" t="s">
        <v>25</v>
      </c>
      <c r="BCR12" s="120" t="s">
        <v>25</v>
      </c>
      <c r="BCS12" s="120" t="s">
        <v>25</v>
      </c>
      <c r="BCT12" s="120" t="s">
        <v>25</v>
      </c>
      <c r="BCU12" s="120" t="s">
        <v>25</v>
      </c>
      <c r="BCV12" s="120" t="s">
        <v>25</v>
      </c>
      <c r="BCW12" s="120" t="s">
        <v>25</v>
      </c>
      <c r="BCX12" s="120" t="s">
        <v>25</v>
      </c>
      <c r="BCY12" s="120" t="s">
        <v>25</v>
      </c>
      <c r="BCZ12" s="120" t="s">
        <v>25</v>
      </c>
      <c r="BDA12" s="120" t="s">
        <v>25</v>
      </c>
      <c r="BDB12" s="120" t="s">
        <v>25</v>
      </c>
      <c r="BDC12" s="128" t="s">
        <v>25</v>
      </c>
      <c r="BDD12" s="90" t="s">
        <v>25</v>
      </c>
      <c r="BDE12" s="90" t="s">
        <v>25</v>
      </c>
      <c r="BDF12" s="90" t="s">
        <v>25</v>
      </c>
      <c r="BDG12" s="90" t="s">
        <v>25</v>
      </c>
      <c r="BDH12" s="90" t="s">
        <v>25</v>
      </c>
      <c r="BDI12" s="90" t="s">
        <v>25</v>
      </c>
      <c r="BDJ12" s="90" t="s">
        <v>25</v>
      </c>
      <c r="BDK12" s="90" t="s">
        <v>25</v>
      </c>
      <c r="BDL12" s="90" t="s">
        <v>25</v>
      </c>
      <c r="BDM12" s="90" t="s">
        <v>25</v>
      </c>
      <c r="BDN12" s="90" t="s">
        <v>25</v>
      </c>
      <c r="BDO12" s="94" t="s">
        <v>25</v>
      </c>
      <c r="BDP12" s="90">
        <v>96</v>
      </c>
      <c r="BDQ12" s="90">
        <v>52</v>
      </c>
      <c r="BDR12" s="90">
        <v>0</v>
      </c>
      <c r="BDS12" s="90">
        <v>0</v>
      </c>
      <c r="BDT12" s="90">
        <v>5</v>
      </c>
      <c r="BDU12" s="90">
        <v>5</v>
      </c>
      <c r="BDV12" s="90">
        <v>43</v>
      </c>
      <c r="BDW12" s="90">
        <v>21</v>
      </c>
      <c r="BDX12" s="90">
        <v>31</v>
      </c>
      <c r="BDY12" s="90">
        <v>15</v>
      </c>
      <c r="BDZ12" s="90">
        <v>17</v>
      </c>
      <c r="BEA12" s="92">
        <v>11</v>
      </c>
      <c r="BEB12" s="119">
        <v>18.8</v>
      </c>
      <c r="BEC12" s="120">
        <v>9.8000000000000007</v>
      </c>
      <c r="BED12" s="120">
        <v>0</v>
      </c>
      <c r="BEE12" s="120">
        <v>0</v>
      </c>
      <c r="BEF12" s="120">
        <v>6.4</v>
      </c>
      <c r="BEG12" s="120">
        <v>6.7</v>
      </c>
      <c r="BEH12" s="120">
        <v>25.4</v>
      </c>
      <c r="BEI12" s="120">
        <v>10.9</v>
      </c>
      <c r="BEJ12" s="120">
        <v>28.1</v>
      </c>
      <c r="BEK12" s="120">
        <v>12.5</v>
      </c>
      <c r="BEL12" s="120">
        <v>44.1</v>
      </c>
      <c r="BEM12" s="128">
        <v>28.2</v>
      </c>
      <c r="BEN12" s="92" t="s">
        <v>2205</v>
      </c>
      <c r="BEO12" s="92" t="s">
        <v>2205</v>
      </c>
      <c r="BEP12" s="92" t="s">
        <v>2205</v>
      </c>
      <c r="BEQ12" s="92" t="s">
        <v>2205</v>
      </c>
      <c r="BER12" s="92" t="s">
        <v>2205</v>
      </c>
      <c r="BES12" s="92" t="s">
        <v>2205</v>
      </c>
      <c r="BET12" s="92" t="s">
        <v>2205</v>
      </c>
      <c r="BEU12" s="92" t="s">
        <v>2205</v>
      </c>
      <c r="BEV12" s="92" t="s">
        <v>2205</v>
      </c>
      <c r="BEW12" s="92" t="s">
        <v>2205</v>
      </c>
      <c r="BEX12" s="92" t="s">
        <v>2205</v>
      </c>
      <c r="BEY12" s="92" t="s">
        <v>2205</v>
      </c>
      <c r="BEZ12" s="92" t="s">
        <v>2205</v>
      </c>
      <c r="BFA12" s="92" t="s">
        <v>2205</v>
      </c>
      <c r="BFB12" s="92" t="s">
        <v>2205</v>
      </c>
      <c r="BFC12" s="92" t="s">
        <v>2205</v>
      </c>
      <c r="BFD12" s="28" t="s">
        <v>25</v>
      </c>
      <c r="BFE12" s="132" t="s">
        <v>25</v>
      </c>
      <c r="BFF12" s="95" t="s">
        <v>25</v>
      </c>
      <c r="BFG12" s="132" t="s">
        <v>25</v>
      </c>
      <c r="BFH12" s="28" t="s">
        <v>25</v>
      </c>
      <c r="BFI12" s="56" t="s">
        <v>25</v>
      </c>
      <c r="BFJ12" s="28" t="s">
        <v>25</v>
      </c>
      <c r="BFK12" s="56" t="s">
        <v>25</v>
      </c>
      <c r="BFL12" s="28" t="s">
        <v>25</v>
      </c>
      <c r="BFM12" s="56" t="s">
        <v>25</v>
      </c>
      <c r="BFN12" s="28" t="s">
        <v>25</v>
      </c>
      <c r="BFO12" s="56" t="s">
        <v>25</v>
      </c>
      <c r="BFP12" s="28" t="s">
        <v>25</v>
      </c>
      <c r="BFQ12" s="28" t="s">
        <v>25</v>
      </c>
      <c r="BFR12" s="132" t="s">
        <v>25</v>
      </c>
      <c r="BFS12" s="132" t="s">
        <v>25</v>
      </c>
      <c r="BFT12" s="132" t="s">
        <v>25</v>
      </c>
      <c r="BFU12" s="132" t="s">
        <v>25</v>
      </c>
      <c r="BFV12" s="132" t="s">
        <v>25</v>
      </c>
      <c r="BFW12" s="132" t="s">
        <v>25</v>
      </c>
      <c r="BFX12" s="56" t="s">
        <v>25</v>
      </c>
      <c r="BFY12" s="132" t="s">
        <v>25</v>
      </c>
      <c r="BFZ12" s="207" t="s">
        <v>25</v>
      </c>
      <c r="BGA12" s="207" t="s">
        <v>25</v>
      </c>
      <c r="BGB12" s="207" t="s">
        <v>25</v>
      </c>
      <c r="BGC12" s="207" t="s">
        <v>25</v>
      </c>
      <c r="BGD12" s="207" t="s">
        <v>25</v>
      </c>
      <c r="BGE12" s="207" t="s">
        <v>25</v>
      </c>
      <c r="BGF12" s="207" t="s">
        <v>25</v>
      </c>
      <c r="BGG12" s="132" t="s">
        <v>25</v>
      </c>
      <c r="BGH12" s="207" t="s">
        <v>25</v>
      </c>
      <c r="BGI12" s="207" t="s">
        <v>25</v>
      </c>
      <c r="BGJ12" s="207" t="s">
        <v>25</v>
      </c>
      <c r="BGK12" s="207" t="s">
        <v>25</v>
      </c>
      <c r="BGL12" s="207" t="s">
        <v>25</v>
      </c>
      <c r="BGM12" s="307" t="s">
        <v>25</v>
      </c>
      <c r="BGN12" s="132" t="s">
        <v>2205</v>
      </c>
      <c r="BGO12" s="132" t="s">
        <v>2205</v>
      </c>
      <c r="BGP12" s="132" t="s">
        <v>2205</v>
      </c>
      <c r="BGQ12" s="132" t="s">
        <v>2205</v>
      </c>
      <c r="BGR12" s="132" t="s">
        <v>2205</v>
      </c>
      <c r="BGS12" s="132" t="s">
        <v>2205</v>
      </c>
      <c r="BGT12" s="132" t="s">
        <v>2205</v>
      </c>
      <c r="BGU12" s="132" t="s">
        <v>2205</v>
      </c>
      <c r="BGV12" s="132" t="s">
        <v>2205</v>
      </c>
      <c r="BGW12" s="132" t="s">
        <v>2205</v>
      </c>
      <c r="BGX12" s="132" t="s">
        <v>2205</v>
      </c>
      <c r="BGY12" s="132" t="s">
        <v>2205</v>
      </c>
      <c r="BGZ12" s="132" t="s">
        <v>2205</v>
      </c>
      <c r="BHA12" s="132" t="s">
        <v>2205</v>
      </c>
      <c r="BHB12" s="132" t="s">
        <v>2205</v>
      </c>
      <c r="BHC12" s="71">
        <v>5908</v>
      </c>
      <c r="BHD12" s="72">
        <v>3861</v>
      </c>
      <c r="BHE12" s="72">
        <v>1149</v>
      </c>
      <c r="BHF12" s="72">
        <v>155</v>
      </c>
      <c r="BHG12" s="72">
        <v>743</v>
      </c>
      <c r="BHH12" s="630">
        <v>2567</v>
      </c>
      <c r="BHI12" s="873"/>
      <c r="BHJ12" s="630">
        <v>1837</v>
      </c>
      <c r="BHK12" s="873"/>
      <c r="BHL12" s="873" t="s">
        <v>25</v>
      </c>
      <c r="BHM12" s="873"/>
      <c r="BHN12" s="72" t="s">
        <v>25</v>
      </c>
      <c r="BHO12" s="73" t="s">
        <v>25</v>
      </c>
      <c r="BHP12" s="71">
        <v>959</v>
      </c>
      <c r="BHQ12" s="72">
        <v>4736</v>
      </c>
      <c r="BHR12" s="72">
        <v>167</v>
      </c>
      <c r="BHS12" s="72">
        <v>3492</v>
      </c>
      <c r="BHT12" s="72">
        <v>582</v>
      </c>
      <c r="BHU12" s="72">
        <v>571</v>
      </c>
      <c r="BHV12" s="75">
        <v>49</v>
      </c>
      <c r="BHW12" s="75">
        <v>102</v>
      </c>
      <c r="BHX12" s="75">
        <v>161</v>
      </c>
      <c r="BHY12" s="75">
        <v>571</v>
      </c>
      <c r="BHZ12" s="75">
        <v>117</v>
      </c>
      <c r="BIA12" s="75">
        <v>118</v>
      </c>
      <c r="BIB12" s="75">
        <v>231</v>
      </c>
      <c r="BIC12" s="75">
        <v>159</v>
      </c>
      <c r="BID12" s="75">
        <v>132</v>
      </c>
      <c r="BIE12" s="75">
        <v>213</v>
      </c>
      <c r="BIF12" s="75">
        <v>29</v>
      </c>
      <c r="BIG12" s="75">
        <v>267</v>
      </c>
      <c r="BIH12" s="75">
        <v>83</v>
      </c>
      <c r="BII12" s="75">
        <v>2072</v>
      </c>
      <c r="BIJ12" s="75">
        <v>148</v>
      </c>
      <c r="BIK12" s="75">
        <v>1479</v>
      </c>
      <c r="BIL12" s="75">
        <v>72</v>
      </c>
      <c r="BIM12" s="72">
        <v>133</v>
      </c>
      <c r="BIN12" s="75">
        <v>147</v>
      </c>
      <c r="BIO12" s="73">
        <v>295</v>
      </c>
      <c r="BIP12" s="71">
        <v>4593</v>
      </c>
      <c r="BIQ12" s="72">
        <v>679</v>
      </c>
      <c r="BIR12" s="72">
        <v>70</v>
      </c>
      <c r="BIS12" s="75">
        <v>1</v>
      </c>
      <c r="BIT12" s="75" t="s">
        <v>25</v>
      </c>
      <c r="BIU12" s="76" t="s">
        <v>25</v>
      </c>
      <c r="BIV12" s="72">
        <v>697</v>
      </c>
      <c r="BIW12" s="72">
        <v>21</v>
      </c>
      <c r="BIX12" s="72">
        <v>563</v>
      </c>
      <c r="BIY12" s="75">
        <v>1</v>
      </c>
      <c r="BIZ12" s="75">
        <v>22</v>
      </c>
      <c r="BJA12" s="75">
        <v>5</v>
      </c>
      <c r="BJB12" s="75">
        <v>64</v>
      </c>
      <c r="BJC12" s="75">
        <v>11</v>
      </c>
      <c r="BJD12" s="75">
        <v>241</v>
      </c>
      <c r="BJE12" s="75">
        <v>1</v>
      </c>
      <c r="BJF12" s="75">
        <v>87</v>
      </c>
      <c r="BJG12" s="75">
        <v>1</v>
      </c>
      <c r="BJH12" s="75">
        <v>48</v>
      </c>
      <c r="BJI12" s="75">
        <v>0</v>
      </c>
      <c r="BJJ12" s="75">
        <v>49</v>
      </c>
      <c r="BJK12" s="75">
        <v>1</v>
      </c>
      <c r="BJL12" s="75">
        <v>17</v>
      </c>
      <c r="BJM12" s="75">
        <v>0</v>
      </c>
      <c r="BJN12" s="75">
        <v>8</v>
      </c>
      <c r="BJO12" s="75">
        <v>0</v>
      </c>
      <c r="BJP12" s="75">
        <v>2</v>
      </c>
      <c r="BJQ12" s="75">
        <v>1</v>
      </c>
      <c r="BJR12" s="75">
        <v>25</v>
      </c>
      <c r="BJS12" s="71">
        <v>559</v>
      </c>
      <c r="BJT12" s="73">
        <v>6</v>
      </c>
      <c r="BJU12" s="179">
        <v>53</v>
      </c>
      <c r="BJV12" s="180">
        <v>25.28396757927478</v>
      </c>
      <c r="BJW12" s="64">
        <v>3</v>
      </c>
      <c r="BJX12" s="180">
        <v>1.5544846883258201</v>
      </c>
      <c r="BJY12" s="64">
        <v>899</v>
      </c>
      <c r="BJZ12" s="180">
        <v>716.74586216793693</v>
      </c>
      <c r="BKA12" s="64">
        <v>165</v>
      </c>
      <c r="BKB12" s="180">
        <v>142.4698223012762</v>
      </c>
      <c r="BKC12" s="64">
        <v>2246</v>
      </c>
      <c r="BKD12" s="180">
        <v>1798.2097964804407</v>
      </c>
      <c r="BKE12" s="64">
        <v>783</v>
      </c>
      <c r="BKF12" s="180">
        <v>663.32884336798236</v>
      </c>
      <c r="BKG12" s="64">
        <v>17975</v>
      </c>
      <c r="BKH12" s="180">
        <v>2154.880459579957</v>
      </c>
      <c r="BKI12" s="64">
        <v>3623</v>
      </c>
      <c r="BKJ12" s="181">
        <v>423.20910010536426</v>
      </c>
      <c r="BKK12" s="179">
        <v>21173</v>
      </c>
      <c r="BKL12" s="64">
        <v>4574</v>
      </c>
      <c r="BKM12" s="64">
        <v>772</v>
      </c>
      <c r="BKN12" s="64">
        <v>65</v>
      </c>
      <c r="BKO12" s="64">
        <v>8</v>
      </c>
      <c r="BKP12" s="64">
        <v>0</v>
      </c>
      <c r="BKQ12" s="64">
        <v>128</v>
      </c>
      <c r="BKR12" s="64">
        <v>10</v>
      </c>
      <c r="BKS12" s="64">
        <v>191</v>
      </c>
      <c r="BKT12" s="64">
        <v>0</v>
      </c>
      <c r="BKU12" s="64">
        <v>0</v>
      </c>
      <c r="BKV12" s="64">
        <v>0</v>
      </c>
      <c r="BKW12" s="64">
        <v>52</v>
      </c>
      <c r="BKX12" s="64">
        <v>8</v>
      </c>
      <c r="BKY12" s="64">
        <v>254</v>
      </c>
      <c r="BKZ12" s="64">
        <v>33</v>
      </c>
      <c r="BLA12" s="64">
        <v>139</v>
      </c>
      <c r="BLB12" s="64">
        <v>14</v>
      </c>
      <c r="BLC12" s="64">
        <v>4034</v>
      </c>
      <c r="BLD12" s="64">
        <v>684</v>
      </c>
      <c r="BLE12" s="64">
        <v>696</v>
      </c>
      <c r="BLF12" s="64">
        <v>306</v>
      </c>
      <c r="BLG12" s="64">
        <v>141</v>
      </c>
      <c r="BLH12" s="64">
        <v>66</v>
      </c>
      <c r="BLI12" s="64">
        <v>4113</v>
      </c>
      <c r="BLJ12" s="64">
        <v>850</v>
      </c>
      <c r="BLK12" s="64">
        <v>53</v>
      </c>
      <c r="BLL12" s="182">
        <v>38</v>
      </c>
      <c r="BLM12" s="179">
        <v>28939</v>
      </c>
      <c r="BLN12" s="64">
        <v>20373</v>
      </c>
      <c r="BLO12" s="64">
        <v>7686</v>
      </c>
      <c r="BLP12" s="64">
        <v>5502</v>
      </c>
      <c r="BLQ12" s="64">
        <v>2668</v>
      </c>
      <c r="BLR12" s="64">
        <v>2296</v>
      </c>
      <c r="BLS12" s="64">
        <v>668</v>
      </c>
      <c r="BLT12" s="64">
        <v>396</v>
      </c>
      <c r="BLU12" s="64">
        <v>13462</v>
      </c>
      <c r="BLV12" s="64">
        <v>9334</v>
      </c>
      <c r="BLW12" s="64">
        <v>814</v>
      </c>
      <c r="BLX12" s="64">
        <v>608</v>
      </c>
      <c r="BLY12" s="64">
        <v>1924</v>
      </c>
      <c r="BLZ12" s="64">
        <v>1919</v>
      </c>
      <c r="BMA12" s="64">
        <v>1116</v>
      </c>
      <c r="BMB12" s="64">
        <v>156</v>
      </c>
      <c r="BMC12" s="64">
        <v>564</v>
      </c>
      <c r="BMD12" s="64">
        <v>145</v>
      </c>
      <c r="BME12" s="64">
        <v>37</v>
      </c>
      <c r="BMF12" s="182">
        <v>17</v>
      </c>
      <c r="BMG12" s="179">
        <v>21173</v>
      </c>
      <c r="BMH12" s="64">
        <v>4574</v>
      </c>
      <c r="BMI12" s="64">
        <v>5618</v>
      </c>
      <c r="BMJ12" s="64">
        <v>1437</v>
      </c>
      <c r="BMK12" s="64">
        <v>1626</v>
      </c>
      <c r="BML12" s="64">
        <v>664</v>
      </c>
      <c r="BMM12" s="64">
        <v>987</v>
      </c>
      <c r="BMN12" s="64">
        <v>369</v>
      </c>
      <c r="BMO12" s="64">
        <v>9918</v>
      </c>
      <c r="BMP12" s="64">
        <v>1337</v>
      </c>
      <c r="BMQ12" s="64">
        <v>420</v>
      </c>
      <c r="BMR12" s="64">
        <v>94</v>
      </c>
      <c r="BMS12" s="64">
        <v>1754</v>
      </c>
      <c r="BMT12" s="64">
        <v>564</v>
      </c>
      <c r="BMU12" s="64">
        <v>376</v>
      </c>
      <c r="BMV12" s="64">
        <v>31</v>
      </c>
      <c r="BMW12" s="64">
        <v>437</v>
      </c>
      <c r="BMX12" s="64">
        <v>64</v>
      </c>
      <c r="BMY12" s="64">
        <v>37</v>
      </c>
      <c r="BMZ12" s="182">
        <v>14</v>
      </c>
      <c r="BNA12" s="179">
        <v>4034</v>
      </c>
      <c r="BNB12" s="64">
        <v>684</v>
      </c>
      <c r="BNC12" s="180">
        <v>311.72195081995085</v>
      </c>
      <c r="BND12" s="181">
        <v>53.315748489971732</v>
      </c>
      <c r="BNE12" s="179">
        <v>772</v>
      </c>
      <c r="BNF12" s="64">
        <v>191</v>
      </c>
      <c r="BNG12" s="64">
        <v>139</v>
      </c>
      <c r="BNH12" s="64">
        <v>65</v>
      </c>
      <c r="BNI12" s="64">
        <v>0</v>
      </c>
      <c r="BNJ12" s="64">
        <v>14</v>
      </c>
      <c r="BNK12" s="180">
        <v>59.655266740952413</v>
      </c>
      <c r="BNL12" s="180">
        <v>5.0665550465616409</v>
      </c>
      <c r="BNM12" s="64">
        <v>370</v>
      </c>
      <c r="BNN12" s="64">
        <v>6</v>
      </c>
      <c r="BNO12" s="64">
        <v>67</v>
      </c>
      <c r="BNP12" s="64">
        <v>1691</v>
      </c>
      <c r="BNQ12" s="64">
        <v>219</v>
      </c>
      <c r="BNR12" s="182">
        <v>1303</v>
      </c>
      <c r="BNS12" s="179">
        <v>338</v>
      </c>
      <c r="BNT12" s="180">
        <v>13.115904236825113</v>
      </c>
      <c r="BNU12" s="64">
        <v>283</v>
      </c>
      <c r="BNV12" s="180">
        <v>83.727810650887577</v>
      </c>
      <c r="BNW12" s="64">
        <v>286</v>
      </c>
      <c r="BNX12" s="64">
        <v>1</v>
      </c>
      <c r="BNY12" s="180">
        <v>22.10026721232175</v>
      </c>
      <c r="BNZ12" s="180">
        <v>7.794700071633294E-2</v>
      </c>
      <c r="BOA12" s="64">
        <v>7</v>
      </c>
      <c r="BOB12" s="182">
        <v>343</v>
      </c>
      <c r="BOC12" s="179">
        <v>286</v>
      </c>
      <c r="BOD12" s="64">
        <v>1</v>
      </c>
      <c r="BOE12" s="64">
        <v>9</v>
      </c>
      <c r="BOF12" s="64">
        <v>0</v>
      </c>
      <c r="BOG12" s="64">
        <v>35</v>
      </c>
      <c r="BOH12" s="64">
        <v>1</v>
      </c>
      <c r="BOI12" s="64">
        <v>64</v>
      </c>
      <c r="BOJ12" s="64">
        <v>0</v>
      </c>
      <c r="BOK12" s="64">
        <v>178</v>
      </c>
      <c r="BOL12" s="182">
        <v>0</v>
      </c>
      <c r="BOM12" s="179">
        <v>286</v>
      </c>
      <c r="BON12" s="64">
        <v>1</v>
      </c>
      <c r="BOO12" s="64">
        <v>31</v>
      </c>
      <c r="BOP12" s="64">
        <v>0</v>
      </c>
      <c r="BOQ12" s="64">
        <v>102</v>
      </c>
      <c r="BOR12" s="64">
        <v>1</v>
      </c>
      <c r="BOS12" s="64">
        <v>118</v>
      </c>
      <c r="BOT12" s="64">
        <v>0</v>
      </c>
      <c r="BOU12" s="64">
        <v>29</v>
      </c>
      <c r="BOV12" s="64">
        <v>0</v>
      </c>
      <c r="BOW12" s="64">
        <v>1</v>
      </c>
      <c r="BOX12" s="64">
        <v>0</v>
      </c>
      <c r="BOY12" s="64">
        <v>5</v>
      </c>
      <c r="BOZ12" s="182">
        <v>0</v>
      </c>
      <c r="BPA12" s="179">
        <v>952</v>
      </c>
      <c r="BPB12" s="64">
        <v>168</v>
      </c>
      <c r="BPC12" s="64">
        <v>53</v>
      </c>
      <c r="BPD12" s="64">
        <v>3</v>
      </c>
      <c r="BPE12" s="64">
        <v>899</v>
      </c>
      <c r="BPF12" s="64">
        <v>165</v>
      </c>
      <c r="BPG12" s="180">
        <v>284.139240166305</v>
      </c>
      <c r="BPH12" s="180">
        <v>54.403440369943397</v>
      </c>
      <c r="BPI12" s="64">
        <v>463</v>
      </c>
      <c r="BPJ12" s="64">
        <v>63</v>
      </c>
      <c r="BPK12" s="180">
        <v>369.13607806869277</v>
      </c>
      <c r="BPL12" s="180">
        <v>54.397568515032724</v>
      </c>
      <c r="BPM12" s="64">
        <v>118</v>
      </c>
      <c r="BPN12" s="64">
        <v>12</v>
      </c>
      <c r="BPO12" s="180">
        <v>94.07787734796058</v>
      </c>
      <c r="BPP12" s="181">
        <v>10.361441621910995</v>
      </c>
      <c r="BPQ12" s="179">
        <v>118</v>
      </c>
      <c r="BPR12" s="64">
        <v>12</v>
      </c>
      <c r="BPS12" s="64">
        <v>1</v>
      </c>
      <c r="BPT12" s="64">
        <v>0</v>
      </c>
      <c r="BPU12" s="64">
        <v>29</v>
      </c>
      <c r="BPV12" s="64">
        <v>3</v>
      </c>
      <c r="BPW12" s="64">
        <v>28</v>
      </c>
      <c r="BPX12" s="64">
        <v>0</v>
      </c>
      <c r="BPY12" s="64">
        <v>0</v>
      </c>
      <c r="BPZ12" s="64">
        <v>0</v>
      </c>
      <c r="BQA12" s="64">
        <v>0</v>
      </c>
      <c r="BQB12" s="64">
        <v>0</v>
      </c>
      <c r="BQC12" s="64">
        <v>46</v>
      </c>
      <c r="BQD12" s="64">
        <v>8</v>
      </c>
      <c r="BQE12" s="64">
        <v>14</v>
      </c>
      <c r="BQF12" s="64">
        <v>1</v>
      </c>
      <c r="BQG12" s="64">
        <v>463</v>
      </c>
      <c r="BQH12" s="64">
        <v>63</v>
      </c>
      <c r="BQI12" s="64">
        <v>3</v>
      </c>
      <c r="BQJ12" s="64">
        <v>2</v>
      </c>
      <c r="BQK12" s="64">
        <v>17</v>
      </c>
      <c r="BQL12" s="182">
        <v>11</v>
      </c>
      <c r="BQM12" s="179">
        <v>6</v>
      </c>
      <c r="BQN12" s="64">
        <v>0</v>
      </c>
      <c r="BQO12" s="64">
        <v>0</v>
      </c>
      <c r="BQP12" s="64">
        <v>0</v>
      </c>
      <c r="BQQ12" s="64">
        <v>0</v>
      </c>
      <c r="BQR12" s="64">
        <v>0</v>
      </c>
      <c r="BQS12" s="64">
        <v>6</v>
      </c>
      <c r="BQT12" s="64">
        <v>0</v>
      </c>
      <c r="BQU12" s="64">
        <v>0</v>
      </c>
      <c r="BQV12" s="64">
        <v>0</v>
      </c>
      <c r="BQW12" s="64">
        <v>0</v>
      </c>
      <c r="BQX12" s="64">
        <v>0</v>
      </c>
      <c r="BQY12" s="64">
        <v>0</v>
      </c>
      <c r="BQZ12" s="64">
        <v>0</v>
      </c>
      <c r="BRA12" s="64">
        <v>0</v>
      </c>
      <c r="BRB12" s="64">
        <v>0</v>
      </c>
      <c r="BRC12" s="64">
        <v>41</v>
      </c>
      <c r="BRD12" s="64">
        <v>2</v>
      </c>
      <c r="BRE12" s="64">
        <v>0</v>
      </c>
      <c r="BRF12" s="64">
        <v>0</v>
      </c>
      <c r="BRG12" s="64">
        <v>0</v>
      </c>
      <c r="BRH12" s="182">
        <v>0</v>
      </c>
      <c r="BRI12" s="179">
        <v>3876</v>
      </c>
      <c r="BRJ12" s="64">
        <v>801</v>
      </c>
      <c r="BRK12" s="64">
        <v>3170</v>
      </c>
      <c r="BRL12" s="64">
        <v>608</v>
      </c>
      <c r="BRM12" s="64">
        <v>701</v>
      </c>
      <c r="BRN12" s="182">
        <v>193</v>
      </c>
      <c r="BRO12" s="179">
        <v>221</v>
      </c>
      <c r="BRP12" s="64">
        <v>74</v>
      </c>
      <c r="BRQ12" s="180">
        <v>0.77543859649122804</v>
      </c>
      <c r="BRR12" s="180">
        <v>0.25964912280701752</v>
      </c>
      <c r="BRS12" s="180">
        <v>1.7077485807720645</v>
      </c>
      <c r="BRT12" s="180">
        <v>0.57680803010314341</v>
      </c>
      <c r="BRU12" s="64">
        <v>61</v>
      </c>
      <c r="BRV12" s="64">
        <v>31</v>
      </c>
      <c r="BRW12" s="180">
        <v>0.21403508771929824</v>
      </c>
      <c r="BRX12" s="180">
        <v>0.10877192982456141</v>
      </c>
      <c r="BRY12" s="180">
        <v>0.4713695177696649</v>
      </c>
      <c r="BRZ12" s="180">
        <v>0.24163579639456007</v>
      </c>
      <c r="BSA12" s="180">
        <v>2.1791180985417293</v>
      </c>
      <c r="BSB12" s="180">
        <v>0.81844382649770342</v>
      </c>
      <c r="BSC12" s="64">
        <v>116</v>
      </c>
      <c r="BSD12" s="64">
        <v>20</v>
      </c>
      <c r="BSE12" s="182">
        <v>0</v>
      </c>
      <c r="BSF12" s="64">
        <f t="shared" si="55"/>
        <v>62</v>
      </c>
      <c r="BSG12" s="64">
        <f t="shared" si="56"/>
        <v>28</v>
      </c>
      <c r="BSH12" s="64">
        <v>17</v>
      </c>
      <c r="BSI12" s="64">
        <v>4</v>
      </c>
      <c r="BSJ12" s="64">
        <v>45</v>
      </c>
      <c r="BSK12" s="64">
        <v>24</v>
      </c>
      <c r="BSL12" s="59"/>
      <c r="BSM12" s="55"/>
      <c r="BSN12" s="481"/>
      <c r="BSO12" s="481"/>
      <c r="BSP12" s="481"/>
      <c r="BSQ12" s="481"/>
      <c r="BSR12" s="481"/>
      <c r="BSS12" s="481"/>
      <c r="BST12" s="481"/>
      <c r="BSU12" s="481"/>
      <c r="BSV12" s="481"/>
      <c r="BSW12" s="482"/>
      <c r="BSX12" s="179" t="s">
        <v>25</v>
      </c>
      <c r="BSY12" s="182" t="s">
        <v>25</v>
      </c>
      <c r="BSZ12" s="72">
        <v>1923</v>
      </c>
      <c r="BTA12" s="72">
        <v>5230</v>
      </c>
      <c r="BTB12" s="630">
        <v>13</v>
      </c>
      <c r="BTC12" s="630"/>
      <c r="BTD12" s="630">
        <v>400</v>
      </c>
      <c r="BTE12" s="630"/>
      <c r="BTF12" s="630">
        <v>1510</v>
      </c>
      <c r="BTG12" s="630"/>
      <c r="BTH12" s="630">
        <v>2705</v>
      </c>
      <c r="BTI12" s="630"/>
      <c r="BTJ12" s="630">
        <v>2140</v>
      </c>
      <c r="BTK12" s="630"/>
      <c r="BTL12" s="630">
        <v>385</v>
      </c>
      <c r="BTM12" s="630"/>
      <c r="BTN12" s="673">
        <v>536</v>
      </c>
      <c r="BTO12" s="674"/>
      <c r="BTP12" s="132" t="s">
        <v>25</v>
      </c>
      <c r="BTQ12" s="132" t="s">
        <v>25</v>
      </c>
      <c r="BTR12" s="132">
        <v>554</v>
      </c>
      <c r="BTS12" s="132">
        <v>71</v>
      </c>
      <c r="BTT12" s="132">
        <v>22</v>
      </c>
      <c r="BTU12" s="132">
        <v>1</v>
      </c>
      <c r="BTV12" s="132">
        <v>1</v>
      </c>
      <c r="BTW12" s="64">
        <v>0</v>
      </c>
      <c r="BTX12" s="132" t="s">
        <v>25</v>
      </c>
      <c r="BTY12" s="132" t="s">
        <v>25</v>
      </c>
      <c r="BTZ12" s="132" t="s">
        <v>25</v>
      </c>
      <c r="BUA12" s="132" t="s">
        <v>25</v>
      </c>
      <c r="BUB12" s="132" t="s">
        <v>25</v>
      </c>
      <c r="BUC12" s="132" t="s">
        <v>25</v>
      </c>
      <c r="BUD12" s="132" t="s">
        <v>25</v>
      </c>
      <c r="BUE12" s="132" t="s">
        <v>25</v>
      </c>
      <c r="BUF12" s="132" t="s">
        <v>25</v>
      </c>
      <c r="BUG12" s="132" t="s">
        <v>25</v>
      </c>
      <c r="BUH12" s="132" t="s">
        <v>25</v>
      </c>
      <c r="BUI12" s="132" t="s">
        <v>25</v>
      </c>
      <c r="BUJ12" s="132" t="s">
        <v>25</v>
      </c>
      <c r="BUK12" s="132" t="s">
        <v>25</v>
      </c>
      <c r="BUL12" s="132" t="s">
        <v>25</v>
      </c>
      <c r="BUM12" s="132" t="s">
        <v>25</v>
      </c>
      <c r="BUN12" s="59">
        <v>15</v>
      </c>
      <c r="BUO12" s="17">
        <f t="shared" si="57"/>
        <v>78.94736842105263</v>
      </c>
      <c r="BUP12" s="55">
        <v>4</v>
      </c>
      <c r="BUQ12" s="17">
        <f t="shared" si="58"/>
        <v>21.052631578947366</v>
      </c>
      <c r="BUR12" s="132" t="s">
        <v>2205</v>
      </c>
      <c r="BUS12" s="132" t="s">
        <v>2205</v>
      </c>
      <c r="BUT12" s="132" t="s">
        <v>2205</v>
      </c>
      <c r="BUU12" s="56" t="s">
        <v>2205</v>
      </c>
      <c r="BUV12" s="131" t="s">
        <v>25</v>
      </c>
      <c r="BUW12" s="131" t="s">
        <v>25</v>
      </c>
      <c r="BUX12" s="131" t="s">
        <v>25</v>
      </c>
      <c r="BUY12" s="131" t="s">
        <v>25</v>
      </c>
      <c r="BUZ12" s="131" t="s">
        <v>25</v>
      </c>
      <c r="BVA12" s="131" t="s">
        <v>25</v>
      </c>
      <c r="BVB12" s="131" t="s">
        <v>25</v>
      </c>
      <c r="BVC12" s="131" t="s">
        <v>25</v>
      </c>
      <c r="BVD12" s="131" t="s">
        <v>25</v>
      </c>
      <c r="BVE12" s="131" t="s">
        <v>25</v>
      </c>
      <c r="BVF12" s="131" t="s">
        <v>25</v>
      </c>
      <c r="BVG12" s="131" t="s">
        <v>25</v>
      </c>
      <c r="BVH12" s="131" t="s">
        <v>25</v>
      </c>
      <c r="BVI12" s="131" t="s">
        <v>25</v>
      </c>
      <c r="BVJ12" s="131" t="s">
        <v>25</v>
      </c>
      <c r="BVK12" s="131" t="s">
        <v>25</v>
      </c>
      <c r="BVL12" s="131" t="s">
        <v>25</v>
      </c>
      <c r="BVM12" s="131" t="s">
        <v>25</v>
      </c>
      <c r="BVN12" s="131" t="s">
        <v>25</v>
      </c>
      <c r="BVO12" s="131" t="s">
        <v>25</v>
      </c>
      <c r="BVP12" s="130" t="s">
        <v>25</v>
      </c>
      <c r="BVQ12" s="131" t="s">
        <v>25</v>
      </c>
      <c r="BVR12" s="131" t="s">
        <v>25</v>
      </c>
      <c r="BVS12" s="131" t="s">
        <v>25</v>
      </c>
      <c r="BVT12" s="131" t="s">
        <v>25</v>
      </c>
      <c r="BVU12" s="131" t="s">
        <v>25</v>
      </c>
      <c r="BVV12" s="131" t="s">
        <v>25</v>
      </c>
      <c r="BVW12" s="131" t="s">
        <v>25</v>
      </c>
      <c r="BVX12" s="131" t="s">
        <v>25</v>
      </c>
      <c r="BVY12" s="131" t="s">
        <v>25</v>
      </c>
      <c r="BVZ12" s="131" t="s">
        <v>25</v>
      </c>
      <c r="BWA12" s="122" t="s">
        <v>25</v>
      </c>
      <c r="BWB12" s="123" t="s">
        <v>25</v>
      </c>
      <c r="BWC12" s="123" t="s">
        <v>25</v>
      </c>
      <c r="BWD12" s="123" t="s">
        <v>25</v>
      </c>
      <c r="BWE12" s="123" t="s">
        <v>25</v>
      </c>
      <c r="BWF12" s="123" t="s">
        <v>25</v>
      </c>
      <c r="BWG12" s="123" t="s">
        <v>25</v>
      </c>
      <c r="BWH12" s="123" t="s">
        <v>25</v>
      </c>
      <c r="BWI12" s="123" t="s">
        <v>25</v>
      </c>
      <c r="BWJ12" s="123" t="s">
        <v>25</v>
      </c>
      <c r="BWK12" s="123" t="s">
        <v>25</v>
      </c>
      <c r="BWL12" s="123" t="s">
        <v>25</v>
      </c>
      <c r="BWM12" s="123" t="s">
        <v>25</v>
      </c>
      <c r="BWN12" s="130" t="s">
        <v>25</v>
      </c>
      <c r="BWO12" s="131" t="s">
        <v>25</v>
      </c>
      <c r="BWP12" s="131" t="s">
        <v>25</v>
      </c>
      <c r="BWQ12" s="131" t="s">
        <v>25</v>
      </c>
      <c r="BWR12" s="131" t="s">
        <v>25</v>
      </c>
      <c r="BWS12" s="131" t="s">
        <v>25</v>
      </c>
      <c r="BWT12" s="131" t="s">
        <v>25</v>
      </c>
      <c r="BWU12" s="131" t="s">
        <v>25</v>
      </c>
      <c r="BWV12" s="131" t="s">
        <v>25</v>
      </c>
      <c r="BWW12" s="131" t="s">
        <v>25</v>
      </c>
      <c r="BWX12" s="131" t="s">
        <v>25</v>
      </c>
      <c r="BWY12" s="131" t="s">
        <v>25</v>
      </c>
      <c r="BWZ12" s="131" t="s">
        <v>25</v>
      </c>
      <c r="BXA12" s="131" t="s">
        <v>25</v>
      </c>
      <c r="BXB12" s="131" t="s">
        <v>25</v>
      </c>
      <c r="BXC12" s="131" t="s">
        <v>25</v>
      </c>
      <c r="BXD12" s="131" t="s">
        <v>25</v>
      </c>
      <c r="BXE12" s="131" t="s">
        <v>25</v>
      </c>
      <c r="BXF12" s="130" t="s">
        <v>25</v>
      </c>
      <c r="BXG12" s="131" t="s">
        <v>25</v>
      </c>
      <c r="BXH12" s="131" t="s">
        <v>25</v>
      </c>
      <c r="BXI12" s="131" t="s">
        <v>25</v>
      </c>
      <c r="BXJ12" s="131" t="s">
        <v>25</v>
      </c>
      <c r="BXK12" s="131" t="s">
        <v>25</v>
      </c>
      <c r="BXL12" s="131" t="s">
        <v>25</v>
      </c>
      <c r="BXM12" s="131" t="s">
        <v>25</v>
      </c>
      <c r="BXN12" s="131" t="s">
        <v>25</v>
      </c>
      <c r="BXO12" s="131" t="s">
        <v>25</v>
      </c>
      <c r="BXP12" s="131" t="s">
        <v>25</v>
      </c>
      <c r="BXQ12" s="131" t="s">
        <v>25</v>
      </c>
      <c r="BXR12" s="131" t="s">
        <v>25</v>
      </c>
      <c r="BXS12" s="122" t="s">
        <v>25</v>
      </c>
      <c r="BXT12" s="131" t="s">
        <v>25</v>
      </c>
      <c r="BXU12" s="131" t="s">
        <v>25</v>
      </c>
      <c r="BXV12" s="131" t="s">
        <v>25</v>
      </c>
      <c r="BXW12" s="122" t="s">
        <v>25</v>
      </c>
      <c r="BXX12" s="15" t="s">
        <v>25</v>
      </c>
      <c r="BXY12" s="13" t="s">
        <v>25</v>
      </c>
      <c r="BXZ12" s="13" t="s">
        <v>25</v>
      </c>
      <c r="BYA12" s="13" t="s">
        <v>25</v>
      </c>
      <c r="BYB12" s="314" t="s">
        <v>25</v>
      </c>
      <c r="BYC12" s="315" t="s">
        <v>25</v>
      </c>
      <c r="BYD12" s="316">
        <v>5414</v>
      </c>
      <c r="BYE12" s="317">
        <v>9577</v>
      </c>
      <c r="BYF12" s="317" t="s">
        <v>25</v>
      </c>
      <c r="BYG12" s="318" t="s">
        <v>25</v>
      </c>
      <c r="BYH12" s="179"/>
      <c r="BYI12" s="182"/>
      <c r="BYJ12" s="179"/>
      <c r="BYK12" s="182"/>
      <c r="BYL12" s="186">
        <v>986</v>
      </c>
      <c r="BYM12" s="64" t="s">
        <v>2206</v>
      </c>
      <c r="BYN12" s="64" t="s">
        <v>2206</v>
      </c>
      <c r="BYO12" s="64" t="s">
        <v>2206</v>
      </c>
      <c r="BYP12" s="64" t="s">
        <v>2206</v>
      </c>
      <c r="BYQ12" s="187">
        <f t="shared" si="59"/>
        <v>9305</v>
      </c>
      <c r="BYR12" s="187">
        <v>3520</v>
      </c>
      <c r="BYS12" s="187">
        <v>2160</v>
      </c>
      <c r="BYT12" s="187">
        <v>3367</v>
      </c>
      <c r="BYU12" s="132">
        <v>258</v>
      </c>
      <c r="BYV12" s="64" t="s">
        <v>2206</v>
      </c>
      <c r="BYW12" s="46">
        <f t="shared" si="60"/>
        <v>61.042450295540029</v>
      </c>
      <c r="BYX12" s="46">
        <f t="shared" si="61"/>
        <v>36.184846856528743</v>
      </c>
      <c r="BYY12" s="47">
        <f t="shared" si="62"/>
        <v>2.7727028479312197</v>
      </c>
      <c r="BYZ12" s="493" t="s">
        <v>3111</v>
      </c>
      <c r="BZA12" s="494" t="s">
        <v>3111</v>
      </c>
      <c r="BZB12" s="494" t="s">
        <v>3111</v>
      </c>
      <c r="BZC12" s="494" t="s">
        <v>3111</v>
      </c>
      <c r="BZD12" s="494" t="s">
        <v>3111</v>
      </c>
      <c r="BZE12" s="494" t="s">
        <v>3111</v>
      </c>
      <c r="BZF12" s="494" t="s">
        <v>3111</v>
      </c>
      <c r="BZG12" s="494" t="s">
        <v>3111</v>
      </c>
      <c r="BZH12" s="494" t="s">
        <v>3111</v>
      </c>
      <c r="BZI12" s="495" t="s">
        <v>3111</v>
      </c>
    </row>
    <row r="13" spans="1:2037" s="88" customFormat="1" ht="18" customHeight="1">
      <c r="A13" s="927" t="s">
        <v>15</v>
      </c>
      <c r="B13" s="928"/>
      <c r="C13" s="59">
        <v>1305410</v>
      </c>
      <c r="D13" s="55">
        <v>1301384</v>
      </c>
      <c r="E13" s="17">
        <v>100.30936295513084</v>
      </c>
      <c r="F13" s="55">
        <v>494763</v>
      </c>
      <c r="G13" s="55">
        <v>309359</v>
      </c>
      <c r="H13" s="17">
        <v>159.93166515278367</v>
      </c>
      <c r="I13" s="55">
        <v>101411</v>
      </c>
      <c r="J13" s="55">
        <v>89119</v>
      </c>
      <c r="K13" s="17">
        <v>113.79279390477902</v>
      </c>
      <c r="L13" s="77">
        <v>262965</v>
      </c>
      <c r="M13" s="2">
        <v>242402</v>
      </c>
      <c r="N13" s="2">
        <v>937133</v>
      </c>
      <c r="O13" s="2">
        <v>950607</v>
      </c>
      <c r="P13" s="2">
        <v>105312</v>
      </c>
      <c r="Q13" s="2">
        <v>108375</v>
      </c>
      <c r="R13" s="46">
        <v>20.14424586911392</v>
      </c>
      <c r="S13" s="46">
        <v>18.626477657632183</v>
      </c>
      <c r="T13" s="46">
        <v>71.788403643299802</v>
      </c>
      <c r="U13" s="46">
        <v>73.045849649296443</v>
      </c>
      <c r="V13" s="46">
        <v>8.0673504875862747</v>
      </c>
      <c r="W13" s="46">
        <v>8.327672693071376</v>
      </c>
      <c r="X13" s="46" t="s">
        <v>25</v>
      </c>
      <c r="Y13" s="47" t="s">
        <v>25</v>
      </c>
      <c r="Z13" s="12">
        <v>5.3819174351636061</v>
      </c>
      <c r="AA13" s="6">
        <v>9.2895488310121106</v>
      </c>
      <c r="AB13" s="2">
        <v>12702</v>
      </c>
      <c r="AC13" s="6">
        <f t="shared" si="63"/>
        <v>9.7563898131676705</v>
      </c>
      <c r="AD13" s="2">
        <v>11901</v>
      </c>
      <c r="AE13" s="236">
        <f t="shared" si="64"/>
        <v>9.1871591290687391</v>
      </c>
      <c r="AF13" s="6">
        <v>106.7305268464835</v>
      </c>
      <c r="AG13" s="2">
        <v>8220</v>
      </c>
      <c r="AH13" s="6">
        <f t="shared" si="65"/>
        <v>6.3137713953895647</v>
      </c>
      <c r="AI13" s="2">
        <v>5267</v>
      </c>
      <c r="AJ13" s="236">
        <f t="shared" si="66"/>
        <v>4.0659412765990295</v>
      </c>
      <c r="AK13" s="2">
        <v>63659</v>
      </c>
      <c r="AL13" s="2">
        <v>79189</v>
      </c>
      <c r="AM13" s="6">
        <v>80.388690348406982</v>
      </c>
      <c r="AN13" s="2">
        <v>61153</v>
      </c>
      <c r="AO13" s="2">
        <v>73845</v>
      </c>
      <c r="AP13" s="16">
        <v>82.812648114293452</v>
      </c>
      <c r="AQ13" s="13">
        <v>11538</v>
      </c>
      <c r="AR13" s="13">
        <v>13397</v>
      </c>
      <c r="AS13" s="13">
        <v>4738</v>
      </c>
      <c r="AT13" s="13">
        <v>5009</v>
      </c>
      <c r="AU13" s="13">
        <v>6800</v>
      </c>
      <c r="AV13" s="13">
        <v>8388</v>
      </c>
      <c r="AW13" s="47">
        <v>86.123759050533693</v>
      </c>
      <c r="AX13" s="77">
        <v>1042445</v>
      </c>
      <c r="AY13" s="2">
        <v>1058982</v>
      </c>
      <c r="AZ13" s="2">
        <v>401454</v>
      </c>
      <c r="BA13" s="2">
        <v>339282</v>
      </c>
      <c r="BB13" s="2">
        <v>559061</v>
      </c>
      <c r="BC13" s="2">
        <v>562238</v>
      </c>
      <c r="BD13" s="2">
        <v>60123</v>
      </c>
      <c r="BE13" s="2">
        <v>72000</v>
      </c>
      <c r="BF13" s="2">
        <v>21807</v>
      </c>
      <c r="BG13" s="10">
        <v>85462</v>
      </c>
      <c r="BH13" s="77">
        <v>103685</v>
      </c>
      <c r="BI13" s="2">
        <v>95239</v>
      </c>
      <c r="BJ13" s="2">
        <v>99796</v>
      </c>
      <c r="BK13" s="2">
        <v>89765</v>
      </c>
      <c r="BL13" s="2">
        <v>94429</v>
      </c>
      <c r="BM13" s="2">
        <v>74393</v>
      </c>
      <c r="BN13" s="2">
        <v>47148</v>
      </c>
      <c r="BO13" s="2">
        <v>32293</v>
      </c>
      <c r="BP13" s="2">
        <v>22514</v>
      </c>
      <c r="BQ13" s="2">
        <v>17429</v>
      </c>
      <c r="BR13" s="2">
        <v>33882</v>
      </c>
      <c r="BS13" s="10">
        <v>30163</v>
      </c>
      <c r="BT13" s="20">
        <f t="shared" si="5"/>
        <v>99.894021870032276</v>
      </c>
      <c r="BU13" s="20">
        <f t="shared" si="6"/>
        <v>99.452815805686953</v>
      </c>
      <c r="BV13" s="20">
        <f t="shared" si="7"/>
        <v>97.182755699247238</v>
      </c>
      <c r="BW13" s="20">
        <f t="shared" si="8"/>
        <v>92.172546925699265</v>
      </c>
      <c r="BX13" s="20">
        <f t="shared" si="9"/>
        <v>79.91418633582424</v>
      </c>
      <c r="BY13" s="20">
        <f t="shared" si="10"/>
        <v>64.183907649302014</v>
      </c>
      <c r="BZ13" s="20">
        <f t="shared" si="11"/>
        <v>44.911839510759293</v>
      </c>
      <c r="CA13" s="20">
        <f t="shared" si="12"/>
        <v>29.762585021474258</v>
      </c>
      <c r="CB13" s="20">
        <f t="shared" si="13"/>
        <v>21.660365014767994</v>
      </c>
      <c r="CC13" s="20">
        <f t="shared" si="14"/>
        <v>15.646264610302172</v>
      </c>
      <c r="CD13" s="20">
        <f t="shared" si="15"/>
        <v>6.6581774020492146</v>
      </c>
      <c r="CE13" s="171">
        <f t="shared" si="16"/>
        <v>5.6908206909433261</v>
      </c>
      <c r="CF13" s="55">
        <v>103</v>
      </c>
      <c r="CG13" s="55">
        <v>475</v>
      </c>
      <c r="CH13" s="55">
        <v>2552</v>
      </c>
      <c r="CI13" s="55">
        <v>6590</v>
      </c>
      <c r="CJ13" s="55">
        <v>21123</v>
      </c>
      <c r="CK13" s="55">
        <v>36719</v>
      </c>
      <c r="CL13" s="55">
        <v>51672</v>
      </c>
      <c r="CM13" s="55">
        <v>67030</v>
      </c>
      <c r="CN13" s="55">
        <v>72125</v>
      </c>
      <c r="CO13" s="55">
        <v>81321</v>
      </c>
      <c r="CP13" s="55">
        <v>411486</v>
      </c>
      <c r="CQ13" s="97">
        <v>370103</v>
      </c>
      <c r="CR13" s="114">
        <f t="shared" si="17"/>
        <v>9.9234067151596883E-2</v>
      </c>
      <c r="CS13" s="114">
        <f t="shared" si="18"/>
        <v>0.49601620667690022</v>
      </c>
      <c r="CT13" s="114">
        <f t="shared" si="19"/>
        <v>2.4851736797514827</v>
      </c>
      <c r="CU13" s="114">
        <f t="shared" si="20"/>
        <v>6.7667474432168238</v>
      </c>
      <c r="CV13" s="114">
        <f t="shared" si="21"/>
        <v>17.876154126080078</v>
      </c>
      <c r="CW13" s="114">
        <f t="shared" si="22"/>
        <v>31.679982054423412</v>
      </c>
      <c r="CX13" s="114">
        <f t="shared" si="23"/>
        <v>49.221272825993772</v>
      </c>
      <c r="CY13" s="114">
        <f t="shared" si="24"/>
        <v>61.777663084551435</v>
      </c>
      <c r="CZ13" s="114">
        <f t="shared" si="25"/>
        <v>69.390327204856604</v>
      </c>
      <c r="DA13" s="114">
        <f t="shared" si="26"/>
        <v>73.003034274736521</v>
      </c>
      <c r="DB13" s="114">
        <f t="shared" si="27"/>
        <v>80.861424545765388</v>
      </c>
      <c r="DC13" s="114">
        <f t="shared" si="28"/>
        <v>69.826933997951059</v>
      </c>
      <c r="DD13" s="59">
        <v>7</v>
      </c>
      <c r="DE13" s="55">
        <v>49</v>
      </c>
      <c r="DF13" s="55">
        <v>338</v>
      </c>
      <c r="DG13" s="55">
        <v>1010</v>
      </c>
      <c r="DH13" s="55">
        <v>2587</v>
      </c>
      <c r="DI13" s="55">
        <v>4622</v>
      </c>
      <c r="DJ13" s="55">
        <v>6092</v>
      </c>
      <c r="DK13" s="55">
        <v>8615</v>
      </c>
      <c r="DL13" s="55">
        <v>9087</v>
      </c>
      <c r="DM13" s="55">
        <v>11430</v>
      </c>
      <c r="DN13" s="55">
        <v>42012</v>
      </c>
      <c r="DO13" s="97">
        <v>46274</v>
      </c>
      <c r="DP13" s="18">
        <f t="shared" si="29"/>
        <v>6.7440628161279442E-3</v>
      </c>
      <c r="DQ13" s="17">
        <f t="shared" si="30"/>
        <v>5.1167987636143393E-2</v>
      </c>
      <c r="DR13" s="17">
        <f t="shared" si="31"/>
        <v>0.32914917858777476</v>
      </c>
      <c r="DS13" s="17">
        <f t="shared" si="32"/>
        <v>1.0370887583685875</v>
      </c>
      <c r="DT13" s="17">
        <f t="shared" si="33"/>
        <v>2.1893486116635499</v>
      </c>
      <c r="DU13" s="17">
        <f t="shared" si="34"/>
        <v>3.9877141821821129</v>
      </c>
      <c r="DV13" s="17">
        <f t="shared" si="35"/>
        <v>5.8030653749797576</v>
      </c>
      <c r="DW13" s="17">
        <f t="shared" si="36"/>
        <v>7.9399458074505533</v>
      </c>
      <c r="DX13" s="17">
        <f t="shared" si="37"/>
        <v>8.742459664617428</v>
      </c>
      <c r="DY13" s="17">
        <f t="shared" si="38"/>
        <v>10.260875810187263</v>
      </c>
      <c r="DZ13" s="17">
        <f t="shared" si="39"/>
        <v>8.2558098404725691</v>
      </c>
      <c r="EA13" s="19">
        <f t="shared" si="40"/>
        <v>8.7304656914998979</v>
      </c>
      <c r="EB13" s="170">
        <v>0</v>
      </c>
      <c r="EC13" s="170">
        <v>0</v>
      </c>
      <c r="ED13" s="126">
        <v>3</v>
      </c>
      <c r="EE13" s="126">
        <v>23</v>
      </c>
      <c r="EF13" s="126">
        <v>24</v>
      </c>
      <c r="EG13" s="126">
        <v>172</v>
      </c>
      <c r="EH13" s="126">
        <v>67</v>
      </c>
      <c r="EI13" s="126">
        <v>564</v>
      </c>
      <c r="EJ13" s="126">
        <v>215</v>
      </c>
      <c r="EK13" s="126">
        <v>1214</v>
      </c>
      <c r="EL13" s="126">
        <v>21498</v>
      </c>
      <c r="EM13" s="127">
        <v>83489</v>
      </c>
      <c r="EN13" s="174">
        <f t="shared" si="41"/>
        <v>0</v>
      </c>
      <c r="EO13" s="170">
        <f t="shared" si="42"/>
        <v>0</v>
      </c>
      <c r="EP13" s="17">
        <f t="shared" si="43"/>
        <v>2.9214424135009594E-3</v>
      </c>
      <c r="EQ13" s="17">
        <f t="shared" si="44"/>
        <v>2.3616872715324269E-2</v>
      </c>
      <c r="ER13" s="17">
        <f t="shared" si="45"/>
        <v>2.0310926432131886E-2</v>
      </c>
      <c r="ES13" s="17">
        <f t="shared" si="46"/>
        <v>0.14839611409245423</v>
      </c>
      <c r="ET13" s="17">
        <f t="shared" si="47"/>
        <v>6.3822288267177243E-2</v>
      </c>
      <c r="EU13" s="17">
        <f t="shared" si="48"/>
        <v>0.51980608652375071</v>
      </c>
      <c r="EV13" s="17">
        <f t="shared" si="49"/>
        <v>0.2068481157579781</v>
      </c>
      <c r="EW13" s="17">
        <f t="shared" si="50"/>
        <v>1.0898253047740452</v>
      </c>
      <c r="EX13" s="17">
        <f t="shared" si="51"/>
        <v>4.2245882117128275</v>
      </c>
      <c r="EY13" s="19">
        <f t="shared" si="52"/>
        <v>15.751779619605719</v>
      </c>
      <c r="EZ13" s="96">
        <v>24</v>
      </c>
      <c r="FA13" s="96">
        <v>174</v>
      </c>
      <c r="FB13" s="46">
        <v>29.95</v>
      </c>
      <c r="FC13" s="46">
        <v>27.65</v>
      </c>
      <c r="FD13" s="46">
        <v>30.9</v>
      </c>
      <c r="FE13" s="46">
        <v>28.1</v>
      </c>
      <c r="FF13" s="2">
        <v>12648</v>
      </c>
      <c r="FG13" s="2">
        <v>13180</v>
      </c>
      <c r="FH13" s="2">
        <v>2320</v>
      </c>
      <c r="FI13" s="2">
        <v>1788</v>
      </c>
      <c r="FJ13" s="46">
        <v>31.8</v>
      </c>
      <c r="FK13" s="46">
        <v>39</v>
      </c>
      <c r="FL13" s="46">
        <v>29.3</v>
      </c>
      <c r="FM13" s="46">
        <v>11.6</v>
      </c>
      <c r="FN13" s="45">
        <v>48.970109958184914</v>
      </c>
      <c r="FO13" s="2">
        <v>12648</v>
      </c>
      <c r="FP13" s="46">
        <v>51.029890041815086</v>
      </c>
      <c r="FQ13" s="2">
        <v>13180</v>
      </c>
      <c r="FR13" s="183">
        <v>0</v>
      </c>
      <c r="FS13" s="170">
        <v>3</v>
      </c>
      <c r="FT13" s="2">
        <v>104</v>
      </c>
      <c r="FU13" s="2">
        <v>442</v>
      </c>
      <c r="FV13" s="2">
        <v>1282</v>
      </c>
      <c r="FW13" s="2">
        <v>2972</v>
      </c>
      <c r="FX13" s="2">
        <v>5262</v>
      </c>
      <c r="FY13" s="2">
        <v>6205</v>
      </c>
      <c r="FZ13" s="2">
        <v>4076</v>
      </c>
      <c r="GA13" s="2">
        <v>2723</v>
      </c>
      <c r="GB13" s="2">
        <v>1330</v>
      </c>
      <c r="GC13" s="2">
        <v>554</v>
      </c>
      <c r="GD13" s="2">
        <v>383</v>
      </c>
      <c r="GE13" s="2">
        <v>179</v>
      </c>
      <c r="GF13" s="2">
        <v>175</v>
      </c>
      <c r="GG13" s="10">
        <v>102</v>
      </c>
      <c r="GH13" s="6">
        <v>0</v>
      </c>
      <c r="GI13" s="6">
        <v>2.2761760242792112E-2</v>
      </c>
      <c r="GJ13" s="6">
        <v>0.82226438962681847</v>
      </c>
      <c r="GK13" s="6">
        <v>3.3535660091047039</v>
      </c>
      <c r="GL13" s="6">
        <v>10.135989879822898</v>
      </c>
      <c r="GM13" s="6">
        <v>22.549317147192717</v>
      </c>
      <c r="GN13" s="6">
        <v>41.603415559772294</v>
      </c>
      <c r="GO13" s="6">
        <v>47.078907435508341</v>
      </c>
      <c r="GP13" s="6">
        <v>32.226438962681847</v>
      </c>
      <c r="GQ13" s="6">
        <v>20.660091047040972</v>
      </c>
      <c r="GR13" s="6">
        <v>10.515496521189121</v>
      </c>
      <c r="GS13" s="6">
        <v>4.2033383915022764</v>
      </c>
      <c r="GT13" s="6">
        <v>3.0281467425679951</v>
      </c>
      <c r="GU13" s="6">
        <v>1.3581183611532626</v>
      </c>
      <c r="GV13" s="6">
        <v>1.3836179633143579</v>
      </c>
      <c r="GW13" s="16">
        <v>0.77389984825493174</v>
      </c>
      <c r="GX13" s="77">
        <v>112</v>
      </c>
      <c r="GY13" s="2">
        <v>1027</v>
      </c>
      <c r="GZ13" s="2">
        <v>6605</v>
      </c>
      <c r="HA13" s="2">
        <v>6605</v>
      </c>
      <c r="HB13" s="6">
        <v>12.15</v>
      </c>
      <c r="HC13" s="6">
        <v>12</v>
      </c>
      <c r="HD13" s="2">
        <v>3524</v>
      </c>
      <c r="HE13" s="2">
        <v>2828</v>
      </c>
      <c r="HF13" s="2">
        <v>1066</v>
      </c>
      <c r="HG13" s="2">
        <v>3</v>
      </c>
      <c r="HH13" s="6">
        <v>47.486861608947585</v>
      </c>
      <c r="HI13" s="6">
        <v>38.108071688451687</v>
      </c>
      <c r="HJ13" s="6">
        <v>14.3646408839779</v>
      </c>
      <c r="HK13" s="16">
        <v>4.0425818622827112E-2</v>
      </c>
      <c r="HL13" s="12">
        <v>27.25</v>
      </c>
      <c r="HM13" s="6">
        <v>32.35</v>
      </c>
      <c r="HN13" s="6">
        <v>1133.75</v>
      </c>
      <c r="HO13" s="6">
        <v>1102.75</v>
      </c>
      <c r="HP13" s="6">
        <v>61</v>
      </c>
      <c r="HQ13" s="16">
        <v>97.484046660976304</v>
      </c>
      <c r="HR13" s="46">
        <v>0.7</v>
      </c>
      <c r="HS13" s="46">
        <v>4.95</v>
      </c>
      <c r="HT13" s="46">
        <v>11.2</v>
      </c>
      <c r="HU13" s="46">
        <v>33.35</v>
      </c>
      <c r="HV13" s="46">
        <v>52.7</v>
      </c>
      <c r="HW13" s="46">
        <v>80.900000000000006</v>
      </c>
      <c r="HX13" s="46">
        <v>92.05</v>
      </c>
      <c r="HY13" s="46">
        <v>75.900000000000006</v>
      </c>
      <c r="HZ13" s="46">
        <v>50</v>
      </c>
      <c r="IA13" s="46">
        <v>22.65</v>
      </c>
      <c r="IB13" s="46">
        <v>15.05</v>
      </c>
      <c r="IC13" s="46">
        <v>2.7</v>
      </c>
      <c r="ID13" s="46">
        <v>3.6999999999999997</v>
      </c>
      <c r="IE13" s="46">
        <v>0.1</v>
      </c>
      <c r="IF13" s="46">
        <v>1.35</v>
      </c>
      <c r="IG13" s="102">
        <v>0</v>
      </c>
      <c r="IH13" s="59">
        <v>12095</v>
      </c>
      <c r="II13" s="55">
        <v>11339</v>
      </c>
      <c r="IJ13" s="55">
        <v>599</v>
      </c>
      <c r="IK13" s="55">
        <v>559</v>
      </c>
      <c r="IL13" s="55">
        <v>8</v>
      </c>
      <c r="IM13" s="55">
        <v>3</v>
      </c>
      <c r="IN13" s="55">
        <v>12349</v>
      </c>
      <c r="IO13" s="55">
        <v>11559</v>
      </c>
      <c r="IP13" s="55">
        <v>342</v>
      </c>
      <c r="IQ13" s="55">
        <v>335</v>
      </c>
      <c r="IR13" s="55">
        <v>11</v>
      </c>
      <c r="IS13" s="97">
        <v>7</v>
      </c>
      <c r="IT13" s="45">
        <v>95.221225003936382</v>
      </c>
      <c r="IU13" s="46">
        <v>95.277707755650781</v>
      </c>
      <c r="IV13" s="46">
        <v>4.7157927885372386</v>
      </c>
      <c r="IW13" s="46">
        <v>4.6970842786320484</v>
      </c>
      <c r="IX13" s="46">
        <v>6.2982207526373804E-2</v>
      </c>
      <c r="IY13" s="46">
        <v>2.5207965717166627E-2</v>
      </c>
      <c r="IZ13" s="46">
        <v>97.220910092898762</v>
      </c>
      <c r="JA13" s="46">
        <v>97.126291908243005</v>
      </c>
      <c r="JB13" s="46">
        <v>2.69248937175248</v>
      </c>
      <c r="JC13" s="46">
        <v>2.8148895050836065</v>
      </c>
      <c r="JD13" s="46">
        <v>8.6600535348763968E-2</v>
      </c>
      <c r="JE13" s="47">
        <v>5.8818586673388788E-2</v>
      </c>
      <c r="JF13" s="77">
        <v>12805</v>
      </c>
      <c r="JG13" s="2">
        <v>435</v>
      </c>
      <c r="JH13" s="2">
        <v>2302</v>
      </c>
      <c r="JI13" s="2">
        <v>5647</v>
      </c>
      <c r="JJ13" s="2">
        <v>3588</v>
      </c>
      <c r="JK13" s="2">
        <v>746</v>
      </c>
      <c r="JL13" s="2">
        <v>84</v>
      </c>
      <c r="JM13" s="2">
        <v>3</v>
      </c>
      <c r="JN13" s="2">
        <v>9013</v>
      </c>
      <c r="JO13" s="2">
        <v>2199</v>
      </c>
      <c r="JP13" s="10">
        <v>374</v>
      </c>
      <c r="JQ13" s="7">
        <v>52.49887253495141</v>
      </c>
      <c r="JR13" s="7">
        <v>1.7834447132138904</v>
      </c>
      <c r="JS13" s="7">
        <v>9.4379074248698291</v>
      </c>
      <c r="JT13" s="7">
        <v>23.151982288549057</v>
      </c>
      <c r="JU13" s="7">
        <v>14.71034397933664</v>
      </c>
      <c r="JV13" s="7">
        <v>3.0585051863392234</v>
      </c>
      <c r="JW13" s="7">
        <v>0.34438932393095811</v>
      </c>
      <c r="JX13" s="7">
        <v>1.2299618711819933E-2</v>
      </c>
      <c r="JY13" s="7">
        <v>36.952154483211018</v>
      </c>
      <c r="JZ13" s="7">
        <v>9.0156205157640112</v>
      </c>
      <c r="KA13" s="7">
        <v>1.5333524660735518</v>
      </c>
      <c r="KB13" s="28" t="s">
        <v>2205</v>
      </c>
      <c r="KC13" s="55" t="s">
        <v>2205</v>
      </c>
      <c r="KD13" s="55" t="s">
        <v>2205</v>
      </c>
      <c r="KE13" s="55" t="s">
        <v>2205</v>
      </c>
      <c r="KF13" s="55" t="s">
        <v>2205</v>
      </c>
      <c r="KG13" s="55" t="s">
        <v>2205</v>
      </c>
      <c r="KH13" s="55" t="s">
        <v>2205</v>
      </c>
      <c r="KI13" s="55" t="s">
        <v>2205</v>
      </c>
      <c r="KJ13" s="55" t="s">
        <v>2205</v>
      </c>
      <c r="KK13" s="55" t="s">
        <v>2205</v>
      </c>
      <c r="KL13" s="55" t="s">
        <v>2205</v>
      </c>
      <c r="KM13" s="55" t="s">
        <v>2205</v>
      </c>
      <c r="KN13" s="55" t="s">
        <v>2205</v>
      </c>
      <c r="KO13" s="55" t="s">
        <v>2205</v>
      </c>
      <c r="KP13" s="55" t="s">
        <v>2205</v>
      </c>
      <c r="KQ13" s="55" t="s">
        <v>2205</v>
      </c>
      <c r="KR13" s="55" t="s">
        <v>2205</v>
      </c>
      <c r="KS13" s="55" t="s">
        <v>2205</v>
      </c>
      <c r="KT13" s="55" t="s">
        <v>2205</v>
      </c>
      <c r="KU13" s="171" t="s">
        <v>2205</v>
      </c>
      <c r="KV13" s="100" t="s">
        <v>25</v>
      </c>
      <c r="KW13" s="101" t="s">
        <v>25</v>
      </c>
      <c r="KX13" s="101" t="s">
        <v>25</v>
      </c>
      <c r="KY13" s="101" t="s">
        <v>25</v>
      </c>
      <c r="KZ13" s="101" t="s">
        <v>25</v>
      </c>
      <c r="LA13" s="101" t="s">
        <v>25</v>
      </c>
      <c r="LB13" s="101" t="s">
        <v>25</v>
      </c>
      <c r="LC13" s="102" t="s">
        <v>25</v>
      </c>
      <c r="LD13" s="15" t="s">
        <v>25</v>
      </c>
      <c r="LE13" s="13" t="s">
        <v>25</v>
      </c>
      <c r="LF13" s="13" t="s">
        <v>25</v>
      </c>
      <c r="LG13" s="13" t="s">
        <v>25</v>
      </c>
      <c r="LH13" s="13" t="s">
        <v>25</v>
      </c>
      <c r="LI13" s="13" t="s">
        <v>25</v>
      </c>
      <c r="LJ13" s="13" t="s">
        <v>25</v>
      </c>
      <c r="LK13" s="13" t="s">
        <v>25</v>
      </c>
      <c r="LL13" s="13" t="s">
        <v>25</v>
      </c>
      <c r="LM13" s="13" t="s">
        <v>25</v>
      </c>
      <c r="LN13" s="13" t="s">
        <v>25</v>
      </c>
      <c r="LO13" s="13" t="s">
        <v>25</v>
      </c>
      <c r="LP13" s="13" t="s">
        <v>25</v>
      </c>
      <c r="LQ13" s="13" t="s">
        <v>25</v>
      </c>
      <c r="LR13" s="13" t="s">
        <v>25</v>
      </c>
      <c r="LS13" s="13" t="s">
        <v>25</v>
      </c>
      <c r="LT13" s="13" t="s">
        <v>25</v>
      </c>
      <c r="LU13" s="13" t="s">
        <v>25</v>
      </c>
      <c r="LV13" s="13" t="s">
        <v>25</v>
      </c>
      <c r="LW13" s="13" t="s">
        <v>25</v>
      </c>
      <c r="LX13" s="13" t="s">
        <v>25</v>
      </c>
      <c r="LY13" s="13" t="s">
        <v>25</v>
      </c>
      <c r="LZ13" s="13" t="s">
        <v>25</v>
      </c>
      <c r="MA13" s="133" t="s">
        <v>25</v>
      </c>
      <c r="MB13" s="15">
        <v>3242</v>
      </c>
      <c r="MC13" s="13">
        <v>3428</v>
      </c>
      <c r="MD13" s="13">
        <v>3442</v>
      </c>
      <c r="ME13" s="13">
        <v>4008</v>
      </c>
      <c r="MF13" s="13">
        <v>2088</v>
      </c>
      <c r="MG13" s="13">
        <v>2473</v>
      </c>
      <c r="MH13" s="13">
        <v>1179</v>
      </c>
      <c r="MI13" s="13">
        <v>1623</v>
      </c>
      <c r="MJ13" s="13">
        <v>155</v>
      </c>
      <c r="MK13" s="13">
        <v>174</v>
      </c>
      <c r="ML13" s="13">
        <v>210</v>
      </c>
      <c r="MM13" s="13">
        <v>224</v>
      </c>
      <c r="MN13" s="13">
        <v>96</v>
      </c>
      <c r="MO13" s="13">
        <v>142</v>
      </c>
      <c r="MP13" s="13">
        <v>58</v>
      </c>
      <c r="MQ13" s="13">
        <v>65</v>
      </c>
      <c r="MR13" s="13">
        <v>31</v>
      </c>
      <c r="MS13" s="13">
        <v>53</v>
      </c>
      <c r="MT13" s="13">
        <v>43</v>
      </c>
      <c r="MU13" s="13">
        <v>55</v>
      </c>
      <c r="MV13" s="13">
        <v>5</v>
      </c>
      <c r="MW13" s="13">
        <v>11</v>
      </c>
      <c r="MX13" s="13">
        <v>111</v>
      </c>
      <c r="MY13" s="13">
        <v>156</v>
      </c>
      <c r="MZ13" s="13">
        <v>0</v>
      </c>
      <c r="NA13" s="13">
        <v>0</v>
      </c>
      <c r="NB13" s="13">
        <v>0</v>
      </c>
      <c r="NC13" s="13">
        <v>0</v>
      </c>
      <c r="ND13" s="13">
        <v>0</v>
      </c>
      <c r="NE13" s="13">
        <v>0</v>
      </c>
      <c r="NF13" s="13">
        <v>0</v>
      </c>
      <c r="NG13" s="13">
        <v>0</v>
      </c>
      <c r="NH13" s="13">
        <v>878</v>
      </c>
      <c r="NI13" s="133">
        <v>976</v>
      </c>
      <c r="NJ13" s="113">
        <v>1001</v>
      </c>
      <c r="NK13" s="98">
        <v>1047</v>
      </c>
      <c r="NL13" s="98">
        <v>685</v>
      </c>
      <c r="NM13" s="98">
        <v>528</v>
      </c>
      <c r="NN13" s="98">
        <v>658</v>
      </c>
      <c r="NO13" s="98">
        <v>506</v>
      </c>
      <c r="NP13" s="98">
        <v>27</v>
      </c>
      <c r="NQ13" s="98">
        <v>22</v>
      </c>
      <c r="NR13" s="98">
        <v>316</v>
      </c>
      <c r="NS13" s="98">
        <v>519</v>
      </c>
      <c r="NT13" s="171">
        <f t="shared" si="53"/>
        <v>43.528441879637263</v>
      </c>
      <c r="NU13" s="132">
        <v>68.400000000000006</v>
      </c>
      <c r="NV13" s="132">
        <v>50.4</v>
      </c>
      <c r="NW13" s="132" t="s">
        <v>2215</v>
      </c>
      <c r="NX13" s="132" t="s">
        <v>2215</v>
      </c>
      <c r="NY13" s="132" t="s">
        <v>2215</v>
      </c>
      <c r="NZ13" s="132" t="s">
        <v>2215</v>
      </c>
      <c r="OA13" s="132" t="s">
        <v>2215</v>
      </c>
      <c r="OB13" s="132" t="s">
        <v>2215</v>
      </c>
      <c r="OC13" s="132" t="s">
        <v>2215</v>
      </c>
      <c r="OD13" s="132" t="s">
        <v>2215</v>
      </c>
      <c r="OE13" s="132" t="s">
        <v>2215</v>
      </c>
      <c r="OF13" s="132" t="s">
        <v>2215</v>
      </c>
      <c r="OG13" s="132" t="s">
        <v>2215</v>
      </c>
      <c r="OH13" s="132" t="s">
        <v>2215</v>
      </c>
      <c r="OI13" s="132" t="s">
        <v>2215</v>
      </c>
      <c r="OJ13" s="56" t="s">
        <v>2215</v>
      </c>
      <c r="OK13" s="28" t="s">
        <v>2215</v>
      </c>
      <c r="OL13" s="132" t="s">
        <v>2215</v>
      </c>
      <c r="OM13" s="132" t="s">
        <v>2215</v>
      </c>
      <c r="ON13" s="132" t="s">
        <v>2215</v>
      </c>
      <c r="OO13" s="132" t="s">
        <v>2215</v>
      </c>
      <c r="OP13" s="132" t="s">
        <v>2215</v>
      </c>
      <c r="OQ13" s="132" t="s">
        <v>2215</v>
      </c>
      <c r="OR13" s="132" t="s">
        <v>2215</v>
      </c>
      <c r="OS13" s="132" t="s">
        <v>2215</v>
      </c>
      <c r="OT13" s="132" t="s">
        <v>2215</v>
      </c>
      <c r="OU13" s="132" t="s">
        <v>2215</v>
      </c>
      <c r="OV13" s="132" t="s">
        <v>2215</v>
      </c>
      <c r="OW13" s="132" t="s">
        <v>2215</v>
      </c>
      <c r="OX13" s="56" t="s">
        <v>2215</v>
      </c>
      <c r="OY13" s="132" t="s">
        <v>2215</v>
      </c>
      <c r="OZ13" s="132" t="s">
        <v>2215</v>
      </c>
      <c r="PA13" s="132" t="s">
        <v>2215</v>
      </c>
      <c r="PB13" s="132" t="s">
        <v>2215</v>
      </c>
      <c r="PC13" s="132" t="s">
        <v>2215</v>
      </c>
      <c r="PD13" s="132" t="s">
        <v>2215</v>
      </c>
      <c r="PE13" s="132" t="s">
        <v>2215</v>
      </c>
      <c r="PF13" s="132" t="s">
        <v>2215</v>
      </c>
      <c r="PG13" s="132" t="s">
        <v>2215</v>
      </c>
      <c r="PH13" s="132" t="s">
        <v>2215</v>
      </c>
      <c r="PI13" s="132" t="s">
        <v>2215</v>
      </c>
      <c r="PJ13" s="132" t="s">
        <v>2215</v>
      </c>
      <c r="PK13" s="132" t="s">
        <v>2215</v>
      </c>
      <c r="PL13" s="132" t="s">
        <v>2215</v>
      </c>
      <c r="PM13" s="132" t="s">
        <v>2215</v>
      </c>
      <c r="PN13" s="132" t="s">
        <v>2215</v>
      </c>
      <c r="PO13" s="132" t="s">
        <v>2215</v>
      </c>
      <c r="PP13" s="56" t="s">
        <v>2215</v>
      </c>
      <c r="PQ13" s="132" t="s">
        <v>2215</v>
      </c>
      <c r="PR13" s="132" t="s">
        <v>2215</v>
      </c>
      <c r="PS13" s="132" t="s">
        <v>2215</v>
      </c>
      <c r="PT13" s="132" t="s">
        <v>2215</v>
      </c>
      <c r="PU13" s="132" t="s">
        <v>2215</v>
      </c>
      <c r="PV13" s="132" t="s">
        <v>2215</v>
      </c>
      <c r="PW13" s="132" t="s">
        <v>2215</v>
      </c>
      <c r="PX13" s="132" t="s">
        <v>2215</v>
      </c>
      <c r="PY13" s="132" t="s">
        <v>2215</v>
      </c>
      <c r="PZ13" s="132" t="s">
        <v>2215</v>
      </c>
      <c r="QA13" s="132" t="s">
        <v>2215</v>
      </c>
      <c r="QB13" s="132" t="s">
        <v>2215</v>
      </c>
      <c r="QC13" s="132" t="s">
        <v>2215</v>
      </c>
      <c r="QD13" s="56" t="s">
        <v>2215</v>
      </c>
      <c r="QE13" s="132" t="s">
        <v>2215</v>
      </c>
      <c r="QF13" s="132" t="s">
        <v>2215</v>
      </c>
      <c r="QG13" s="132" t="s">
        <v>2215</v>
      </c>
      <c r="QH13" s="132" t="s">
        <v>2215</v>
      </c>
      <c r="QI13" s="132" t="s">
        <v>2215</v>
      </c>
      <c r="QJ13" s="132" t="s">
        <v>2215</v>
      </c>
      <c r="QK13" s="132" t="s">
        <v>2215</v>
      </c>
      <c r="QL13" s="132" t="s">
        <v>2215</v>
      </c>
      <c r="QM13" s="132" t="s">
        <v>2215</v>
      </c>
      <c r="QN13" s="132" t="s">
        <v>2215</v>
      </c>
      <c r="QO13" s="132" t="s">
        <v>2215</v>
      </c>
      <c r="QP13" s="56" t="s">
        <v>2215</v>
      </c>
      <c r="QQ13" s="124">
        <v>3.9</v>
      </c>
      <c r="QR13" s="124">
        <v>4.0999999999999996</v>
      </c>
      <c r="QS13" s="132" t="s">
        <v>2215</v>
      </c>
      <c r="QT13" s="132" t="s">
        <v>2215</v>
      </c>
      <c r="QU13" s="132" t="s">
        <v>2215</v>
      </c>
      <c r="QV13" s="132" t="s">
        <v>2215</v>
      </c>
      <c r="QW13" s="132" t="s">
        <v>2215</v>
      </c>
      <c r="QX13" s="132" t="s">
        <v>2215</v>
      </c>
      <c r="QY13" s="132" t="s">
        <v>2215</v>
      </c>
      <c r="QZ13" s="132" t="s">
        <v>2215</v>
      </c>
      <c r="RA13" s="132" t="s">
        <v>2215</v>
      </c>
      <c r="RB13" s="132" t="s">
        <v>2215</v>
      </c>
      <c r="RC13" s="132" t="s">
        <v>2215</v>
      </c>
      <c r="RD13" s="132" t="s">
        <v>2215</v>
      </c>
      <c r="RE13" s="132" t="s">
        <v>2215</v>
      </c>
      <c r="RF13" s="132" t="s">
        <v>2215</v>
      </c>
      <c r="RG13" s="28" t="s">
        <v>2215</v>
      </c>
      <c r="RH13" s="132" t="s">
        <v>2215</v>
      </c>
      <c r="RI13" s="132" t="s">
        <v>2215</v>
      </c>
      <c r="RJ13" s="132" t="s">
        <v>2215</v>
      </c>
      <c r="RK13" s="132" t="s">
        <v>2215</v>
      </c>
      <c r="RL13" s="132" t="s">
        <v>2215</v>
      </c>
      <c r="RM13" s="132" t="s">
        <v>2215</v>
      </c>
      <c r="RN13" s="132" t="s">
        <v>2215</v>
      </c>
      <c r="RO13" s="132" t="s">
        <v>2215</v>
      </c>
      <c r="RP13" s="132" t="s">
        <v>2215</v>
      </c>
      <c r="RQ13" s="132" t="s">
        <v>2215</v>
      </c>
      <c r="RR13" s="132" t="s">
        <v>2215</v>
      </c>
      <c r="RS13" s="132" t="s">
        <v>2215</v>
      </c>
      <c r="RT13" s="132" t="s">
        <v>2215</v>
      </c>
      <c r="RU13" s="132" t="s">
        <v>2215</v>
      </c>
      <c r="RV13" s="132" t="s">
        <v>2215</v>
      </c>
      <c r="RW13" s="132" t="s">
        <v>2215</v>
      </c>
      <c r="RX13" s="132" t="s">
        <v>2215</v>
      </c>
      <c r="RY13" s="132" t="s">
        <v>2215</v>
      </c>
      <c r="RZ13" s="132" t="s">
        <v>2215</v>
      </c>
      <c r="SA13" s="59">
        <v>13865</v>
      </c>
      <c r="SB13" s="55">
        <v>13182</v>
      </c>
      <c r="SC13" s="55" t="s">
        <v>2216</v>
      </c>
      <c r="SD13" s="55" t="s">
        <v>2216</v>
      </c>
      <c r="SE13" s="55">
        <v>69934</v>
      </c>
      <c r="SF13" s="55">
        <v>6034</v>
      </c>
      <c r="SG13" s="55">
        <v>5100</v>
      </c>
      <c r="SH13" s="55" t="s">
        <v>2216</v>
      </c>
      <c r="SI13" s="55" t="s">
        <v>2216</v>
      </c>
      <c r="SJ13" s="55">
        <v>16628</v>
      </c>
      <c r="SK13" s="55" t="s">
        <v>25</v>
      </c>
      <c r="SL13" s="17" t="s">
        <v>25</v>
      </c>
      <c r="SM13" s="55" t="s">
        <v>25</v>
      </c>
      <c r="SN13" s="17" t="s">
        <v>25</v>
      </c>
      <c r="SO13" s="17" t="s">
        <v>25</v>
      </c>
      <c r="SP13" s="17" t="s">
        <v>25</v>
      </c>
      <c r="SQ13" s="17" t="s">
        <v>25</v>
      </c>
      <c r="SR13" s="17" t="s">
        <v>25</v>
      </c>
      <c r="SS13" s="59" t="s">
        <v>25</v>
      </c>
      <c r="ST13" s="55" t="s">
        <v>25</v>
      </c>
      <c r="SU13" s="55" t="s">
        <v>25</v>
      </c>
      <c r="SV13" s="55" t="s">
        <v>25</v>
      </c>
      <c r="SW13" s="55" t="s">
        <v>25</v>
      </c>
      <c r="SX13" s="55" t="s">
        <v>25</v>
      </c>
      <c r="SY13" s="55" t="s">
        <v>25</v>
      </c>
      <c r="SZ13" s="55" t="s">
        <v>25</v>
      </c>
      <c r="TA13" s="55" t="s">
        <v>25</v>
      </c>
      <c r="TB13" s="55" t="s">
        <v>25</v>
      </c>
      <c r="TC13" s="55" t="s">
        <v>25</v>
      </c>
      <c r="TD13" s="55" t="s">
        <v>25</v>
      </c>
      <c r="TE13" s="55" t="s">
        <v>25</v>
      </c>
      <c r="TF13" s="55" t="s">
        <v>25</v>
      </c>
      <c r="TG13" s="55" t="s">
        <v>25</v>
      </c>
      <c r="TH13" s="55" t="s">
        <v>25</v>
      </c>
      <c r="TI13" s="55" t="s">
        <v>25</v>
      </c>
      <c r="TJ13" s="55" t="s">
        <v>25</v>
      </c>
      <c r="TK13" s="162" t="s">
        <v>25</v>
      </c>
      <c r="TL13" s="55" t="s">
        <v>25</v>
      </c>
      <c r="TM13" s="55" t="s">
        <v>25</v>
      </c>
      <c r="TN13" s="55" t="s">
        <v>25</v>
      </c>
      <c r="TO13" s="55" t="s">
        <v>25</v>
      </c>
      <c r="TP13" s="55" t="s">
        <v>25</v>
      </c>
      <c r="TQ13" s="55" t="s">
        <v>25</v>
      </c>
      <c r="TR13" s="55" t="s">
        <v>25</v>
      </c>
      <c r="TS13" s="55" t="s">
        <v>25</v>
      </c>
      <c r="TT13" s="448" t="s">
        <v>25</v>
      </c>
      <c r="TU13" s="55" t="s">
        <v>25</v>
      </c>
      <c r="TV13" s="55" t="s">
        <v>25</v>
      </c>
      <c r="TW13" s="55" t="s">
        <v>25</v>
      </c>
      <c r="TX13" s="55" t="s">
        <v>25</v>
      </c>
      <c r="TY13" s="55" t="s">
        <v>25</v>
      </c>
      <c r="TZ13" s="55" t="s">
        <v>25</v>
      </c>
      <c r="UA13" s="55" t="s">
        <v>25</v>
      </c>
      <c r="UB13" s="55" t="s">
        <v>25</v>
      </c>
      <c r="UC13" s="55" t="s">
        <v>25</v>
      </c>
      <c r="UD13" s="55" t="s">
        <v>25</v>
      </c>
      <c r="UE13" s="55" t="s">
        <v>25</v>
      </c>
      <c r="UF13" s="55" t="s">
        <v>25</v>
      </c>
      <c r="UG13" s="55" t="s">
        <v>25</v>
      </c>
      <c r="UH13" s="55" t="s">
        <v>25</v>
      </c>
      <c r="UI13" s="55" t="s">
        <v>25</v>
      </c>
      <c r="UJ13" s="55" t="s">
        <v>25</v>
      </c>
      <c r="UK13" s="55" t="s">
        <v>25</v>
      </c>
      <c r="UL13" s="448" t="s">
        <v>25</v>
      </c>
      <c r="UM13" s="55" t="s">
        <v>25</v>
      </c>
      <c r="UN13" s="55" t="s">
        <v>25</v>
      </c>
      <c r="UO13" s="55" t="s">
        <v>25</v>
      </c>
      <c r="UP13" s="55" t="s">
        <v>25</v>
      </c>
      <c r="UQ13" s="55" t="s">
        <v>25</v>
      </c>
      <c r="UR13" s="55" t="s">
        <v>25</v>
      </c>
      <c r="US13" s="55" t="s">
        <v>25</v>
      </c>
      <c r="UT13" s="55" t="s">
        <v>25</v>
      </c>
      <c r="UU13" s="55" t="s">
        <v>25</v>
      </c>
      <c r="UV13" s="97" t="s">
        <v>25</v>
      </c>
      <c r="UW13" s="55" t="s">
        <v>25</v>
      </c>
      <c r="UX13" s="55" t="s">
        <v>25</v>
      </c>
      <c r="UY13" s="55" t="s">
        <v>25</v>
      </c>
      <c r="UZ13" s="55" t="s">
        <v>25</v>
      </c>
      <c r="VA13" s="55" t="s">
        <v>25</v>
      </c>
      <c r="VB13" s="55" t="s">
        <v>25</v>
      </c>
      <c r="VC13" s="55" t="s">
        <v>25</v>
      </c>
      <c r="VD13" s="55" t="s">
        <v>25</v>
      </c>
      <c r="VE13" s="55" t="s">
        <v>25</v>
      </c>
      <c r="VF13" s="55" t="s">
        <v>25</v>
      </c>
      <c r="VG13" s="55" t="s">
        <v>25</v>
      </c>
      <c r="VH13" s="55" t="s">
        <v>25</v>
      </c>
      <c r="VI13" s="55" t="s">
        <v>25</v>
      </c>
      <c r="VJ13" s="55" t="s">
        <v>25</v>
      </c>
      <c r="VK13" s="55" t="s">
        <v>25</v>
      </c>
      <c r="VL13" s="55" t="s">
        <v>25</v>
      </c>
      <c r="VM13" s="55" t="s">
        <v>25</v>
      </c>
      <c r="VN13" s="55" t="s">
        <v>25</v>
      </c>
      <c r="VO13" s="55" t="s">
        <v>25</v>
      </c>
      <c r="VP13" s="55" t="s">
        <v>25</v>
      </c>
      <c r="VQ13" s="55" t="s">
        <v>25</v>
      </c>
      <c r="VR13" s="55" t="s">
        <v>25</v>
      </c>
      <c r="VS13" s="55" t="s">
        <v>25</v>
      </c>
      <c r="VT13" s="55" t="s">
        <v>25</v>
      </c>
      <c r="VU13" s="55" t="s">
        <v>25</v>
      </c>
      <c r="VV13" s="448" t="s">
        <v>25</v>
      </c>
      <c r="VW13" s="55" t="s">
        <v>25</v>
      </c>
      <c r="VX13" s="55" t="s">
        <v>25</v>
      </c>
      <c r="VY13" s="448" t="s">
        <v>25</v>
      </c>
      <c r="VZ13" s="55" t="s">
        <v>25</v>
      </c>
      <c r="WA13" s="55" t="s">
        <v>25</v>
      </c>
      <c r="WB13" s="55" t="s">
        <v>25</v>
      </c>
      <c r="WC13" s="55" t="s">
        <v>25</v>
      </c>
      <c r="WD13" s="55" t="s">
        <v>25</v>
      </c>
      <c r="WE13" s="55" t="s">
        <v>25</v>
      </c>
      <c r="WF13" s="55" t="s">
        <v>25</v>
      </c>
      <c r="WG13" s="55" t="s">
        <v>25</v>
      </c>
      <c r="WH13" s="55" t="s">
        <v>25</v>
      </c>
      <c r="WI13" s="55" t="s">
        <v>25</v>
      </c>
      <c r="WJ13" s="55" t="s">
        <v>25</v>
      </c>
      <c r="WK13" s="55" t="s">
        <v>25</v>
      </c>
      <c r="WL13" s="55" t="s">
        <v>25</v>
      </c>
      <c r="WM13" s="55" t="s">
        <v>25</v>
      </c>
      <c r="WN13" s="55" t="s">
        <v>25</v>
      </c>
      <c r="WO13" s="55" t="s">
        <v>25</v>
      </c>
      <c r="WP13" s="55" t="s">
        <v>25</v>
      </c>
      <c r="WQ13" s="55" t="s">
        <v>25</v>
      </c>
      <c r="WR13" s="55" t="s">
        <v>25</v>
      </c>
      <c r="WS13" s="55" t="s">
        <v>25</v>
      </c>
      <c r="WT13" s="55" t="s">
        <v>25</v>
      </c>
      <c r="WU13" s="55" t="s">
        <v>25</v>
      </c>
      <c r="WV13" s="55" t="s">
        <v>25</v>
      </c>
      <c r="WW13" s="55" t="s">
        <v>25</v>
      </c>
      <c r="WX13" s="55" t="s">
        <v>25</v>
      </c>
      <c r="WY13" s="448" t="s">
        <v>25</v>
      </c>
      <c r="WZ13" s="55" t="s">
        <v>25</v>
      </c>
      <c r="XA13" s="55" t="s">
        <v>25</v>
      </c>
      <c r="XB13" s="97" t="s">
        <v>25</v>
      </c>
      <c r="XC13" s="55" t="s">
        <v>25</v>
      </c>
      <c r="XD13" s="55" t="s">
        <v>25</v>
      </c>
      <c r="XE13" s="55" t="s">
        <v>25</v>
      </c>
      <c r="XF13" s="55" t="s">
        <v>25</v>
      </c>
      <c r="XG13" s="55" t="s">
        <v>25</v>
      </c>
      <c r="XH13" s="55" t="s">
        <v>25</v>
      </c>
      <c r="XI13" s="55" t="s">
        <v>25</v>
      </c>
      <c r="XJ13" s="55" t="s">
        <v>25</v>
      </c>
      <c r="XK13" s="55" t="s">
        <v>25</v>
      </c>
      <c r="XL13" s="55" t="s">
        <v>25</v>
      </c>
      <c r="XM13" s="55" t="s">
        <v>25</v>
      </c>
      <c r="XN13" s="55" t="s">
        <v>25</v>
      </c>
      <c r="XO13" s="55" t="s">
        <v>25</v>
      </c>
      <c r="XP13" s="55" t="s">
        <v>25</v>
      </c>
      <c r="XQ13" s="55" t="s">
        <v>25</v>
      </c>
      <c r="XR13" s="55" t="s">
        <v>25</v>
      </c>
      <c r="XS13" s="55" t="s">
        <v>25</v>
      </c>
      <c r="XT13" s="55" t="s">
        <v>25</v>
      </c>
      <c r="XU13" s="55" t="s">
        <v>25</v>
      </c>
      <c r="XV13" s="448" t="s">
        <v>25</v>
      </c>
      <c r="XW13" s="55" t="s">
        <v>25</v>
      </c>
      <c r="XX13" s="55" t="s">
        <v>25</v>
      </c>
      <c r="XY13" s="55" t="s">
        <v>25</v>
      </c>
      <c r="XZ13" s="55" t="s">
        <v>25</v>
      </c>
      <c r="YA13" s="55" t="s">
        <v>25</v>
      </c>
      <c r="YB13" s="55" t="s">
        <v>25</v>
      </c>
      <c r="YC13" s="55" t="s">
        <v>25</v>
      </c>
      <c r="YD13" s="55" t="s">
        <v>25</v>
      </c>
      <c r="YE13" s="55" t="s">
        <v>25</v>
      </c>
      <c r="YF13" s="448" t="s">
        <v>25</v>
      </c>
      <c r="YG13" s="55" t="s">
        <v>25</v>
      </c>
      <c r="YH13" s="55" t="s">
        <v>25</v>
      </c>
      <c r="YI13" s="55" t="s">
        <v>25</v>
      </c>
      <c r="YJ13" s="55" t="s">
        <v>25</v>
      </c>
      <c r="YK13" s="55" t="s">
        <v>25</v>
      </c>
      <c r="YL13" s="55" t="s">
        <v>25</v>
      </c>
      <c r="YM13" s="55" t="s">
        <v>25</v>
      </c>
      <c r="YN13" s="55" t="s">
        <v>25</v>
      </c>
      <c r="YO13" s="55" t="s">
        <v>25</v>
      </c>
      <c r="YP13" s="55" t="s">
        <v>25</v>
      </c>
      <c r="YQ13" s="55" t="s">
        <v>25</v>
      </c>
      <c r="YR13" s="55" t="s">
        <v>25</v>
      </c>
      <c r="YS13" s="55" t="s">
        <v>25</v>
      </c>
      <c r="YT13" s="55" t="s">
        <v>25</v>
      </c>
      <c r="YU13" s="55" t="s">
        <v>25</v>
      </c>
      <c r="YV13" s="55" t="s">
        <v>25</v>
      </c>
      <c r="YW13" s="55" t="s">
        <v>25</v>
      </c>
      <c r="YX13" s="55" t="s">
        <v>25</v>
      </c>
      <c r="YY13" s="55" t="s">
        <v>25</v>
      </c>
      <c r="YZ13" s="448" t="s">
        <v>25</v>
      </c>
      <c r="ZA13" s="55" t="s">
        <v>25</v>
      </c>
      <c r="ZB13" s="55" t="s">
        <v>25</v>
      </c>
      <c r="ZC13" s="55" t="s">
        <v>25</v>
      </c>
      <c r="ZD13" s="55" t="s">
        <v>25</v>
      </c>
      <c r="ZE13" s="55" t="s">
        <v>25</v>
      </c>
      <c r="ZF13" s="55" t="s">
        <v>25</v>
      </c>
      <c r="ZG13" s="55" t="s">
        <v>25</v>
      </c>
      <c r="ZH13" s="55" t="s">
        <v>25</v>
      </c>
      <c r="ZI13" s="55" t="s">
        <v>25</v>
      </c>
      <c r="ZJ13" s="55" t="s">
        <v>25</v>
      </c>
      <c r="ZK13" s="412">
        <v>5967</v>
      </c>
      <c r="ZL13" s="413">
        <v>5719</v>
      </c>
      <c r="ZM13" s="214" t="s">
        <v>2222</v>
      </c>
      <c r="ZN13" s="407" t="s">
        <v>2222</v>
      </c>
      <c r="ZO13" s="172" t="s">
        <v>2205</v>
      </c>
      <c r="ZP13" s="35" t="s">
        <v>2205</v>
      </c>
      <c r="ZQ13" s="35" t="s">
        <v>2205</v>
      </c>
      <c r="ZR13" s="35" t="s">
        <v>2205</v>
      </c>
      <c r="ZS13" s="184" t="s">
        <v>2525</v>
      </c>
      <c r="ZT13" s="55" t="s">
        <v>2216</v>
      </c>
      <c r="ZU13" s="55" t="s">
        <v>2216</v>
      </c>
      <c r="ZV13" s="55">
        <v>1</v>
      </c>
      <c r="ZW13" s="6">
        <f t="shared" si="54"/>
        <v>100</v>
      </c>
      <c r="ZX13" s="55" t="s">
        <v>2216</v>
      </c>
      <c r="ZY13" s="6" t="s">
        <v>2216</v>
      </c>
      <c r="ZZ13" s="55" t="s">
        <v>2216</v>
      </c>
      <c r="AAA13" s="6" t="s">
        <v>2216</v>
      </c>
      <c r="AAB13" s="55" t="s">
        <v>2216</v>
      </c>
      <c r="AAC13" s="6" t="s">
        <v>2216</v>
      </c>
      <c r="AAD13" s="55">
        <v>1</v>
      </c>
      <c r="AAE13" s="6">
        <f t="shared" si="4"/>
        <v>100</v>
      </c>
      <c r="AAF13" s="55" t="s">
        <v>2216</v>
      </c>
      <c r="AAG13" s="6" t="s">
        <v>2216</v>
      </c>
      <c r="AAH13" s="55" t="s">
        <v>2216</v>
      </c>
      <c r="AAI13" s="6" t="s">
        <v>2216</v>
      </c>
      <c r="AAJ13" s="55" t="s">
        <v>2216</v>
      </c>
      <c r="AAK13" s="6" t="s">
        <v>2216</v>
      </c>
      <c r="AAL13" s="55" t="s">
        <v>2216</v>
      </c>
      <c r="AAM13" s="6" t="s">
        <v>2216</v>
      </c>
      <c r="AAN13" s="55" t="s">
        <v>2216</v>
      </c>
      <c r="AAO13" s="6" t="s">
        <v>2216</v>
      </c>
      <c r="AAP13" s="55" t="s">
        <v>2524</v>
      </c>
      <c r="AAQ13" s="6" t="s">
        <v>2524</v>
      </c>
      <c r="AAR13" s="82" t="s">
        <v>2216</v>
      </c>
      <c r="AAS13" s="83" t="s">
        <v>2216</v>
      </c>
      <c r="AAT13" s="83">
        <v>1</v>
      </c>
      <c r="AAU13" s="300">
        <v>100</v>
      </c>
      <c r="AAV13" s="497" t="s">
        <v>25</v>
      </c>
      <c r="AAW13" s="20" t="s">
        <v>2205</v>
      </c>
      <c r="AAX13" s="20" t="s">
        <v>2205</v>
      </c>
      <c r="AAY13" s="20" t="s">
        <v>2205</v>
      </c>
      <c r="AAZ13" s="20" t="s">
        <v>2205</v>
      </c>
      <c r="ABA13" s="20" t="s">
        <v>2205</v>
      </c>
      <c r="ABB13" s="20" t="s">
        <v>2205</v>
      </c>
      <c r="ABC13" s="20" t="s">
        <v>2205</v>
      </c>
      <c r="ABD13" s="20" t="s">
        <v>2205</v>
      </c>
      <c r="ABE13" s="20" t="s">
        <v>2205</v>
      </c>
      <c r="ABF13" s="20" t="s">
        <v>2205</v>
      </c>
      <c r="ABG13" s="171" t="s">
        <v>2205</v>
      </c>
      <c r="ABH13" s="20" t="s">
        <v>25</v>
      </c>
      <c r="ABI13" s="20" t="s">
        <v>25</v>
      </c>
      <c r="ABJ13" s="20" t="s">
        <v>25</v>
      </c>
      <c r="ABK13" s="20" t="s">
        <v>25</v>
      </c>
      <c r="ABL13" s="20" t="s">
        <v>25</v>
      </c>
      <c r="ABM13" s="20" t="s">
        <v>25</v>
      </c>
      <c r="ABN13" s="20" t="s">
        <v>25</v>
      </c>
      <c r="ABO13" s="20" t="s">
        <v>25</v>
      </c>
      <c r="ABP13" s="20" t="s">
        <v>25</v>
      </c>
      <c r="ABQ13" s="20" t="s">
        <v>25</v>
      </c>
      <c r="ABR13" s="20" t="s">
        <v>25</v>
      </c>
      <c r="ABS13" s="171" t="s">
        <v>25</v>
      </c>
      <c r="ABT13" s="20" t="s">
        <v>2205</v>
      </c>
      <c r="ABU13" s="20" t="s">
        <v>2205</v>
      </c>
      <c r="ABV13" s="171" t="s">
        <v>2205</v>
      </c>
      <c r="ABW13" s="71" t="s">
        <v>24</v>
      </c>
      <c r="ABX13" s="72" t="s">
        <v>24</v>
      </c>
      <c r="ABY13" s="72" t="s">
        <v>24</v>
      </c>
      <c r="ABZ13" s="72" t="s">
        <v>24</v>
      </c>
      <c r="ACA13" s="72" t="s">
        <v>24</v>
      </c>
      <c r="ACB13" s="72" t="s">
        <v>24</v>
      </c>
      <c r="ACC13" s="72" t="s">
        <v>24</v>
      </c>
      <c r="ACD13" s="72" t="s">
        <v>24</v>
      </c>
      <c r="ACE13" s="72" t="s">
        <v>24</v>
      </c>
      <c r="ACF13" s="72" t="s">
        <v>24</v>
      </c>
      <c r="ACG13" s="72" t="s">
        <v>24</v>
      </c>
      <c r="ACH13" s="73" t="s">
        <v>24</v>
      </c>
      <c r="ACI13" s="72" t="s">
        <v>24</v>
      </c>
      <c r="ACJ13" s="72" t="s">
        <v>24</v>
      </c>
      <c r="ACK13" s="72" t="s">
        <v>24</v>
      </c>
      <c r="ACL13" s="72" t="s">
        <v>24</v>
      </c>
      <c r="ACM13" s="72" t="s">
        <v>24</v>
      </c>
      <c r="ACN13" s="72" t="s">
        <v>24</v>
      </c>
      <c r="ACO13" s="72" t="s">
        <v>24</v>
      </c>
      <c r="ACP13" s="72" t="s">
        <v>24</v>
      </c>
      <c r="ACQ13" s="72" t="s">
        <v>24</v>
      </c>
      <c r="ACR13" s="72" t="s">
        <v>24</v>
      </c>
      <c r="ACS13" s="72" t="s">
        <v>24</v>
      </c>
      <c r="ACT13" s="72" t="s">
        <v>24</v>
      </c>
      <c r="ACU13" s="72" t="s">
        <v>24</v>
      </c>
      <c r="ACV13" s="72" t="s">
        <v>24</v>
      </c>
      <c r="ACW13" s="72" t="s">
        <v>24</v>
      </c>
      <c r="ACX13" s="72" t="s">
        <v>24</v>
      </c>
      <c r="ACY13" s="72" t="s">
        <v>24</v>
      </c>
      <c r="ACZ13" s="72" t="s">
        <v>24</v>
      </c>
      <c r="ADA13" s="72" t="s">
        <v>24</v>
      </c>
      <c r="ADB13" s="72" t="s">
        <v>24</v>
      </c>
      <c r="ADC13" s="72" t="s">
        <v>24</v>
      </c>
      <c r="ADD13" s="72" t="s">
        <v>24</v>
      </c>
      <c r="ADE13" s="72" t="s">
        <v>24</v>
      </c>
      <c r="ADF13" s="72" t="s">
        <v>24</v>
      </c>
      <c r="ADG13" s="72" t="s">
        <v>24</v>
      </c>
      <c r="ADH13" s="72" t="s">
        <v>24</v>
      </c>
      <c r="ADI13" s="72" t="s">
        <v>24</v>
      </c>
      <c r="ADJ13" s="72" t="s">
        <v>24</v>
      </c>
      <c r="ADK13" s="71" t="s">
        <v>24</v>
      </c>
      <c r="ADL13" s="72" t="s">
        <v>24</v>
      </c>
      <c r="ADM13" s="72" t="s">
        <v>24</v>
      </c>
      <c r="ADN13" s="72" t="s">
        <v>24</v>
      </c>
      <c r="ADO13" s="72" t="s">
        <v>24</v>
      </c>
      <c r="ADP13" s="73" t="s">
        <v>24</v>
      </c>
      <c r="ADQ13" s="178" t="s">
        <v>24</v>
      </c>
      <c r="ADR13" s="20" t="s">
        <v>24</v>
      </c>
      <c r="ADS13" s="20" t="s">
        <v>24</v>
      </c>
      <c r="ADT13" s="178" t="s">
        <v>25</v>
      </c>
      <c r="ADU13" s="20" t="s">
        <v>25</v>
      </c>
      <c r="ADV13" s="171" t="s">
        <v>25</v>
      </c>
      <c r="ADW13" s="178" t="s">
        <v>2205</v>
      </c>
      <c r="ADX13" s="20" t="s">
        <v>2205</v>
      </c>
      <c r="ADY13" s="20" t="s">
        <v>2205</v>
      </c>
      <c r="ADZ13" s="20" t="s">
        <v>2205</v>
      </c>
      <c r="AEA13" s="20" t="s">
        <v>2205</v>
      </c>
      <c r="AEB13" s="20" t="s">
        <v>2205</v>
      </c>
      <c r="AEC13" s="20" t="s">
        <v>2205</v>
      </c>
      <c r="AED13" s="20" t="s">
        <v>2205</v>
      </c>
      <c r="AEE13" s="20" t="s">
        <v>2205</v>
      </c>
      <c r="AEF13" s="171" t="s">
        <v>2205</v>
      </c>
      <c r="AEG13" s="178" t="s">
        <v>25</v>
      </c>
      <c r="AEH13" s="20" t="s">
        <v>25</v>
      </c>
      <c r="AEI13" s="20" t="s">
        <v>25</v>
      </c>
      <c r="AEJ13" s="178" t="s">
        <v>25</v>
      </c>
      <c r="AEK13" s="20" t="s">
        <v>25</v>
      </c>
      <c r="AEL13" s="20">
        <v>6992</v>
      </c>
      <c r="AEM13" s="20">
        <v>5314</v>
      </c>
      <c r="AEN13" s="178" t="s">
        <v>25</v>
      </c>
      <c r="AEO13" s="171" t="s">
        <v>25</v>
      </c>
      <c r="AEP13" s="125" t="s">
        <v>25</v>
      </c>
      <c r="AEQ13" s="124" t="s">
        <v>25</v>
      </c>
      <c r="AER13" s="124" t="s">
        <v>25</v>
      </c>
      <c r="AES13" s="124" t="s">
        <v>25</v>
      </c>
      <c r="AET13" s="124" t="s">
        <v>25</v>
      </c>
      <c r="AEU13" s="124" t="s">
        <v>25</v>
      </c>
      <c r="AEV13" s="124" t="s">
        <v>25</v>
      </c>
      <c r="AEW13" s="124" t="s">
        <v>25</v>
      </c>
      <c r="AEX13" s="56" t="s">
        <v>25</v>
      </c>
      <c r="AEY13" s="487" t="s">
        <v>25</v>
      </c>
      <c r="AEZ13" s="488" t="s">
        <v>25</v>
      </c>
      <c r="AFA13" s="488" t="s">
        <v>25</v>
      </c>
      <c r="AFB13" s="489" t="s">
        <v>25</v>
      </c>
      <c r="AFC13" s="476"/>
      <c r="AFD13" s="58"/>
      <c r="AFE13" s="58"/>
      <c r="AFF13" s="58"/>
      <c r="AFG13" s="58"/>
      <c r="AFH13" s="58"/>
      <c r="AFI13" s="58"/>
      <c r="AFJ13" s="477"/>
      <c r="AFK13" s="170">
        <v>533</v>
      </c>
      <c r="AFL13" s="170">
        <v>172</v>
      </c>
      <c r="AFM13" s="170">
        <v>117</v>
      </c>
      <c r="AFN13" s="170">
        <v>2504</v>
      </c>
      <c r="AFO13" s="170">
        <v>923</v>
      </c>
      <c r="AFP13" s="170">
        <v>1119</v>
      </c>
      <c r="AFQ13" s="170">
        <v>359</v>
      </c>
      <c r="AFR13" s="170">
        <v>84</v>
      </c>
      <c r="AFS13" s="177">
        <v>104</v>
      </c>
      <c r="AFT13" s="170">
        <v>1556</v>
      </c>
      <c r="AFU13" s="170">
        <v>702</v>
      </c>
      <c r="AFV13" s="170">
        <v>5885</v>
      </c>
      <c r="AFW13" s="170">
        <v>14985</v>
      </c>
      <c r="AFX13" s="175">
        <v>39.272605939272601</v>
      </c>
      <c r="AFY13" s="174">
        <v>19</v>
      </c>
      <c r="AFZ13" s="170">
        <v>25</v>
      </c>
      <c r="AGA13" s="170">
        <v>0</v>
      </c>
      <c r="AGB13" s="170">
        <v>0</v>
      </c>
      <c r="AGC13" s="170">
        <v>19</v>
      </c>
      <c r="AGD13" s="170">
        <v>25</v>
      </c>
      <c r="AGE13" s="170">
        <v>16</v>
      </c>
      <c r="AGF13" s="170">
        <v>26</v>
      </c>
      <c r="AGG13" s="170">
        <v>9</v>
      </c>
      <c r="AGH13" s="170">
        <v>24</v>
      </c>
      <c r="AGI13" s="170">
        <v>0</v>
      </c>
      <c r="AGJ13" s="170">
        <v>7</v>
      </c>
      <c r="AGK13" s="170">
        <v>0</v>
      </c>
      <c r="AGL13" s="177">
        <v>2</v>
      </c>
      <c r="AGM13" s="170">
        <v>37717</v>
      </c>
      <c r="AGN13" s="170" t="s">
        <v>25</v>
      </c>
      <c r="AGO13" s="170" t="s">
        <v>25</v>
      </c>
      <c r="AGP13" s="170" t="s">
        <v>25</v>
      </c>
      <c r="AGQ13" s="170" t="s">
        <v>25</v>
      </c>
      <c r="AGR13" s="132" t="s">
        <v>25</v>
      </c>
      <c r="AGS13" s="174">
        <v>3</v>
      </c>
      <c r="AGT13" s="170">
        <v>42146</v>
      </c>
      <c r="AGU13" s="170">
        <v>2</v>
      </c>
      <c r="AGV13" s="170">
        <v>28</v>
      </c>
      <c r="AGW13" s="176">
        <v>0.21510000000000001</v>
      </c>
      <c r="AGX13" s="170">
        <v>228</v>
      </c>
      <c r="AGY13" s="176">
        <v>1.76</v>
      </c>
      <c r="AGZ13" s="170" t="s">
        <v>2265</v>
      </c>
      <c r="AHA13" s="170">
        <v>765</v>
      </c>
      <c r="AHB13" s="170" t="s">
        <v>25</v>
      </c>
      <c r="AHC13" s="170" t="s">
        <v>25</v>
      </c>
      <c r="AHD13" s="170" t="s">
        <v>25</v>
      </c>
      <c r="AHE13" s="176">
        <v>100</v>
      </c>
      <c r="AHF13" s="170">
        <v>10059</v>
      </c>
      <c r="AHG13" s="170">
        <v>875</v>
      </c>
      <c r="AHH13" s="17">
        <v>6.7546964439418096</v>
      </c>
      <c r="AHI13" s="170">
        <v>2476.52</v>
      </c>
      <c r="AHJ13" s="170" t="s">
        <v>25</v>
      </c>
      <c r="AHK13" s="170" t="s">
        <v>25</v>
      </c>
      <c r="AHL13" s="170" t="s">
        <v>25</v>
      </c>
      <c r="AHM13" s="170" t="s">
        <v>25</v>
      </c>
      <c r="AHN13" s="174">
        <v>57752</v>
      </c>
      <c r="AHO13" s="170">
        <v>41620</v>
      </c>
      <c r="AHP13" s="170">
        <v>669</v>
      </c>
      <c r="AHQ13" s="170">
        <v>421</v>
      </c>
      <c r="AHR13" s="170">
        <v>1925</v>
      </c>
      <c r="AHS13" s="170">
        <v>1148</v>
      </c>
      <c r="AHT13" s="170">
        <v>1047</v>
      </c>
      <c r="AHU13" s="170">
        <v>692</v>
      </c>
      <c r="AHV13" s="170">
        <v>1139</v>
      </c>
      <c r="AHW13" s="170">
        <v>784</v>
      </c>
      <c r="AHX13" s="170">
        <v>5809</v>
      </c>
      <c r="AHY13" s="170">
        <v>3628</v>
      </c>
      <c r="AHZ13" s="170">
        <v>10738</v>
      </c>
      <c r="AIA13" s="170">
        <v>6567</v>
      </c>
      <c r="AIB13" s="170">
        <v>16384</v>
      </c>
      <c r="AIC13" s="170">
        <v>10942</v>
      </c>
      <c r="AID13" s="170">
        <v>3939</v>
      </c>
      <c r="AIE13" s="170">
        <v>3127</v>
      </c>
      <c r="AIF13" s="170">
        <v>16102</v>
      </c>
      <c r="AIG13" s="170">
        <v>14311</v>
      </c>
      <c r="AIH13" s="170">
        <v>747</v>
      </c>
      <c r="AII13" s="170">
        <v>499</v>
      </c>
      <c r="AIJ13" s="174">
        <v>8403</v>
      </c>
      <c r="AIK13" s="177">
        <v>4882</v>
      </c>
      <c r="AIL13" s="75">
        <v>228</v>
      </c>
      <c r="AIM13" s="75">
        <v>246</v>
      </c>
      <c r="AIN13" s="75">
        <v>170</v>
      </c>
      <c r="AIO13" s="75">
        <v>188</v>
      </c>
      <c r="AIP13" s="75">
        <v>122</v>
      </c>
      <c r="AIQ13" s="75">
        <v>141</v>
      </c>
      <c r="AIR13" s="75">
        <v>98</v>
      </c>
      <c r="AIS13" s="75">
        <v>108</v>
      </c>
      <c r="AIT13" s="75">
        <v>624</v>
      </c>
      <c r="AIU13" s="75">
        <v>846</v>
      </c>
      <c r="AIV13" s="75">
        <v>531</v>
      </c>
      <c r="AIW13" s="76">
        <v>700</v>
      </c>
      <c r="AIX13" s="28" t="s">
        <v>25</v>
      </c>
      <c r="AIY13" s="132" t="s">
        <v>25</v>
      </c>
      <c r="AIZ13" s="132" t="s">
        <v>25</v>
      </c>
      <c r="AJA13" s="132" t="s">
        <v>25</v>
      </c>
      <c r="AJB13" s="132" t="s">
        <v>25</v>
      </c>
      <c r="AJC13" s="132" t="s">
        <v>25</v>
      </c>
      <c r="AJD13" s="132" t="s">
        <v>25</v>
      </c>
      <c r="AJE13" s="132" t="s">
        <v>25</v>
      </c>
      <c r="AJF13" s="132" t="s">
        <v>25</v>
      </c>
      <c r="AJG13" s="132" t="s">
        <v>25</v>
      </c>
      <c r="AJH13" s="132" t="s">
        <v>25</v>
      </c>
      <c r="AJI13" s="132" t="s">
        <v>25</v>
      </c>
      <c r="AJJ13" s="132" t="s">
        <v>25</v>
      </c>
      <c r="AJK13" s="132" t="s">
        <v>25</v>
      </c>
      <c r="AJL13" s="132" t="s">
        <v>25</v>
      </c>
      <c r="AJM13" s="132" t="s">
        <v>25</v>
      </c>
      <c r="AJN13" s="132" t="s">
        <v>25</v>
      </c>
      <c r="AJO13" s="132" t="s">
        <v>25</v>
      </c>
      <c r="AJP13" s="132" t="s">
        <v>25</v>
      </c>
      <c r="AJQ13" s="132" t="s">
        <v>25</v>
      </c>
      <c r="AJR13" s="132" t="s">
        <v>25</v>
      </c>
      <c r="AJS13" s="132" t="s">
        <v>25</v>
      </c>
      <c r="AJT13" s="132" t="s">
        <v>25</v>
      </c>
      <c r="AJU13" s="132" t="s">
        <v>25</v>
      </c>
      <c r="AJV13" s="132" t="s">
        <v>25</v>
      </c>
      <c r="AJW13" s="132" t="s">
        <v>25</v>
      </c>
      <c r="AJX13" s="132" t="s">
        <v>25</v>
      </c>
      <c r="AJY13" s="132" t="s">
        <v>25</v>
      </c>
      <c r="AJZ13" s="132" t="s">
        <v>25</v>
      </c>
      <c r="AKA13" s="132" t="s">
        <v>25</v>
      </c>
      <c r="AKB13" s="28" t="s">
        <v>25</v>
      </c>
      <c r="AKC13" s="56" t="s">
        <v>25</v>
      </c>
      <c r="AKD13" s="15" t="s">
        <v>25</v>
      </c>
      <c r="AKE13" s="13" t="s">
        <v>25</v>
      </c>
      <c r="AKF13" s="13" t="s">
        <v>25</v>
      </c>
      <c r="AKG13" s="13" t="s">
        <v>25</v>
      </c>
      <c r="AKH13" s="133" t="s">
        <v>25</v>
      </c>
      <c r="AKI13" s="28" t="s">
        <v>25</v>
      </c>
      <c r="AKJ13" s="56" t="s">
        <v>25</v>
      </c>
      <c r="AKK13" s="59">
        <v>5177</v>
      </c>
      <c r="AKL13" s="55">
        <v>6277</v>
      </c>
      <c r="AKM13" s="55">
        <v>188</v>
      </c>
      <c r="AKN13" s="55">
        <v>308</v>
      </c>
      <c r="AKO13" s="132" t="s">
        <v>25</v>
      </c>
      <c r="AKP13" s="56" t="s">
        <v>25</v>
      </c>
      <c r="AKQ13" s="132" t="s">
        <v>25</v>
      </c>
      <c r="AKR13" s="132" t="s">
        <v>25</v>
      </c>
      <c r="AKS13" s="132" t="s">
        <v>25</v>
      </c>
      <c r="AKT13" s="132" t="s">
        <v>25</v>
      </c>
      <c r="AKU13" s="174">
        <v>2672</v>
      </c>
      <c r="AKV13" s="170">
        <v>2868</v>
      </c>
      <c r="AKW13" s="170">
        <v>6529</v>
      </c>
      <c r="AKX13" s="170">
        <v>7365</v>
      </c>
      <c r="AKY13" s="170"/>
      <c r="AKZ13" s="170"/>
      <c r="ALA13" s="170"/>
      <c r="ALB13" s="170"/>
      <c r="ALC13" s="170" t="s">
        <v>25</v>
      </c>
      <c r="ALD13" s="170" t="s">
        <v>25</v>
      </c>
      <c r="ALE13" s="170" t="s">
        <v>25</v>
      </c>
      <c r="ALF13" s="177" t="s">
        <v>25</v>
      </c>
      <c r="ALG13" s="490"/>
      <c r="ALH13" s="491"/>
      <c r="ALI13" s="491"/>
      <c r="ALJ13" s="491"/>
      <c r="ALK13" s="491"/>
      <c r="ALL13" s="491"/>
      <c r="ALM13" s="491"/>
      <c r="ALN13" s="491"/>
      <c r="ALO13" s="491"/>
      <c r="ALP13" s="491"/>
      <c r="ALQ13" s="491"/>
      <c r="ALR13" s="491"/>
      <c r="ALS13" s="491"/>
      <c r="ALT13" s="492"/>
      <c r="ALU13" s="98">
        <v>48527</v>
      </c>
      <c r="ALV13" s="98">
        <v>27117</v>
      </c>
      <c r="ALW13" s="98">
        <v>181257</v>
      </c>
      <c r="ALX13" s="98">
        <v>179956</v>
      </c>
      <c r="ALY13" s="98">
        <v>146206</v>
      </c>
      <c r="ALZ13" s="98">
        <v>153763</v>
      </c>
      <c r="AMA13" s="98">
        <v>93848</v>
      </c>
      <c r="AMB13" s="98">
        <v>88639</v>
      </c>
      <c r="AMC13" s="98">
        <v>285999</v>
      </c>
      <c r="AMD13" s="98">
        <v>258681</v>
      </c>
      <c r="AME13" s="98">
        <v>155164</v>
      </c>
      <c r="AMF13" s="98">
        <v>143077</v>
      </c>
      <c r="AMG13" s="98">
        <v>122879</v>
      </c>
      <c r="AMH13" s="98">
        <v>168217</v>
      </c>
      <c r="AMI13" s="98">
        <v>8565</v>
      </c>
      <c r="AMJ13" s="98">
        <v>39532</v>
      </c>
      <c r="AMK13" s="178">
        <v>4.6551136990440742</v>
      </c>
      <c r="AML13" s="20">
        <v>2.5606667535425531</v>
      </c>
      <c r="AMM13" s="20">
        <v>17.38767992555962</v>
      </c>
      <c r="AMN13" s="20">
        <v>16.993301113711095</v>
      </c>
      <c r="AMO13" s="20">
        <v>14.025296298605683</v>
      </c>
      <c r="AMP13" s="20">
        <v>14.519887967878587</v>
      </c>
      <c r="AMQ13" s="20">
        <v>9.0026811966098936</v>
      </c>
      <c r="AMR13" s="20">
        <v>8.3702083699250789</v>
      </c>
      <c r="AMS13" s="20">
        <v>27.435404265932494</v>
      </c>
      <c r="AMT13" s="20">
        <v>24.427327376669293</v>
      </c>
      <c r="AMU13" s="20">
        <v>14.884622210284476</v>
      </c>
      <c r="AMV13" s="20">
        <v>13.510805660530584</v>
      </c>
      <c r="AMW13" s="20">
        <v>11.787576322971475</v>
      </c>
      <c r="AMX13" s="20">
        <v>15.884783688485735</v>
      </c>
      <c r="AMY13" s="20">
        <v>0.82162608099228263</v>
      </c>
      <c r="AMZ13" s="20">
        <v>3.7330190692570793</v>
      </c>
      <c r="ANA13" s="20">
        <v>99.178373919007711</v>
      </c>
      <c r="ANB13" s="20">
        <v>96.266980930742918</v>
      </c>
      <c r="ANC13" s="20">
        <v>22.042793624603696</v>
      </c>
      <c r="AND13" s="20">
        <v>19.553967867253647</v>
      </c>
      <c r="ANE13" s="130">
        <v>12525</v>
      </c>
      <c r="ANF13" s="129">
        <v>38.205777384620077</v>
      </c>
      <c r="ANG13" s="131">
        <v>20258</v>
      </c>
      <c r="ANH13" s="129">
        <v>61.794222615379923</v>
      </c>
      <c r="ANI13" s="131">
        <v>347443</v>
      </c>
      <c r="ANJ13" s="129">
        <v>50.490528747992755</v>
      </c>
      <c r="ANK13" s="131">
        <v>340692</v>
      </c>
      <c r="ANL13" s="129">
        <v>49.509471252007238</v>
      </c>
      <c r="ANM13" s="130">
        <v>22</v>
      </c>
      <c r="ANN13" s="129">
        <v>1.1917659804983749</v>
      </c>
      <c r="ANO13" s="131">
        <v>1824</v>
      </c>
      <c r="ANP13" s="129">
        <v>98.808234019501626</v>
      </c>
      <c r="ANQ13" s="131" t="s">
        <v>25</v>
      </c>
      <c r="ANR13" s="129" t="s">
        <v>25</v>
      </c>
      <c r="ANS13" s="131" t="s">
        <v>25</v>
      </c>
      <c r="ANT13" s="129" t="s">
        <v>25</v>
      </c>
      <c r="ANU13" s="131">
        <v>9712</v>
      </c>
      <c r="ANV13" s="129">
        <v>52.217861175332004</v>
      </c>
      <c r="ANW13" s="131">
        <v>8887</v>
      </c>
      <c r="ANX13" s="225">
        <v>47.782138824667989</v>
      </c>
      <c r="ANY13" s="130">
        <v>3497</v>
      </c>
      <c r="ANZ13" s="129">
        <v>29.914456800684349</v>
      </c>
      <c r="AOA13" s="131">
        <v>8193</v>
      </c>
      <c r="AOB13" s="129">
        <v>70.085543199315651</v>
      </c>
      <c r="AOC13" s="131">
        <v>117428</v>
      </c>
      <c r="AOD13" s="129">
        <v>52.130445977501353</v>
      </c>
      <c r="AOE13" s="131">
        <v>107830</v>
      </c>
      <c r="AOF13" s="129">
        <v>47.869554022498647</v>
      </c>
      <c r="AOG13" s="131">
        <v>4414</v>
      </c>
      <c r="AOH13" s="129">
        <v>50.870116399677315</v>
      </c>
      <c r="AOI13" s="131">
        <v>4263</v>
      </c>
      <c r="AOJ13" s="129">
        <v>49.129883600322692</v>
      </c>
      <c r="AOK13" s="130">
        <v>116929</v>
      </c>
      <c r="AOL13" s="131">
        <v>107520</v>
      </c>
      <c r="AOM13" s="131">
        <v>53595</v>
      </c>
      <c r="AON13" s="131">
        <v>54186</v>
      </c>
      <c r="AOO13" s="129">
        <v>45.83550701707874</v>
      </c>
      <c r="AOP13" s="129">
        <v>50.396205357142854</v>
      </c>
      <c r="AOQ13" s="131">
        <v>1732</v>
      </c>
      <c r="AOR13" s="129">
        <v>51.136699143785059</v>
      </c>
      <c r="AOS13" s="131">
        <v>1655</v>
      </c>
      <c r="AOT13" s="129">
        <v>48.863300856214941</v>
      </c>
      <c r="AOU13" s="131">
        <v>40</v>
      </c>
      <c r="AOV13" s="129">
        <v>59.701492537313428</v>
      </c>
      <c r="AOW13" s="131">
        <v>27</v>
      </c>
      <c r="AOX13" s="129">
        <v>40.298507462686565</v>
      </c>
      <c r="AOY13" s="131">
        <v>587</v>
      </c>
      <c r="AOZ13" s="131">
        <v>448</v>
      </c>
      <c r="APA13" s="129">
        <v>131.02678571428572</v>
      </c>
      <c r="APB13" s="131">
        <v>162</v>
      </c>
      <c r="APC13" s="131">
        <v>70</v>
      </c>
      <c r="APD13" s="129">
        <v>30.172413793103448</v>
      </c>
      <c r="APE13" s="131" t="s">
        <v>25</v>
      </c>
      <c r="APF13" s="131" t="s">
        <v>25</v>
      </c>
      <c r="APG13" s="130">
        <v>1950</v>
      </c>
      <c r="APH13" s="129">
        <v>30.830039525691699</v>
      </c>
      <c r="API13" s="131">
        <v>4375</v>
      </c>
      <c r="APJ13" s="129">
        <v>69.169960474308297</v>
      </c>
      <c r="APK13" s="131">
        <v>63636</v>
      </c>
      <c r="APL13" s="129">
        <v>51.917664047776391</v>
      </c>
      <c r="APM13" s="131">
        <v>58935</v>
      </c>
      <c r="APN13" s="129">
        <v>48.082335952223609</v>
      </c>
      <c r="APO13" s="131">
        <v>562</v>
      </c>
      <c r="APP13" s="129">
        <v>51.230628988149498</v>
      </c>
      <c r="APQ13" s="131">
        <v>535</v>
      </c>
      <c r="APR13" s="129">
        <v>48.769371011850495</v>
      </c>
      <c r="APS13" s="130">
        <v>63447</v>
      </c>
      <c r="APT13" s="131">
        <v>58761</v>
      </c>
      <c r="APU13" s="131">
        <v>44295</v>
      </c>
      <c r="APV13" s="131">
        <v>45434</v>
      </c>
      <c r="APW13" s="129">
        <v>69.814175611140001</v>
      </c>
      <c r="APX13" s="129">
        <v>77.319991150593083</v>
      </c>
      <c r="APY13" s="131">
        <v>995</v>
      </c>
      <c r="APZ13" s="129">
        <v>51.71517671517671</v>
      </c>
      <c r="AQA13" s="131">
        <v>929</v>
      </c>
      <c r="AQB13" s="129">
        <v>48.28482328482329</v>
      </c>
      <c r="AQC13" s="131">
        <v>228</v>
      </c>
      <c r="AQD13" s="129">
        <v>53.900709219858157</v>
      </c>
      <c r="AQE13" s="131">
        <v>195</v>
      </c>
      <c r="AQF13" s="129">
        <v>46.099290780141843</v>
      </c>
      <c r="AQG13" s="131">
        <v>220</v>
      </c>
      <c r="AQH13" s="131">
        <v>192</v>
      </c>
      <c r="AQI13" s="129">
        <v>114.58333333333333</v>
      </c>
      <c r="AQJ13" s="131">
        <v>53</v>
      </c>
      <c r="AQK13" s="131">
        <v>17</v>
      </c>
      <c r="AQL13" s="129">
        <v>24.285714285714285</v>
      </c>
      <c r="AQM13" s="130"/>
      <c r="AQN13" s="129"/>
      <c r="AQO13" s="131"/>
      <c r="AQP13" s="129"/>
      <c r="AQQ13" s="131"/>
      <c r="AQR13" s="129"/>
      <c r="AQS13" s="131"/>
      <c r="AQT13" s="129"/>
      <c r="AQU13" s="131"/>
      <c r="AQV13" s="129"/>
      <c r="AQW13" s="131"/>
      <c r="AQX13" s="129"/>
      <c r="AQY13" s="131"/>
      <c r="AQZ13" s="129"/>
      <c r="ARA13" s="131"/>
      <c r="ARB13" s="129"/>
      <c r="ARC13" s="131"/>
      <c r="ARD13" s="129"/>
      <c r="ARE13" s="131"/>
      <c r="ARF13" s="129"/>
      <c r="ARG13" s="131"/>
      <c r="ARH13" s="129"/>
      <c r="ARI13" s="131"/>
      <c r="ARJ13" s="129"/>
      <c r="ARK13" s="131"/>
      <c r="ARL13" s="129"/>
      <c r="ARM13" s="131"/>
      <c r="ARN13" s="129"/>
      <c r="ARO13" s="131"/>
      <c r="ARP13" s="129"/>
      <c r="ARQ13" s="131"/>
      <c r="ARR13" s="129"/>
      <c r="ARS13" s="131" t="s">
        <v>25</v>
      </c>
      <c r="ART13" s="131" t="s">
        <v>25</v>
      </c>
      <c r="ARU13" s="129" t="s">
        <v>25</v>
      </c>
      <c r="ARV13" s="131">
        <v>30</v>
      </c>
      <c r="ARW13" s="131">
        <v>6</v>
      </c>
      <c r="ARX13" s="129">
        <v>16.666666666666664</v>
      </c>
      <c r="ARY13" s="130">
        <v>4207</v>
      </c>
      <c r="ARZ13" s="129">
        <v>66.398358585858588</v>
      </c>
      <c r="ASA13" s="131">
        <v>2129</v>
      </c>
      <c r="ASB13" s="129">
        <v>33.601641414141412</v>
      </c>
      <c r="ASC13" s="131">
        <v>87002</v>
      </c>
      <c r="ASD13" s="129">
        <v>46.761692841863116</v>
      </c>
      <c r="ASE13" s="131">
        <v>99052</v>
      </c>
      <c r="ASF13" s="129">
        <v>53.238307158136891</v>
      </c>
      <c r="ASG13" s="130">
        <v>67</v>
      </c>
      <c r="ASH13" s="129">
        <v>24.54212454212454</v>
      </c>
      <c r="ASI13" s="131">
        <v>206</v>
      </c>
      <c r="ASJ13" s="129">
        <v>75.45787545787546</v>
      </c>
      <c r="ASK13" s="131">
        <v>662</v>
      </c>
      <c r="ASL13" s="129">
        <v>60.291438979963573</v>
      </c>
      <c r="ASM13" s="131">
        <v>436</v>
      </c>
      <c r="ASN13" s="129">
        <v>39.708561020036434</v>
      </c>
      <c r="ASO13" s="130"/>
      <c r="ASP13" s="129"/>
      <c r="ASQ13" s="131"/>
      <c r="ASR13" s="129"/>
      <c r="ASS13" s="131"/>
      <c r="AST13" s="129"/>
      <c r="ASU13" s="131"/>
      <c r="ASV13" s="129"/>
      <c r="ASW13" s="170">
        <v>0</v>
      </c>
      <c r="ASX13" s="131">
        <v>175</v>
      </c>
      <c r="ASY13" s="129">
        <v>100</v>
      </c>
      <c r="ASZ13" s="131">
        <v>8121</v>
      </c>
      <c r="ATA13" s="129">
        <v>22.558333333333334</v>
      </c>
      <c r="ATB13" s="131">
        <v>27879</v>
      </c>
      <c r="ATC13" s="129">
        <v>77.441666666666663</v>
      </c>
      <c r="ATD13" s="28" t="s">
        <v>25</v>
      </c>
      <c r="ATE13" s="132" t="s">
        <v>25</v>
      </c>
      <c r="ATF13" s="132" t="s">
        <v>25</v>
      </c>
      <c r="ATG13" s="56" t="s">
        <v>25</v>
      </c>
      <c r="ATH13" s="28" t="s">
        <v>25</v>
      </c>
      <c r="ATI13" s="132" t="s">
        <v>25</v>
      </c>
      <c r="ATJ13" s="132" t="s">
        <v>25</v>
      </c>
      <c r="ATK13" s="28" t="s">
        <v>3024</v>
      </c>
      <c r="ATL13" s="132" t="s">
        <v>3024</v>
      </c>
      <c r="ATM13" s="132" t="s">
        <v>3024</v>
      </c>
      <c r="ATN13" s="132" t="s">
        <v>3024</v>
      </c>
      <c r="ATO13" s="132" t="s">
        <v>3024</v>
      </c>
      <c r="ATP13" s="132" t="s">
        <v>3024</v>
      </c>
      <c r="ATQ13" s="132" t="s">
        <v>3024</v>
      </c>
      <c r="ATR13" s="132" t="s">
        <v>3024</v>
      </c>
      <c r="ATS13" s="132" t="s">
        <v>3024</v>
      </c>
      <c r="ATT13" s="132" t="s">
        <v>3024</v>
      </c>
      <c r="ATU13" s="132" t="s">
        <v>3024</v>
      </c>
      <c r="ATV13" s="56" t="s">
        <v>3024</v>
      </c>
      <c r="ATW13" s="92">
        <v>15329</v>
      </c>
      <c r="ATX13" s="120">
        <v>3.5031639376345486E-2</v>
      </c>
      <c r="ATY13" s="92">
        <v>22115</v>
      </c>
      <c r="ATZ13" s="120">
        <v>6.0818449016504642E-2</v>
      </c>
      <c r="AUA13" s="92">
        <v>544</v>
      </c>
      <c r="AUB13" s="120">
        <v>2.0220588235294117</v>
      </c>
      <c r="AUC13" s="120">
        <v>0</v>
      </c>
      <c r="AUD13" s="120">
        <v>0</v>
      </c>
      <c r="AUE13" s="120">
        <v>97.97794117647058</v>
      </c>
      <c r="AUF13" s="92">
        <v>1366</v>
      </c>
      <c r="AUG13" s="120">
        <v>1.171303074670571</v>
      </c>
      <c r="AUH13" s="120">
        <v>0</v>
      </c>
      <c r="AUI13" s="120">
        <v>0.21961932650073207</v>
      </c>
      <c r="AUJ13" s="128">
        <v>98.609077598828705</v>
      </c>
      <c r="AUK13" s="90">
        <v>92388.294224500001</v>
      </c>
      <c r="AUL13" s="120">
        <v>99.947295605771131</v>
      </c>
      <c r="AUM13" s="93">
        <v>2250</v>
      </c>
      <c r="AUN13" s="132">
        <v>17</v>
      </c>
      <c r="AUO13" s="92">
        <v>969</v>
      </c>
      <c r="AUP13" s="132">
        <v>7</v>
      </c>
      <c r="AUQ13" s="92">
        <v>0</v>
      </c>
      <c r="AUR13" s="92">
        <v>0</v>
      </c>
      <c r="AUS13" s="92">
        <v>76</v>
      </c>
      <c r="AUT13" s="92">
        <v>67</v>
      </c>
      <c r="AUU13" s="92">
        <v>2124</v>
      </c>
      <c r="AUV13" s="92">
        <v>891</v>
      </c>
      <c r="AUW13" s="92">
        <v>50</v>
      </c>
      <c r="AUX13" s="92">
        <v>11</v>
      </c>
      <c r="AUY13" s="92">
        <v>0</v>
      </c>
      <c r="AUZ13" s="94">
        <v>0</v>
      </c>
      <c r="AVA13" s="92">
        <v>171</v>
      </c>
      <c r="AVB13" s="92">
        <v>24</v>
      </c>
      <c r="AVC13" s="92">
        <v>7</v>
      </c>
      <c r="AVD13" s="92">
        <v>0</v>
      </c>
      <c r="AVE13" s="92">
        <v>73</v>
      </c>
      <c r="AVF13" s="92">
        <v>8</v>
      </c>
      <c r="AVG13" s="92">
        <v>44</v>
      </c>
      <c r="AVH13" s="92">
        <v>11</v>
      </c>
      <c r="AVI13" s="92">
        <v>34</v>
      </c>
      <c r="AVJ13" s="92">
        <v>1</v>
      </c>
      <c r="AVK13" s="92">
        <v>11</v>
      </c>
      <c r="AVL13" s="92">
        <v>3</v>
      </c>
      <c r="AVM13" s="92">
        <v>2</v>
      </c>
      <c r="AVN13" s="92">
        <v>1</v>
      </c>
      <c r="AVO13" s="92">
        <v>0</v>
      </c>
      <c r="AVP13" s="92">
        <v>0</v>
      </c>
      <c r="AVQ13" s="92">
        <v>0</v>
      </c>
      <c r="AVR13" s="94">
        <v>0</v>
      </c>
      <c r="AVS13" s="93">
        <v>17</v>
      </c>
      <c r="AVT13" s="92">
        <v>1</v>
      </c>
      <c r="AVU13" s="92">
        <v>0</v>
      </c>
      <c r="AVV13" s="92">
        <v>0</v>
      </c>
      <c r="AVW13" s="92">
        <v>4</v>
      </c>
      <c r="AVX13" s="92">
        <v>0</v>
      </c>
      <c r="AVY13" s="92">
        <v>8</v>
      </c>
      <c r="AVZ13" s="92">
        <v>0</v>
      </c>
      <c r="AWA13" s="92">
        <v>2</v>
      </c>
      <c r="AWB13" s="92">
        <v>1</v>
      </c>
      <c r="AWC13" s="92">
        <v>3</v>
      </c>
      <c r="AWD13" s="92">
        <v>0</v>
      </c>
      <c r="AWE13" s="92">
        <v>0</v>
      </c>
      <c r="AWF13" s="92">
        <v>0</v>
      </c>
      <c r="AWG13" s="92">
        <v>0</v>
      </c>
      <c r="AWH13" s="92">
        <v>0</v>
      </c>
      <c r="AWI13" s="92">
        <v>0</v>
      </c>
      <c r="AWJ13" s="94">
        <v>0</v>
      </c>
      <c r="AWK13" s="93">
        <v>8140</v>
      </c>
      <c r="AWL13" s="92">
        <v>5215</v>
      </c>
      <c r="AWM13" s="92">
        <v>2445</v>
      </c>
      <c r="AWN13" s="92">
        <v>1481</v>
      </c>
      <c r="AWO13" s="92">
        <v>580</v>
      </c>
      <c r="AWP13" s="92">
        <v>473</v>
      </c>
      <c r="AWQ13" s="92">
        <v>753</v>
      </c>
      <c r="AWR13" s="92">
        <v>502</v>
      </c>
      <c r="AWS13" s="92">
        <v>405</v>
      </c>
      <c r="AWT13" s="92">
        <v>501</v>
      </c>
      <c r="AWU13" s="92">
        <v>532</v>
      </c>
      <c r="AWV13" s="92">
        <v>199</v>
      </c>
      <c r="AWW13" s="92">
        <v>322</v>
      </c>
      <c r="AWX13" s="92">
        <v>146</v>
      </c>
      <c r="AWY13" s="92">
        <v>71</v>
      </c>
      <c r="AWZ13" s="92">
        <v>44</v>
      </c>
      <c r="AXA13" s="92">
        <v>376</v>
      </c>
      <c r="AXB13" s="92">
        <v>170</v>
      </c>
      <c r="AXC13" s="92">
        <v>261</v>
      </c>
      <c r="AXD13" s="92">
        <v>238</v>
      </c>
      <c r="AXE13" s="92">
        <v>125</v>
      </c>
      <c r="AXF13" s="92">
        <v>144</v>
      </c>
      <c r="AXG13" s="92">
        <v>267</v>
      </c>
      <c r="AXH13" s="92">
        <v>111</v>
      </c>
      <c r="AXI13" s="92">
        <v>62</v>
      </c>
      <c r="AXJ13" s="92">
        <v>44</v>
      </c>
      <c r="AXK13" s="92">
        <v>1941</v>
      </c>
      <c r="AXL13" s="94">
        <v>1162</v>
      </c>
      <c r="AXM13" s="93">
        <v>63</v>
      </c>
      <c r="AXN13" s="92">
        <v>41</v>
      </c>
      <c r="AXO13" s="92">
        <v>45</v>
      </c>
      <c r="AXP13" s="92">
        <v>25</v>
      </c>
      <c r="AXQ13" s="92">
        <v>20</v>
      </c>
      <c r="AXR13" s="92">
        <v>12</v>
      </c>
      <c r="AXS13" s="92">
        <v>34</v>
      </c>
      <c r="AXT13" s="92">
        <v>25</v>
      </c>
      <c r="AXU13" s="92">
        <v>136</v>
      </c>
      <c r="AXV13" s="92">
        <v>58</v>
      </c>
      <c r="AXW13" s="92">
        <v>900</v>
      </c>
      <c r="AXX13" s="92">
        <v>360</v>
      </c>
      <c r="AXY13" s="92">
        <v>2108</v>
      </c>
      <c r="AXZ13" s="92">
        <v>1025</v>
      </c>
      <c r="AYA13" s="92">
        <v>4879</v>
      </c>
      <c r="AYB13" s="92">
        <v>3694</v>
      </c>
      <c r="AYC13" s="94">
        <v>1</v>
      </c>
      <c r="AYD13" s="92">
        <v>508</v>
      </c>
      <c r="AYE13" s="92">
        <v>261</v>
      </c>
      <c r="AYF13" s="92">
        <v>548</v>
      </c>
      <c r="AYG13" s="92">
        <v>238</v>
      </c>
      <c r="AYH13" s="92">
        <v>237</v>
      </c>
      <c r="AYI13" s="92">
        <v>211</v>
      </c>
      <c r="AYJ13" s="92">
        <v>156</v>
      </c>
      <c r="AYK13" s="92">
        <v>76</v>
      </c>
      <c r="AYL13" s="92">
        <v>200</v>
      </c>
      <c r="AYM13" s="92">
        <v>9</v>
      </c>
      <c r="AYN13" s="92">
        <v>139</v>
      </c>
      <c r="AYO13" s="92">
        <v>9</v>
      </c>
      <c r="AYP13" s="92">
        <v>81</v>
      </c>
      <c r="AYQ13" s="92">
        <v>56</v>
      </c>
      <c r="AYR13" s="92">
        <v>63</v>
      </c>
      <c r="AYS13" s="92">
        <v>46</v>
      </c>
      <c r="AYT13" s="92">
        <v>101</v>
      </c>
      <c r="AYU13" s="92">
        <v>171</v>
      </c>
      <c r="AYV13" s="92">
        <v>84</v>
      </c>
      <c r="AYW13" s="119">
        <v>625.23234985974523</v>
      </c>
      <c r="AYX13" s="120">
        <v>402.57990805893184</v>
      </c>
      <c r="AYY13" s="120">
        <v>187.80013457089399</v>
      </c>
      <c r="AYZ13" s="120">
        <v>114.32806209688937</v>
      </c>
      <c r="AZA13" s="120">
        <v>44.549725174281598</v>
      </c>
      <c r="AZB13" s="120">
        <v>36.513959062679724</v>
      </c>
      <c r="AZC13" s="120">
        <v>57.837832855575932</v>
      </c>
      <c r="AZD13" s="120">
        <v>38.752658455529009</v>
      </c>
      <c r="AZE13" s="120">
        <v>31.107997751006977</v>
      </c>
      <c r="AZF13" s="120">
        <v>38.6754619247411</v>
      </c>
      <c r="AZG13" s="120">
        <v>40.862851366754846</v>
      </c>
      <c r="AZH13" s="120">
        <v>15.362109626793371</v>
      </c>
      <c r="AZI13" s="120">
        <v>24.732778458825301</v>
      </c>
      <c r="AZJ13" s="120">
        <v>11.270693495034333</v>
      </c>
      <c r="AZK13" s="120">
        <v>5.4535008402999887</v>
      </c>
      <c r="AZL13" s="120">
        <v>3.396647354667881</v>
      </c>
      <c r="AZM13" s="120">
        <v>28.880511492292896</v>
      </c>
      <c r="AZN13" s="120">
        <v>13.123410233944087</v>
      </c>
      <c r="AZO13" s="120">
        <v>20.047376328426719</v>
      </c>
      <c r="AZP13" s="120">
        <v>18.372774327521721</v>
      </c>
      <c r="AZQ13" s="120">
        <v>9.6012338737675851</v>
      </c>
      <c r="AZR13" s="120">
        <v>11.11630043345852</v>
      </c>
      <c r="AZS13" s="120">
        <v>20.508235554367563</v>
      </c>
      <c r="AZT13" s="120">
        <v>8.56881491745761</v>
      </c>
      <c r="AZU13" s="120">
        <v>4.7622120013887228</v>
      </c>
      <c r="AZV13" s="120">
        <v>3.396647354667881</v>
      </c>
      <c r="AZW13" s="120">
        <v>149.08795959186307</v>
      </c>
      <c r="AZX13" s="128">
        <v>89.702368775547228</v>
      </c>
      <c r="AZY13" s="120">
        <v>495.98488427019373</v>
      </c>
      <c r="AZZ13" s="91">
        <v>344.50886480127724</v>
      </c>
      <c r="BAA13" s="91">
        <v>354.27491733585265</v>
      </c>
      <c r="BAB13" s="91">
        <v>210.06638097638853</v>
      </c>
      <c r="BAC13" s="91">
        <v>531.60070880094509</v>
      </c>
      <c r="BAD13" s="91">
        <v>375.45787545787545</v>
      </c>
      <c r="BAE13" s="91">
        <v>36.311809508247322</v>
      </c>
      <c r="BAF13" s="91">
        <v>23.725026937791004</v>
      </c>
      <c r="BAG13" s="91">
        <v>17.052735584795983</v>
      </c>
      <c r="BAH13" s="91">
        <v>13.59748718436833</v>
      </c>
      <c r="BAI13" s="91">
        <v>65.462667026069539</v>
      </c>
      <c r="BAJ13" s="91">
        <v>29.77718451586405</v>
      </c>
      <c r="BAK13" s="91">
        <v>207.87331738098095</v>
      </c>
      <c r="BAL13" s="91">
        <v>80.37391732426299</v>
      </c>
      <c r="BAM13" s="91">
        <v>725.51057634725396</v>
      </c>
      <c r="BAN13" s="91">
        <v>340.40942120435193</v>
      </c>
      <c r="BAO13" s="91">
        <v>4675.9245948458447</v>
      </c>
      <c r="BAP13" s="91">
        <v>3476.9185879606748</v>
      </c>
      <c r="BAQ13" s="128">
        <v>4.0645449741901398</v>
      </c>
      <c r="BAR13" s="91">
        <v>39.01941446299147</v>
      </c>
      <c r="BAS13" s="91">
        <v>20.148294535643569</v>
      </c>
      <c r="BAT13" s="91">
        <v>42.091809302597092</v>
      </c>
      <c r="BAU13" s="91">
        <v>18.372774327521721</v>
      </c>
      <c r="BAV13" s="91">
        <v>18.203939424663343</v>
      </c>
      <c r="BAW13" s="91">
        <v>16.288467996248247</v>
      </c>
      <c r="BAX13" s="91">
        <v>11.982339874461946</v>
      </c>
      <c r="BAY13" s="91">
        <v>5.866936339880886</v>
      </c>
      <c r="BAZ13" s="91">
        <v>15.361974198028136</v>
      </c>
      <c r="BBA13" s="91">
        <v>0.69476877709115747</v>
      </c>
      <c r="BBB13" s="91">
        <v>10.676572067629555</v>
      </c>
      <c r="BBC13" s="91">
        <v>0.69476877709115747</v>
      </c>
      <c r="BBD13" s="91">
        <v>6.2215995502013959</v>
      </c>
      <c r="BBE13" s="91">
        <v>4.3230057241227575</v>
      </c>
      <c r="BBF13" s="91">
        <v>4.8390218723788632</v>
      </c>
      <c r="BBG13" s="91">
        <v>3.5510404162436942</v>
      </c>
      <c r="BBH13" s="91">
        <v>7.7577969700042093</v>
      </c>
      <c r="BBI13" s="91">
        <v>13.200606764731994</v>
      </c>
      <c r="BBJ13" s="120">
        <v>6.4845085861841367</v>
      </c>
      <c r="BBK13" s="119" t="s">
        <v>25</v>
      </c>
      <c r="BBL13" s="120" t="s">
        <v>25</v>
      </c>
      <c r="BBM13" s="120" t="s">
        <v>25</v>
      </c>
      <c r="BBN13" s="120" t="s">
        <v>25</v>
      </c>
      <c r="BBO13" s="120" t="s">
        <v>25</v>
      </c>
      <c r="BBP13" s="120" t="s">
        <v>25</v>
      </c>
      <c r="BBQ13" s="120" t="s">
        <v>25</v>
      </c>
      <c r="BBR13" s="120" t="s">
        <v>25</v>
      </c>
      <c r="BBS13" s="120" t="s">
        <v>25</v>
      </c>
      <c r="BBT13" s="120" t="s">
        <v>25</v>
      </c>
      <c r="BBU13" s="120" t="s">
        <v>25</v>
      </c>
      <c r="BBV13" s="120" t="s">
        <v>25</v>
      </c>
      <c r="BBW13" s="120" t="s">
        <v>25</v>
      </c>
      <c r="BBX13" s="120" t="s">
        <v>25</v>
      </c>
      <c r="BBY13" s="120" t="s">
        <v>25</v>
      </c>
      <c r="BBZ13" s="120" t="s">
        <v>25</v>
      </c>
      <c r="BCA13" s="120" t="s">
        <v>25</v>
      </c>
      <c r="BCB13" s="120" t="s">
        <v>25</v>
      </c>
      <c r="BCC13" s="120" t="s">
        <v>25</v>
      </c>
      <c r="BCD13" s="120" t="s">
        <v>25</v>
      </c>
      <c r="BCE13" s="120" t="s">
        <v>25</v>
      </c>
      <c r="BCF13" s="120" t="s">
        <v>25</v>
      </c>
      <c r="BCG13" s="120" t="s">
        <v>25</v>
      </c>
      <c r="BCH13" s="120" t="s">
        <v>25</v>
      </c>
      <c r="BCI13" s="120" t="s">
        <v>25</v>
      </c>
      <c r="BCJ13" s="128" t="s">
        <v>25</v>
      </c>
      <c r="BCK13" s="119" t="s">
        <v>25</v>
      </c>
      <c r="BCL13" s="120" t="s">
        <v>25</v>
      </c>
      <c r="BCM13" s="120" t="s">
        <v>25</v>
      </c>
      <c r="BCN13" s="120" t="s">
        <v>25</v>
      </c>
      <c r="BCO13" s="120" t="s">
        <v>25</v>
      </c>
      <c r="BCP13" s="120" t="s">
        <v>25</v>
      </c>
      <c r="BCQ13" s="120" t="s">
        <v>25</v>
      </c>
      <c r="BCR13" s="120" t="s">
        <v>25</v>
      </c>
      <c r="BCS13" s="120" t="s">
        <v>25</v>
      </c>
      <c r="BCT13" s="120" t="s">
        <v>25</v>
      </c>
      <c r="BCU13" s="120" t="s">
        <v>25</v>
      </c>
      <c r="BCV13" s="120" t="s">
        <v>25</v>
      </c>
      <c r="BCW13" s="120" t="s">
        <v>25</v>
      </c>
      <c r="BCX13" s="120" t="s">
        <v>25</v>
      </c>
      <c r="BCY13" s="120" t="s">
        <v>25</v>
      </c>
      <c r="BCZ13" s="120" t="s">
        <v>25</v>
      </c>
      <c r="BDA13" s="120" t="s">
        <v>25</v>
      </c>
      <c r="BDB13" s="120" t="s">
        <v>25</v>
      </c>
      <c r="BDC13" s="128" t="s">
        <v>25</v>
      </c>
      <c r="BDD13" s="90" t="s">
        <v>25</v>
      </c>
      <c r="BDE13" s="90" t="s">
        <v>25</v>
      </c>
      <c r="BDF13" s="90" t="s">
        <v>25</v>
      </c>
      <c r="BDG13" s="90" t="s">
        <v>25</v>
      </c>
      <c r="BDH13" s="90" t="s">
        <v>25</v>
      </c>
      <c r="BDI13" s="90" t="s">
        <v>25</v>
      </c>
      <c r="BDJ13" s="90" t="s">
        <v>25</v>
      </c>
      <c r="BDK13" s="90" t="s">
        <v>25</v>
      </c>
      <c r="BDL13" s="90" t="s">
        <v>25</v>
      </c>
      <c r="BDM13" s="90" t="s">
        <v>25</v>
      </c>
      <c r="BDN13" s="90" t="s">
        <v>25</v>
      </c>
      <c r="BDO13" s="94" t="s">
        <v>25</v>
      </c>
      <c r="BDP13" s="90">
        <v>98</v>
      </c>
      <c r="BDQ13" s="90">
        <v>32</v>
      </c>
      <c r="BDR13" s="90">
        <v>1</v>
      </c>
      <c r="BDS13" s="90">
        <v>0</v>
      </c>
      <c r="BDT13" s="90">
        <v>8</v>
      </c>
      <c r="BDU13" s="90">
        <v>0</v>
      </c>
      <c r="BDV13" s="90">
        <v>39</v>
      </c>
      <c r="BDW13" s="90">
        <v>18</v>
      </c>
      <c r="BDX13" s="90">
        <v>35</v>
      </c>
      <c r="BDY13" s="90">
        <v>8</v>
      </c>
      <c r="BDZ13" s="90">
        <v>15</v>
      </c>
      <c r="BEA13" s="92">
        <v>6</v>
      </c>
      <c r="BEB13" s="119">
        <v>19.100000000000001</v>
      </c>
      <c r="BEC13" s="120">
        <v>6</v>
      </c>
      <c r="BED13" s="120">
        <v>0.9</v>
      </c>
      <c r="BEE13" s="120">
        <v>0</v>
      </c>
      <c r="BEF13" s="120">
        <v>102</v>
      </c>
      <c r="BEG13" s="120">
        <v>0</v>
      </c>
      <c r="BEH13" s="120">
        <v>22.9</v>
      </c>
      <c r="BEI13" s="120">
        <v>9.3000000000000007</v>
      </c>
      <c r="BEJ13" s="120">
        <v>30.3</v>
      </c>
      <c r="BEK13" s="120">
        <v>6.4</v>
      </c>
      <c r="BEL13" s="120">
        <v>38</v>
      </c>
      <c r="BEM13" s="128">
        <v>14.6</v>
      </c>
      <c r="BEN13" s="92" t="s">
        <v>2205</v>
      </c>
      <c r="BEO13" s="92" t="s">
        <v>2205</v>
      </c>
      <c r="BEP13" s="92" t="s">
        <v>2205</v>
      </c>
      <c r="BEQ13" s="92" t="s">
        <v>2205</v>
      </c>
      <c r="BER13" s="92" t="s">
        <v>2205</v>
      </c>
      <c r="BES13" s="92" t="s">
        <v>2205</v>
      </c>
      <c r="BET13" s="92" t="s">
        <v>2205</v>
      </c>
      <c r="BEU13" s="92" t="s">
        <v>2205</v>
      </c>
      <c r="BEV13" s="92" t="s">
        <v>2205</v>
      </c>
      <c r="BEW13" s="92" t="s">
        <v>2205</v>
      </c>
      <c r="BEX13" s="92" t="s">
        <v>2205</v>
      </c>
      <c r="BEY13" s="92" t="s">
        <v>2205</v>
      </c>
      <c r="BEZ13" s="92" t="s">
        <v>2205</v>
      </c>
      <c r="BFA13" s="92" t="s">
        <v>2205</v>
      </c>
      <c r="BFB13" s="92" t="s">
        <v>2205</v>
      </c>
      <c r="BFC13" s="92" t="s">
        <v>2205</v>
      </c>
      <c r="BFD13" s="28" t="s">
        <v>25</v>
      </c>
      <c r="BFE13" s="132" t="s">
        <v>25</v>
      </c>
      <c r="BFF13" s="95" t="s">
        <v>25</v>
      </c>
      <c r="BFG13" s="132" t="s">
        <v>25</v>
      </c>
      <c r="BFH13" s="28" t="s">
        <v>25</v>
      </c>
      <c r="BFI13" s="56" t="s">
        <v>25</v>
      </c>
      <c r="BFJ13" s="28" t="s">
        <v>25</v>
      </c>
      <c r="BFK13" s="56" t="s">
        <v>25</v>
      </c>
      <c r="BFL13" s="28" t="s">
        <v>25</v>
      </c>
      <c r="BFM13" s="56" t="s">
        <v>25</v>
      </c>
      <c r="BFN13" s="28" t="s">
        <v>25</v>
      </c>
      <c r="BFO13" s="56" t="s">
        <v>25</v>
      </c>
      <c r="BFP13" s="28" t="s">
        <v>25</v>
      </c>
      <c r="BFQ13" s="28" t="s">
        <v>25</v>
      </c>
      <c r="BFR13" s="132" t="s">
        <v>25</v>
      </c>
      <c r="BFS13" s="132" t="s">
        <v>25</v>
      </c>
      <c r="BFT13" s="132" t="s">
        <v>25</v>
      </c>
      <c r="BFU13" s="132" t="s">
        <v>25</v>
      </c>
      <c r="BFV13" s="132" t="s">
        <v>25</v>
      </c>
      <c r="BFW13" s="132" t="s">
        <v>25</v>
      </c>
      <c r="BFX13" s="56" t="s">
        <v>25</v>
      </c>
      <c r="BFY13" s="132" t="s">
        <v>25</v>
      </c>
      <c r="BFZ13" s="207" t="s">
        <v>25</v>
      </c>
      <c r="BGA13" s="207" t="s">
        <v>25</v>
      </c>
      <c r="BGB13" s="207" t="s">
        <v>25</v>
      </c>
      <c r="BGC13" s="207" t="s">
        <v>25</v>
      </c>
      <c r="BGD13" s="207" t="s">
        <v>25</v>
      </c>
      <c r="BGE13" s="207" t="s">
        <v>25</v>
      </c>
      <c r="BGF13" s="207" t="s">
        <v>25</v>
      </c>
      <c r="BGG13" s="132" t="s">
        <v>25</v>
      </c>
      <c r="BGH13" s="207" t="s">
        <v>25</v>
      </c>
      <c r="BGI13" s="207" t="s">
        <v>25</v>
      </c>
      <c r="BGJ13" s="207" t="s">
        <v>25</v>
      </c>
      <c r="BGK13" s="207" t="s">
        <v>25</v>
      </c>
      <c r="BGL13" s="207" t="s">
        <v>25</v>
      </c>
      <c r="BGM13" s="307" t="s">
        <v>25</v>
      </c>
      <c r="BGN13" s="132" t="s">
        <v>2205</v>
      </c>
      <c r="BGO13" s="132" t="s">
        <v>2205</v>
      </c>
      <c r="BGP13" s="132" t="s">
        <v>2205</v>
      </c>
      <c r="BGQ13" s="132" t="s">
        <v>2205</v>
      </c>
      <c r="BGR13" s="132" t="s">
        <v>2205</v>
      </c>
      <c r="BGS13" s="132" t="s">
        <v>2205</v>
      </c>
      <c r="BGT13" s="132" t="s">
        <v>2205</v>
      </c>
      <c r="BGU13" s="132" t="s">
        <v>2205</v>
      </c>
      <c r="BGV13" s="132" t="s">
        <v>2205</v>
      </c>
      <c r="BGW13" s="132" t="s">
        <v>2205</v>
      </c>
      <c r="BGX13" s="132" t="s">
        <v>2205</v>
      </c>
      <c r="BGY13" s="132" t="s">
        <v>2205</v>
      </c>
      <c r="BGZ13" s="132" t="s">
        <v>2205</v>
      </c>
      <c r="BHA13" s="132" t="s">
        <v>2205</v>
      </c>
      <c r="BHB13" s="132" t="s">
        <v>2205</v>
      </c>
      <c r="BHC13" s="74">
        <v>6100</v>
      </c>
      <c r="BHD13" s="75">
        <v>3560</v>
      </c>
      <c r="BHE13" s="75">
        <v>1484</v>
      </c>
      <c r="BHF13" s="75">
        <v>183</v>
      </c>
      <c r="BHG13" s="75">
        <v>873</v>
      </c>
      <c r="BHH13" s="872">
        <v>2905</v>
      </c>
      <c r="BHI13" s="873"/>
      <c r="BHJ13" s="872">
        <v>1945</v>
      </c>
      <c r="BHK13" s="873"/>
      <c r="BHL13" s="873" t="s">
        <v>25</v>
      </c>
      <c r="BHM13" s="873"/>
      <c r="BHN13" s="75" t="s">
        <v>25</v>
      </c>
      <c r="BHO13" s="76" t="s">
        <v>25</v>
      </c>
      <c r="BHP13" s="74">
        <v>1289</v>
      </c>
      <c r="BHQ13" s="75">
        <v>4588</v>
      </c>
      <c r="BHR13" s="75">
        <v>246</v>
      </c>
      <c r="BHS13" s="75">
        <v>3167</v>
      </c>
      <c r="BHT13" s="75">
        <v>747</v>
      </c>
      <c r="BHU13" s="75">
        <v>720</v>
      </c>
      <c r="BHV13" s="75">
        <v>76</v>
      </c>
      <c r="BHW13" s="75">
        <v>96</v>
      </c>
      <c r="BHX13" s="75">
        <v>220</v>
      </c>
      <c r="BHY13" s="75">
        <v>605</v>
      </c>
      <c r="BHZ13" s="75">
        <v>152</v>
      </c>
      <c r="BIA13" s="75">
        <v>143</v>
      </c>
      <c r="BIB13" s="75">
        <v>263</v>
      </c>
      <c r="BIC13" s="75">
        <v>201</v>
      </c>
      <c r="BID13" s="75">
        <v>196</v>
      </c>
      <c r="BIE13" s="75">
        <v>250</v>
      </c>
      <c r="BIF13" s="75">
        <v>34</v>
      </c>
      <c r="BIG13" s="75">
        <v>220</v>
      </c>
      <c r="BIH13" s="75">
        <v>112</v>
      </c>
      <c r="BII13" s="75">
        <v>1926</v>
      </c>
      <c r="BIJ13" s="75">
        <v>199</v>
      </c>
      <c r="BIK13" s="75">
        <v>1374</v>
      </c>
      <c r="BIL13" s="75">
        <v>122</v>
      </c>
      <c r="BIM13" s="75">
        <v>146</v>
      </c>
      <c r="BIN13" s="75">
        <v>211</v>
      </c>
      <c r="BIO13" s="76">
        <v>328</v>
      </c>
      <c r="BIP13" s="74">
        <v>4577</v>
      </c>
      <c r="BIQ13" s="75">
        <v>858</v>
      </c>
      <c r="BIR13" s="75">
        <v>130</v>
      </c>
      <c r="BIS13" s="75">
        <v>3</v>
      </c>
      <c r="BIT13" s="75" t="s">
        <v>25</v>
      </c>
      <c r="BIU13" s="76" t="s">
        <v>25</v>
      </c>
      <c r="BIV13" s="75">
        <v>702</v>
      </c>
      <c r="BIW13" s="75">
        <v>21</v>
      </c>
      <c r="BIX13" s="75">
        <v>587</v>
      </c>
      <c r="BIY13" s="75">
        <v>0</v>
      </c>
      <c r="BIZ13" s="75">
        <v>17</v>
      </c>
      <c r="BJA13" s="75">
        <v>3</v>
      </c>
      <c r="BJB13" s="75">
        <v>55</v>
      </c>
      <c r="BJC13" s="75">
        <v>12</v>
      </c>
      <c r="BJD13" s="75">
        <v>244</v>
      </c>
      <c r="BJE13" s="75">
        <v>0</v>
      </c>
      <c r="BJF13" s="75">
        <v>76</v>
      </c>
      <c r="BJG13" s="75">
        <v>1</v>
      </c>
      <c r="BJH13" s="75">
        <v>67</v>
      </c>
      <c r="BJI13" s="75">
        <v>0</v>
      </c>
      <c r="BJJ13" s="75">
        <v>47</v>
      </c>
      <c r="BJK13" s="75">
        <v>1</v>
      </c>
      <c r="BJL13" s="75">
        <v>25</v>
      </c>
      <c r="BJM13" s="75">
        <v>0</v>
      </c>
      <c r="BJN13" s="75">
        <v>12</v>
      </c>
      <c r="BJO13" s="75">
        <v>0</v>
      </c>
      <c r="BJP13" s="75">
        <v>1</v>
      </c>
      <c r="BJQ13" s="75">
        <v>4</v>
      </c>
      <c r="BJR13" s="75">
        <v>43</v>
      </c>
      <c r="BJS13" s="74">
        <v>559</v>
      </c>
      <c r="BJT13" s="76">
        <v>8</v>
      </c>
      <c r="BJU13" s="179">
        <v>30</v>
      </c>
      <c r="BJV13" s="180">
        <v>14.803045479890063</v>
      </c>
      <c r="BJW13" s="64">
        <v>5</v>
      </c>
      <c r="BJX13" s="180">
        <v>2.6811089066437881</v>
      </c>
      <c r="BJY13" s="64">
        <v>1005</v>
      </c>
      <c r="BJZ13" s="180">
        <v>798.44283784857396</v>
      </c>
      <c r="BKA13" s="64">
        <v>194</v>
      </c>
      <c r="BKB13" s="180">
        <v>166.86880155514842</v>
      </c>
      <c r="BKC13" s="64">
        <v>2535</v>
      </c>
      <c r="BKD13" s="180">
        <v>2064.920783610964</v>
      </c>
      <c r="BKE13" s="64">
        <v>770</v>
      </c>
      <c r="BKF13" s="180">
        <v>667.59146870123118</v>
      </c>
      <c r="BKG13" s="64">
        <v>20959</v>
      </c>
      <c r="BKH13" s="180">
        <v>2463.9645623609103</v>
      </c>
      <c r="BKI13" s="64">
        <v>3875</v>
      </c>
      <c r="BKJ13" s="181">
        <v>441.69258879730813</v>
      </c>
      <c r="BKK13" s="179">
        <v>24529</v>
      </c>
      <c r="BKL13" s="64">
        <v>4844</v>
      </c>
      <c r="BKM13" s="64">
        <v>786</v>
      </c>
      <c r="BKN13" s="64">
        <v>54</v>
      </c>
      <c r="BKO13" s="64">
        <v>2</v>
      </c>
      <c r="BKP13" s="64">
        <v>0</v>
      </c>
      <c r="BKQ13" s="64">
        <v>123</v>
      </c>
      <c r="BKR13" s="64">
        <v>9</v>
      </c>
      <c r="BKS13" s="64">
        <v>228</v>
      </c>
      <c r="BKT13" s="64">
        <v>2</v>
      </c>
      <c r="BKU13" s="64">
        <v>3</v>
      </c>
      <c r="BKV13" s="64">
        <v>0</v>
      </c>
      <c r="BKW13" s="64">
        <v>14</v>
      </c>
      <c r="BKX13" s="64">
        <v>3</v>
      </c>
      <c r="BKY13" s="64">
        <v>278</v>
      </c>
      <c r="BKZ13" s="64">
        <v>28</v>
      </c>
      <c r="BLA13" s="64">
        <v>138</v>
      </c>
      <c r="BLB13" s="64">
        <v>12</v>
      </c>
      <c r="BLC13" s="64">
        <v>4111</v>
      </c>
      <c r="BLD13" s="64">
        <v>637</v>
      </c>
      <c r="BLE13" s="64">
        <v>876</v>
      </c>
      <c r="BLF13" s="64">
        <v>364</v>
      </c>
      <c r="BLG13" s="64">
        <v>142</v>
      </c>
      <c r="BLH13" s="64">
        <v>73</v>
      </c>
      <c r="BLI13" s="64">
        <v>4554</v>
      </c>
      <c r="BLJ13" s="64">
        <v>800</v>
      </c>
      <c r="BLK13" s="64">
        <v>33</v>
      </c>
      <c r="BLL13" s="182">
        <v>36</v>
      </c>
      <c r="BLM13" s="179">
        <v>33839</v>
      </c>
      <c r="BLN13" s="64">
        <v>21280</v>
      </c>
      <c r="BLO13" s="64">
        <v>6669</v>
      </c>
      <c r="BLP13" s="64">
        <v>4631</v>
      </c>
      <c r="BLQ13" s="64">
        <v>3277</v>
      </c>
      <c r="BLR13" s="64">
        <v>3086</v>
      </c>
      <c r="BLS13" s="64">
        <v>759</v>
      </c>
      <c r="BLT13" s="64">
        <v>462</v>
      </c>
      <c r="BLU13" s="64">
        <v>13442</v>
      </c>
      <c r="BLV13" s="64">
        <v>8556</v>
      </c>
      <c r="BLW13" s="64">
        <v>812</v>
      </c>
      <c r="BLX13" s="64">
        <v>650</v>
      </c>
      <c r="BLY13" s="64">
        <v>1449</v>
      </c>
      <c r="BLZ13" s="64">
        <v>1781</v>
      </c>
      <c r="BMA13" s="64">
        <v>1057</v>
      </c>
      <c r="BMB13" s="64">
        <v>231</v>
      </c>
      <c r="BMC13" s="64">
        <v>804</v>
      </c>
      <c r="BMD13" s="64">
        <v>311</v>
      </c>
      <c r="BME13" s="64">
        <v>5570</v>
      </c>
      <c r="BMF13" s="182">
        <v>1572</v>
      </c>
      <c r="BMG13" s="179">
        <v>24529</v>
      </c>
      <c r="BMH13" s="64">
        <v>4844</v>
      </c>
      <c r="BMI13" s="64">
        <v>6988</v>
      </c>
      <c r="BMJ13" s="64">
        <v>1706</v>
      </c>
      <c r="BMK13" s="64">
        <v>1866</v>
      </c>
      <c r="BML13" s="64">
        <v>653</v>
      </c>
      <c r="BMM13" s="64">
        <v>894</v>
      </c>
      <c r="BMN13" s="64">
        <v>344</v>
      </c>
      <c r="BMO13" s="64">
        <v>11500</v>
      </c>
      <c r="BMP13" s="64">
        <v>1352</v>
      </c>
      <c r="BMQ13" s="64">
        <v>493</v>
      </c>
      <c r="BMR13" s="64">
        <v>110</v>
      </c>
      <c r="BMS13" s="64">
        <v>1720</v>
      </c>
      <c r="BMT13" s="64">
        <v>567</v>
      </c>
      <c r="BMU13" s="64">
        <v>437</v>
      </c>
      <c r="BMV13" s="64">
        <v>34</v>
      </c>
      <c r="BMW13" s="64">
        <v>582</v>
      </c>
      <c r="BMX13" s="64">
        <v>69</v>
      </c>
      <c r="BMY13" s="64">
        <v>49</v>
      </c>
      <c r="BMZ13" s="182">
        <v>9</v>
      </c>
      <c r="BNA13" s="179">
        <v>4111</v>
      </c>
      <c r="BNB13" s="64">
        <v>637</v>
      </c>
      <c r="BNC13" s="180">
        <v>315.76537964046838</v>
      </c>
      <c r="BND13" s="181">
        <v>49.174190111896372</v>
      </c>
      <c r="BNE13" s="179">
        <v>786</v>
      </c>
      <c r="BNF13" s="64">
        <v>228</v>
      </c>
      <c r="BNG13" s="64">
        <v>138</v>
      </c>
      <c r="BNH13" s="64">
        <v>54</v>
      </c>
      <c r="BNI13" s="64">
        <v>2</v>
      </c>
      <c r="BNJ13" s="64">
        <v>12</v>
      </c>
      <c r="BNK13" s="180">
        <v>60.372558598250578</v>
      </c>
      <c r="BNL13" s="180">
        <v>4.1686126625469448</v>
      </c>
      <c r="BNM13" s="64">
        <v>326</v>
      </c>
      <c r="BNN13" s="64">
        <v>5</v>
      </c>
      <c r="BNO13" s="64">
        <v>50</v>
      </c>
      <c r="BNP13" s="64">
        <v>1049</v>
      </c>
      <c r="BNQ13" s="64">
        <v>240</v>
      </c>
      <c r="BNR13" s="182">
        <v>654</v>
      </c>
      <c r="BNS13" s="179">
        <v>355</v>
      </c>
      <c r="BNT13" s="180">
        <v>13.667982001385278</v>
      </c>
      <c r="BNU13" s="64">
        <v>323</v>
      </c>
      <c r="BNV13" s="180">
        <v>90.985915492957744</v>
      </c>
      <c r="BNW13" s="64">
        <v>321</v>
      </c>
      <c r="BNX13" s="64">
        <v>2</v>
      </c>
      <c r="BNY13" s="180">
        <v>24.655968587835162</v>
      </c>
      <c r="BNZ13" s="180">
        <v>0.15439306157581278</v>
      </c>
      <c r="BOA13" s="64">
        <v>8</v>
      </c>
      <c r="BOB13" s="182">
        <v>356</v>
      </c>
      <c r="BOC13" s="179">
        <v>321</v>
      </c>
      <c r="BOD13" s="64">
        <v>2</v>
      </c>
      <c r="BOE13" s="64">
        <v>1</v>
      </c>
      <c r="BOF13" s="64">
        <v>0</v>
      </c>
      <c r="BOG13" s="64">
        <v>39</v>
      </c>
      <c r="BOH13" s="64">
        <v>2</v>
      </c>
      <c r="BOI13" s="64">
        <v>72</v>
      </c>
      <c r="BOJ13" s="64">
        <v>0</v>
      </c>
      <c r="BOK13" s="64">
        <v>209</v>
      </c>
      <c r="BOL13" s="182">
        <v>0</v>
      </c>
      <c r="BOM13" s="179">
        <v>321</v>
      </c>
      <c r="BON13" s="64">
        <v>2</v>
      </c>
      <c r="BOO13" s="64">
        <v>31</v>
      </c>
      <c r="BOP13" s="64">
        <v>0</v>
      </c>
      <c r="BOQ13" s="64">
        <v>112</v>
      </c>
      <c r="BOR13" s="64">
        <v>0</v>
      </c>
      <c r="BOS13" s="64">
        <v>130</v>
      </c>
      <c r="BOT13" s="64">
        <v>2</v>
      </c>
      <c r="BOU13" s="64">
        <v>40</v>
      </c>
      <c r="BOV13" s="64">
        <v>0</v>
      </c>
      <c r="BOW13" s="64">
        <v>2</v>
      </c>
      <c r="BOX13" s="64">
        <v>0</v>
      </c>
      <c r="BOY13" s="64">
        <v>6</v>
      </c>
      <c r="BOZ13" s="182">
        <v>0</v>
      </c>
      <c r="BPA13" s="179">
        <v>1035</v>
      </c>
      <c r="BPB13" s="64">
        <v>199</v>
      </c>
      <c r="BPC13" s="64">
        <v>30</v>
      </c>
      <c r="BPD13" s="64">
        <v>5</v>
      </c>
      <c r="BPE13" s="64">
        <v>1005</v>
      </c>
      <c r="BPF13" s="64">
        <v>194</v>
      </c>
      <c r="BPG13" s="180">
        <v>315.03876346524379</v>
      </c>
      <c r="BPH13" s="180">
        <v>65.731018104106042</v>
      </c>
      <c r="BPI13" s="64">
        <v>449</v>
      </c>
      <c r="BPJ13" s="64">
        <v>65</v>
      </c>
      <c r="BPK13" s="180">
        <v>356.71724795423847</v>
      </c>
      <c r="BPL13" s="180">
        <v>55.909650005590962</v>
      </c>
      <c r="BPM13" s="64">
        <v>75</v>
      </c>
      <c r="BPN13" s="64">
        <v>9</v>
      </c>
      <c r="BPO13" s="180">
        <v>59.585286406609995</v>
      </c>
      <c r="BPP13" s="181">
        <v>7.7413361546202877</v>
      </c>
      <c r="BPQ13" s="179">
        <v>75</v>
      </c>
      <c r="BPR13" s="64">
        <v>9</v>
      </c>
      <c r="BPS13" s="64">
        <v>2</v>
      </c>
      <c r="BPT13" s="64">
        <v>0</v>
      </c>
      <c r="BPU13" s="64">
        <v>14</v>
      </c>
      <c r="BPV13" s="64">
        <v>1</v>
      </c>
      <c r="BPW13" s="64">
        <v>25</v>
      </c>
      <c r="BPX13" s="64">
        <v>2</v>
      </c>
      <c r="BPY13" s="64">
        <v>0</v>
      </c>
      <c r="BPZ13" s="64">
        <v>0</v>
      </c>
      <c r="BQA13" s="64">
        <v>0</v>
      </c>
      <c r="BQB13" s="64">
        <v>0</v>
      </c>
      <c r="BQC13" s="64">
        <v>26</v>
      </c>
      <c r="BQD13" s="64">
        <v>5</v>
      </c>
      <c r="BQE13" s="64">
        <v>8</v>
      </c>
      <c r="BQF13" s="64">
        <v>1</v>
      </c>
      <c r="BQG13" s="64">
        <v>449</v>
      </c>
      <c r="BQH13" s="64">
        <v>65</v>
      </c>
      <c r="BQI13" s="64">
        <v>9</v>
      </c>
      <c r="BQJ13" s="64">
        <v>2</v>
      </c>
      <c r="BQK13" s="64">
        <v>22</v>
      </c>
      <c r="BQL13" s="182">
        <v>10</v>
      </c>
      <c r="BQM13" s="179">
        <v>1</v>
      </c>
      <c r="BQN13" s="64">
        <v>0</v>
      </c>
      <c r="BQO13" s="64">
        <v>0</v>
      </c>
      <c r="BQP13" s="64">
        <v>0</v>
      </c>
      <c r="BQQ13" s="64">
        <v>0</v>
      </c>
      <c r="BQR13" s="64">
        <v>0</v>
      </c>
      <c r="BQS13" s="64">
        <v>1</v>
      </c>
      <c r="BQT13" s="64">
        <v>0</v>
      </c>
      <c r="BQU13" s="64">
        <v>0</v>
      </c>
      <c r="BQV13" s="64">
        <v>0</v>
      </c>
      <c r="BQW13" s="64">
        <v>0</v>
      </c>
      <c r="BQX13" s="64">
        <v>0</v>
      </c>
      <c r="BQY13" s="64">
        <v>0</v>
      </c>
      <c r="BQZ13" s="64">
        <v>0</v>
      </c>
      <c r="BRA13" s="64">
        <v>0</v>
      </c>
      <c r="BRB13" s="64">
        <v>0</v>
      </c>
      <c r="BRC13" s="64">
        <v>24</v>
      </c>
      <c r="BRD13" s="64">
        <v>5</v>
      </c>
      <c r="BRE13" s="64">
        <v>0</v>
      </c>
      <c r="BRF13" s="64">
        <v>0</v>
      </c>
      <c r="BRG13" s="64">
        <v>0</v>
      </c>
      <c r="BRH13" s="182">
        <v>0</v>
      </c>
      <c r="BRI13" s="179">
        <v>3946</v>
      </c>
      <c r="BRJ13" s="64">
        <v>707</v>
      </c>
      <c r="BRK13" s="64">
        <v>3125</v>
      </c>
      <c r="BRL13" s="64">
        <v>506</v>
      </c>
      <c r="BRM13" s="64">
        <v>815</v>
      </c>
      <c r="BRN13" s="182">
        <v>201</v>
      </c>
      <c r="BRO13" s="179">
        <v>191</v>
      </c>
      <c r="BRP13" s="64">
        <v>86</v>
      </c>
      <c r="BRQ13" s="180">
        <v>0.72348484848484851</v>
      </c>
      <c r="BRR13" s="180">
        <v>0.32575757575757575</v>
      </c>
      <c r="BRS13" s="180">
        <v>1.4670685359116871</v>
      </c>
      <c r="BRT13" s="180">
        <v>0.66389016477599494</v>
      </c>
      <c r="BRU13" s="64">
        <v>69</v>
      </c>
      <c r="BRV13" s="64">
        <v>29</v>
      </c>
      <c r="BRW13" s="180">
        <v>0.26136363636363635</v>
      </c>
      <c r="BRX13" s="180">
        <v>0.10984848484848485</v>
      </c>
      <c r="BRY13" s="180">
        <v>0.52998810983197076</v>
      </c>
      <c r="BRZ13" s="180">
        <v>0.22386993928492854</v>
      </c>
      <c r="BSA13" s="180">
        <v>1.9970566457436578</v>
      </c>
      <c r="BSB13" s="180">
        <v>0.88776010406092354</v>
      </c>
      <c r="BSC13" s="64">
        <v>108</v>
      </c>
      <c r="BSD13" s="64">
        <v>14</v>
      </c>
      <c r="BSE13" s="182">
        <v>0</v>
      </c>
      <c r="BSF13" s="64">
        <f t="shared" si="55"/>
        <v>43</v>
      </c>
      <c r="BSG13" s="64">
        <f t="shared" si="56"/>
        <v>34</v>
      </c>
      <c r="BSH13" s="64">
        <v>12</v>
      </c>
      <c r="BSI13" s="64">
        <v>10</v>
      </c>
      <c r="BSJ13" s="64">
        <v>31</v>
      </c>
      <c r="BSK13" s="64">
        <v>24</v>
      </c>
      <c r="BSL13" s="59"/>
      <c r="BSM13" s="55"/>
      <c r="BSN13" s="481"/>
      <c r="BSO13" s="481"/>
      <c r="BSP13" s="481"/>
      <c r="BSQ13" s="481"/>
      <c r="BSR13" s="481"/>
      <c r="BSS13" s="481"/>
      <c r="BST13" s="481"/>
      <c r="BSU13" s="481"/>
      <c r="BSV13" s="481"/>
      <c r="BSW13" s="482"/>
      <c r="BSX13" s="179" t="s">
        <v>25</v>
      </c>
      <c r="BSY13" s="182" t="s">
        <v>25</v>
      </c>
      <c r="BSZ13" s="75">
        <v>3193</v>
      </c>
      <c r="BTA13" s="75">
        <v>7220</v>
      </c>
      <c r="BTB13" s="630">
        <v>22</v>
      </c>
      <c r="BTC13" s="630"/>
      <c r="BTD13" s="630">
        <v>564</v>
      </c>
      <c r="BTE13" s="630"/>
      <c r="BTF13" s="630">
        <v>2093</v>
      </c>
      <c r="BTG13" s="630"/>
      <c r="BTH13" s="630">
        <v>3592</v>
      </c>
      <c r="BTI13" s="630"/>
      <c r="BTJ13" s="630">
        <v>3434</v>
      </c>
      <c r="BTK13" s="630"/>
      <c r="BTL13" s="630">
        <v>708</v>
      </c>
      <c r="BTM13" s="630"/>
      <c r="BTN13" s="673">
        <v>567</v>
      </c>
      <c r="BTO13" s="674"/>
      <c r="BTP13" s="132" t="s">
        <v>25</v>
      </c>
      <c r="BTQ13" s="132" t="s">
        <v>25</v>
      </c>
      <c r="BTR13" s="132">
        <v>555</v>
      </c>
      <c r="BTS13" s="132">
        <v>70</v>
      </c>
      <c r="BTT13" s="132">
        <v>21</v>
      </c>
      <c r="BTU13" s="132">
        <v>2</v>
      </c>
      <c r="BTV13" s="132">
        <v>1</v>
      </c>
      <c r="BTW13" s="64">
        <v>0</v>
      </c>
      <c r="BTX13" s="132" t="s">
        <v>25</v>
      </c>
      <c r="BTY13" s="132" t="s">
        <v>25</v>
      </c>
      <c r="BTZ13" s="132" t="s">
        <v>25</v>
      </c>
      <c r="BUA13" s="132" t="s">
        <v>25</v>
      </c>
      <c r="BUB13" s="132" t="s">
        <v>25</v>
      </c>
      <c r="BUC13" s="132" t="s">
        <v>25</v>
      </c>
      <c r="BUD13" s="132" t="s">
        <v>25</v>
      </c>
      <c r="BUE13" s="132" t="s">
        <v>25</v>
      </c>
      <c r="BUF13" s="132" t="s">
        <v>25</v>
      </c>
      <c r="BUG13" s="132" t="s">
        <v>25</v>
      </c>
      <c r="BUH13" s="132" t="s">
        <v>25</v>
      </c>
      <c r="BUI13" s="132" t="s">
        <v>25</v>
      </c>
      <c r="BUJ13" s="132" t="s">
        <v>25</v>
      </c>
      <c r="BUK13" s="132" t="s">
        <v>25</v>
      </c>
      <c r="BUL13" s="132" t="s">
        <v>25</v>
      </c>
      <c r="BUM13" s="132" t="s">
        <v>25</v>
      </c>
      <c r="BUN13" s="59">
        <v>15</v>
      </c>
      <c r="BUO13" s="17">
        <f t="shared" si="57"/>
        <v>78.94736842105263</v>
      </c>
      <c r="BUP13" s="55">
        <v>4</v>
      </c>
      <c r="BUQ13" s="17">
        <f t="shared" si="58"/>
        <v>21.052631578947366</v>
      </c>
      <c r="BUR13" s="132" t="s">
        <v>2205</v>
      </c>
      <c r="BUS13" s="132" t="s">
        <v>2205</v>
      </c>
      <c r="BUT13" s="132" t="s">
        <v>2205</v>
      </c>
      <c r="BUU13" s="56" t="s">
        <v>2205</v>
      </c>
      <c r="BUV13" s="131" t="s">
        <v>25</v>
      </c>
      <c r="BUW13" s="131" t="s">
        <v>25</v>
      </c>
      <c r="BUX13" s="131" t="s">
        <v>25</v>
      </c>
      <c r="BUY13" s="131" t="s">
        <v>25</v>
      </c>
      <c r="BUZ13" s="131" t="s">
        <v>25</v>
      </c>
      <c r="BVA13" s="131" t="s">
        <v>25</v>
      </c>
      <c r="BVB13" s="131" t="s">
        <v>25</v>
      </c>
      <c r="BVC13" s="131" t="s">
        <v>25</v>
      </c>
      <c r="BVD13" s="131" t="s">
        <v>25</v>
      </c>
      <c r="BVE13" s="131" t="s">
        <v>25</v>
      </c>
      <c r="BVF13" s="131" t="s">
        <v>25</v>
      </c>
      <c r="BVG13" s="131" t="s">
        <v>25</v>
      </c>
      <c r="BVH13" s="131" t="s">
        <v>25</v>
      </c>
      <c r="BVI13" s="131" t="s">
        <v>25</v>
      </c>
      <c r="BVJ13" s="131" t="s">
        <v>25</v>
      </c>
      <c r="BVK13" s="131" t="s">
        <v>25</v>
      </c>
      <c r="BVL13" s="131" t="s">
        <v>25</v>
      </c>
      <c r="BVM13" s="131" t="s">
        <v>25</v>
      </c>
      <c r="BVN13" s="131" t="s">
        <v>25</v>
      </c>
      <c r="BVO13" s="131" t="s">
        <v>25</v>
      </c>
      <c r="BVP13" s="130" t="s">
        <v>25</v>
      </c>
      <c r="BVQ13" s="131" t="s">
        <v>25</v>
      </c>
      <c r="BVR13" s="131" t="s">
        <v>25</v>
      </c>
      <c r="BVS13" s="131" t="s">
        <v>25</v>
      </c>
      <c r="BVT13" s="131" t="s">
        <v>25</v>
      </c>
      <c r="BVU13" s="131" t="s">
        <v>25</v>
      </c>
      <c r="BVV13" s="131" t="s">
        <v>25</v>
      </c>
      <c r="BVW13" s="131" t="s">
        <v>25</v>
      </c>
      <c r="BVX13" s="131" t="s">
        <v>25</v>
      </c>
      <c r="BVY13" s="131" t="s">
        <v>25</v>
      </c>
      <c r="BVZ13" s="131" t="s">
        <v>25</v>
      </c>
      <c r="BWA13" s="122" t="s">
        <v>25</v>
      </c>
      <c r="BWB13" s="123" t="s">
        <v>25</v>
      </c>
      <c r="BWC13" s="123" t="s">
        <v>25</v>
      </c>
      <c r="BWD13" s="123" t="s">
        <v>25</v>
      </c>
      <c r="BWE13" s="123" t="s">
        <v>25</v>
      </c>
      <c r="BWF13" s="123" t="s">
        <v>25</v>
      </c>
      <c r="BWG13" s="123" t="s">
        <v>25</v>
      </c>
      <c r="BWH13" s="123" t="s">
        <v>25</v>
      </c>
      <c r="BWI13" s="123" t="s">
        <v>25</v>
      </c>
      <c r="BWJ13" s="123" t="s">
        <v>25</v>
      </c>
      <c r="BWK13" s="123" t="s">
        <v>25</v>
      </c>
      <c r="BWL13" s="123" t="s">
        <v>25</v>
      </c>
      <c r="BWM13" s="123" t="s">
        <v>25</v>
      </c>
      <c r="BWN13" s="130" t="s">
        <v>25</v>
      </c>
      <c r="BWO13" s="131" t="s">
        <v>25</v>
      </c>
      <c r="BWP13" s="131" t="s">
        <v>25</v>
      </c>
      <c r="BWQ13" s="131" t="s">
        <v>25</v>
      </c>
      <c r="BWR13" s="131" t="s">
        <v>25</v>
      </c>
      <c r="BWS13" s="131" t="s">
        <v>25</v>
      </c>
      <c r="BWT13" s="131" t="s">
        <v>25</v>
      </c>
      <c r="BWU13" s="131" t="s">
        <v>25</v>
      </c>
      <c r="BWV13" s="131" t="s">
        <v>25</v>
      </c>
      <c r="BWW13" s="131" t="s">
        <v>25</v>
      </c>
      <c r="BWX13" s="131" t="s">
        <v>25</v>
      </c>
      <c r="BWY13" s="131" t="s">
        <v>25</v>
      </c>
      <c r="BWZ13" s="131" t="s">
        <v>25</v>
      </c>
      <c r="BXA13" s="131" t="s">
        <v>25</v>
      </c>
      <c r="BXB13" s="131" t="s">
        <v>25</v>
      </c>
      <c r="BXC13" s="131" t="s">
        <v>25</v>
      </c>
      <c r="BXD13" s="131" t="s">
        <v>25</v>
      </c>
      <c r="BXE13" s="131" t="s">
        <v>25</v>
      </c>
      <c r="BXF13" s="130" t="s">
        <v>25</v>
      </c>
      <c r="BXG13" s="131" t="s">
        <v>25</v>
      </c>
      <c r="BXH13" s="131" t="s">
        <v>25</v>
      </c>
      <c r="BXI13" s="131" t="s">
        <v>25</v>
      </c>
      <c r="BXJ13" s="131" t="s">
        <v>25</v>
      </c>
      <c r="BXK13" s="131" t="s">
        <v>25</v>
      </c>
      <c r="BXL13" s="131" t="s">
        <v>25</v>
      </c>
      <c r="BXM13" s="131" t="s">
        <v>25</v>
      </c>
      <c r="BXN13" s="131" t="s">
        <v>25</v>
      </c>
      <c r="BXO13" s="131" t="s">
        <v>25</v>
      </c>
      <c r="BXP13" s="131" t="s">
        <v>25</v>
      </c>
      <c r="BXQ13" s="131" t="s">
        <v>25</v>
      </c>
      <c r="BXR13" s="131" t="s">
        <v>25</v>
      </c>
      <c r="BXS13" s="122" t="s">
        <v>25</v>
      </c>
      <c r="BXT13" s="131" t="s">
        <v>25</v>
      </c>
      <c r="BXU13" s="131" t="s">
        <v>25</v>
      </c>
      <c r="BXV13" s="131" t="s">
        <v>25</v>
      </c>
      <c r="BXW13" s="122" t="s">
        <v>25</v>
      </c>
      <c r="BXX13" s="15" t="s">
        <v>25</v>
      </c>
      <c r="BXY13" s="13" t="s">
        <v>25</v>
      </c>
      <c r="BXZ13" s="13" t="s">
        <v>25</v>
      </c>
      <c r="BYA13" s="13" t="s">
        <v>25</v>
      </c>
      <c r="BYB13" s="314" t="s">
        <v>25</v>
      </c>
      <c r="BYC13" s="315" t="s">
        <v>25</v>
      </c>
      <c r="BYD13" s="316">
        <v>6093</v>
      </c>
      <c r="BYE13" s="317">
        <v>10006</v>
      </c>
      <c r="BYF13" s="317">
        <v>2100</v>
      </c>
      <c r="BYG13" s="318">
        <v>931</v>
      </c>
      <c r="BYH13" s="179"/>
      <c r="BYI13" s="182"/>
      <c r="BYJ13" s="179"/>
      <c r="BYK13" s="182"/>
      <c r="BYL13" s="186">
        <v>1026</v>
      </c>
      <c r="BYM13" s="64" t="s">
        <v>2206</v>
      </c>
      <c r="BYN13" s="64" t="s">
        <v>2206</v>
      </c>
      <c r="BYO13" s="64" t="s">
        <v>2206</v>
      </c>
      <c r="BYP13" s="64" t="s">
        <v>2206</v>
      </c>
      <c r="BYQ13" s="187">
        <f t="shared" si="59"/>
        <v>9479</v>
      </c>
      <c r="BYR13" s="187">
        <v>3564</v>
      </c>
      <c r="BYS13" s="187">
        <v>2121</v>
      </c>
      <c r="BYT13" s="187">
        <v>3530</v>
      </c>
      <c r="BYU13" s="132">
        <v>264</v>
      </c>
      <c r="BYV13" s="64" t="s">
        <v>2206</v>
      </c>
      <c r="BYW13" s="46">
        <f t="shared" si="60"/>
        <v>59.974680873509868</v>
      </c>
      <c r="BYX13" s="46">
        <f t="shared" si="61"/>
        <v>37.240215212575166</v>
      </c>
      <c r="BYY13" s="47">
        <f t="shared" si="62"/>
        <v>2.7851039139149698</v>
      </c>
      <c r="BYZ13" s="493" t="s">
        <v>3111</v>
      </c>
      <c r="BZA13" s="494" t="s">
        <v>3111</v>
      </c>
      <c r="BZB13" s="494" t="s">
        <v>3111</v>
      </c>
      <c r="BZC13" s="494" t="s">
        <v>3111</v>
      </c>
      <c r="BZD13" s="494" t="s">
        <v>3111</v>
      </c>
      <c r="BZE13" s="494" t="s">
        <v>3111</v>
      </c>
      <c r="BZF13" s="494" t="s">
        <v>3111</v>
      </c>
      <c r="BZG13" s="494" t="s">
        <v>3111</v>
      </c>
      <c r="BZH13" s="494" t="s">
        <v>3111</v>
      </c>
      <c r="BZI13" s="495" t="s">
        <v>3111</v>
      </c>
    </row>
    <row r="14" spans="1:2037" s="88" customFormat="1" ht="18" customHeight="1">
      <c r="A14" s="927" t="s">
        <v>16</v>
      </c>
      <c r="B14" s="928"/>
      <c r="C14" s="59">
        <v>1311990</v>
      </c>
      <c r="D14" s="55">
        <v>1312082</v>
      </c>
      <c r="E14" s="17">
        <v>99.992988243112862</v>
      </c>
      <c r="F14" s="55">
        <v>500799</v>
      </c>
      <c r="G14" s="55">
        <v>319477</v>
      </c>
      <c r="H14" s="17">
        <v>156.75588540020095</v>
      </c>
      <c r="I14" s="55">
        <v>108280</v>
      </c>
      <c r="J14" s="55">
        <v>97938</v>
      </c>
      <c r="K14" s="17">
        <v>110.55974187751434</v>
      </c>
      <c r="L14" s="77">
        <v>255467</v>
      </c>
      <c r="M14" s="2">
        <v>235464</v>
      </c>
      <c r="N14" s="2">
        <v>949095</v>
      </c>
      <c r="O14" s="2">
        <v>964366</v>
      </c>
      <c r="P14" s="2">
        <v>107428</v>
      </c>
      <c r="Q14" s="2">
        <v>112252</v>
      </c>
      <c r="R14" s="46">
        <v>19.471718534440051</v>
      </c>
      <c r="S14" s="46">
        <v>17.945829605161872</v>
      </c>
      <c r="T14" s="46">
        <v>72.340109299613559</v>
      </c>
      <c r="U14" s="46">
        <v>73.498912415535003</v>
      </c>
      <c r="V14" s="46">
        <v>8.1881721659463871</v>
      </c>
      <c r="W14" s="46">
        <v>8.5552579793031232</v>
      </c>
      <c r="X14" s="46" t="s">
        <v>25</v>
      </c>
      <c r="Y14" s="47" t="s">
        <v>25</v>
      </c>
      <c r="Z14" s="12">
        <v>5.0405619690365482</v>
      </c>
      <c r="AA14" s="6">
        <v>8.2204791206899728</v>
      </c>
      <c r="AB14" s="2">
        <v>12308</v>
      </c>
      <c r="AC14" s="6">
        <f t="shared" si="63"/>
        <v>9.4047528081302048</v>
      </c>
      <c r="AD14" s="2">
        <v>11339</v>
      </c>
      <c r="AE14" s="236">
        <f t="shared" si="64"/>
        <v>8.6773656133272823</v>
      </c>
      <c r="AF14" s="6">
        <v>108.54572713643178</v>
      </c>
      <c r="AG14" s="2">
        <v>8398</v>
      </c>
      <c r="AH14" s="6">
        <f t="shared" si="65"/>
        <v>6.417055092840223</v>
      </c>
      <c r="AI14" s="2">
        <v>5428</v>
      </c>
      <c r="AJ14" s="236">
        <f t="shared" si="66"/>
        <v>4.1538707601323299</v>
      </c>
      <c r="AK14" s="2">
        <v>65427</v>
      </c>
      <c r="AL14" s="2">
        <v>82901</v>
      </c>
      <c r="AM14" s="6">
        <v>78.921846539848744</v>
      </c>
      <c r="AN14" s="2">
        <v>62757</v>
      </c>
      <c r="AO14" s="2">
        <v>78114</v>
      </c>
      <c r="AP14" s="16">
        <v>80.340271910284969</v>
      </c>
      <c r="AQ14" s="13">
        <v>12126</v>
      </c>
      <c r="AR14" s="13">
        <v>14082</v>
      </c>
      <c r="AS14" s="13">
        <v>4992</v>
      </c>
      <c r="AT14" s="13">
        <v>5317</v>
      </c>
      <c r="AU14" s="13">
        <v>7134</v>
      </c>
      <c r="AV14" s="13">
        <v>8765</v>
      </c>
      <c r="AW14" s="47">
        <v>86.109927567106951</v>
      </c>
      <c r="AX14" s="77">
        <v>1056523</v>
      </c>
      <c r="AY14" s="2">
        <v>1076618</v>
      </c>
      <c r="AZ14" s="2">
        <v>407244</v>
      </c>
      <c r="BA14" s="2">
        <v>345302</v>
      </c>
      <c r="BB14" s="2">
        <v>563975</v>
      </c>
      <c r="BC14" s="2">
        <v>568014</v>
      </c>
      <c r="BD14" s="2">
        <v>63057</v>
      </c>
      <c r="BE14" s="2">
        <v>75416</v>
      </c>
      <c r="BF14" s="2">
        <v>22247</v>
      </c>
      <c r="BG14" s="10">
        <v>87886</v>
      </c>
      <c r="BH14" s="77">
        <v>103165</v>
      </c>
      <c r="BI14" s="2">
        <v>95032</v>
      </c>
      <c r="BJ14" s="2">
        <v>99192</v>
      </c>
      <c r="BK14" s="2">
        <v>89246</v>
      </c>
      <c r="BL14" s="2">
        <v>94506</v>
      </c>
      <c r="BM14" s="2">
        <v>74948</v>
      </c>
      <c r="BN14" s="2">
        <v>50642</v>
      </c>
      <c r="BO14" s="2">
        <v>34992</v>
      </c>
      <c r="BP14" s="2">
        <v>23524</v>
      </c>
      <c r="BQ14" s="2">
        <v>18333</v>
      </c>
      <c r="BR14" s="2">
        <v>36215</v>
      </c>
      <c r="BS14" s="10">
        <v>32751</v>
      </c>
      <c r="BT14" s="20">
        <f t="shared" si="5"/>
        <v>99.894455526076271</v>
      </c>
      <c r="BU14" s="20">
        <f t="shared" si="6"/>
        <v>99.496403630919346</v>
      </c>
      <c r="BV14" s="20">
        <f t="shared" si="7"/>
        <v>97.430457331447428</v>
      </c>
      <c r="BW14" s="20">
        <f t="shared" si="8"/>
        <v>92.912320153247123</v>
      </c>
      <c r="BX14" s="20">
        <f t="shared" si="9"/>
        <v>80.259872611464971</v>
      </c>
      <c r="BY14" s="20">
        <f t="shared" si="10"/>
        <v>64.68730040910738</v>
      </c>
      <c r="BZ14" s="20">
        <f t="shared" si="11"/>
        <v>46.512610444717936</v>
      </c>
      <c r="CA14" s="20">
        <f t="shared" si="12"/>
        <v>31.353153056287297</v>
      </c>
      <c r="CB14" s="20">
        <f t="shared" si="13"/>
        <v>22.994438090769577</v>
      </c>
      <c r="CC14" s="20">
        <f t="shared" si="14"/>
        <v>16.685779816513762</v>
      </c>
      <c r="CD14" s="20">
        <f t="shared" si="15"/>
        <v>6.9309678283669216</v>
      </c>
      <c r="CE14" s="171">
        <f t="shared" si="16"/>
        <v>5.9796133362302388</v>
      </c>
      <c r="CF14" s="55">
        <v>104</v>
      </c>
      <c r="CG14" s="55">
        <v>438</v>
      </c>
      <c r="CH14" s="55">
        <v>2328</v>
      </c>
      <c r="CI14" s="55">
        <v>5932</v>
      </c>
      <c r="CJ14" s="55">
        <v>20909</v>
      </c>
      <c r="CK14" s="55">
        <v>36285</v>
      </c>
      <c r="CL14" s="55">
        <v>52037</v>
      </c>
      <c r="CM14" s="55">
        <v>67485</v>
      </c>
      <c r="CN14" s="55">
        <v>69457</v>
      </c>
      <c r="CO14" s="55">
        <v>78823</v>
      </c>
      <c r="CP14" s="55">
        <v>419140</v>
      </c>
      <c r="CQ14" s="97">
        <v>379051</v>
      </c>
      <c r="CR14" s="114">
        <f t="shared" si="17"/>
        <v>0.10070298429420764</v>
      </c>
      <c r="CS14" s="114">
        <f t="shared" si="18"/>
        <v>0.45857631945389637</v>
      </c>
      <c r="CT14" s="114">
        <f t="shared" si="19"/>
        <v>2.2866572371522866</v>
      </c>
      <c r="CU14" s="114">
        <f t="shared" si="20"/>
        <v>6.175692839444479</v>
      </c>
      <c r="CV14" s="114">
        <f t="shared" si="21"/>
        <v>17.757112526539277</v>
      </c>
      <c r="CW14" s="114">
        <f t="shared" si="22"/>
        <v>31.317429355612713</v>
      </c>
      <c r="CX14" s="114">
        <f t="shared" si="23"/>
        <v>47.793861018754939</v>
      </c>
      <c r="CY14" s="114">
        <f t="shared" si="24"/>
        <v>60.467179183914844</v>
      </c>
      <c r="CZ14" s="114">
        <f t="shared" si="25"/>
        <v>67.893414660371647</v>
      </c>
      <c r="DA14" s="114">
        <f t="shared" si="26"/>
        <v>71.740752876073969</v>
      </c>
      <c r="DB14" s="114">
        <f t="shared" si="27"/>
        <v>80.216646571357487</v>
      </c>
      <c r="DC14" s="114">
        <f t="shared" si="28"/>
        <v>69.206388040408171</v>
      </c>
      <c r="DD14" s="59">
        <v>5</v>
      </c>
      <c r="DE14" s="55">
        <v>43</v>
      </c>
      <c r="DF14" s="55">
        <v>286</v>
      </c>
      <c r="DG14" s="55">
        <v>853</v>
      </c>
      <c r="DH14" s="55">
        <v>2316</v>
      </c>
      <c r="DI14" s="55">
        <v>4459</v>
      </c>
      <c r="DJ14" s="55">
        <v>6132</v>
      </c>
      <c r="DK14" s="55">
        <v>8580</v>
      </c>
      <c r="DL14" s="55">
        <v>9116</v>
      </c>
      <c r="DM14" s="55">
        <v>11554</v>
      </c>
      <c r="DN14" s="55">
        <v>45202</v>
      </c>
      <c r="DO14" s="97">
        <v>49927</v>
      </c>
      <c r="DP14" s="18">
        <f t="shared" si="29"/>
        <v>4.8414896295292135E-3</v>
      </c>
      <c r="DQ14" s="17">
        <f t="shared" si="30"/>
        <v>4.5020049626752379E-2</v>
      </c>
      <c r="DR14" s="17">
        <f t="shared" si="31"/>
        <v>0.28092094923778094</v>
      </c>
      <c r="DS14" s="17">
        <f t="shared" si="32"/>
        <v>0.88804214296125095</v>
      </c>
      <c r="DT14" s="17">
        <f t="shared" si="33"/>
        <v>1.9668789808917195</v>
      </c>
      <c r="DU14" s="17">
        <f t="shared" si="34"/>
        <v>3.8485439574666414</v>
      </c>
      <c r="DV14" s="17">
        <f t="shared" si="35"/>
        <v>5.6319917706056319</v>
      </c>
      <c r="DW14" s="17">
        <f t="shared" si="36"/>
        <v>7.6877587226493196</v>
      </c>
      <c r="DX14" s="17">
        <f t="shared" si="37"/>
        <v>8.9107846299717508</v>
      </c>
      <c r="DY14" s="17">
        <f t="shared" si="38"/>
        <v>10.515873015873016</v>
      </c>
      <c r="DZ14" s="17">
        <f t="shared" si="39"/>
        <v>8.6509349103366446</v>
      </c>
      <c r="EA14" s="19">
        <f t="shared" si="40"/>
        <v>9.115573724099022</v>
      </c>
      <c r="EB14" s="170">
        <v>0</v>
      </c>
      <c r="EC14" s="170">
        <v>0</v>
      </c>
      <c r="ED14" s="126">
        <v>2</v>
      </c>
      <c r="EE14" s="126">
        <v>23</v>
      </c>
      <c r="EF14" s="126">
        <v>19</v>
      </c>
      <c r="EG14" s="126">
        <v>170</v>
      </c>
      <c r="EH14" s="126">
        <v>67</v>
      </c>
      <c r="EI14" s="126">
        <v>549</v>
      </c>
      <c r="EJ14" s="126">
        <v>206</v>
      </c>
      <c r="EK14" s="126">
        <v>1162</v>
      </c>
      <c r="EL14" s="126">
        <v>21953</v>
      </c>
      <c r="EM14" s="127">
        <v>85982</v>
      </c>
      <c r="EN14" s="174">
        <f t="shared" si="41"/>
        <v>0</v>
      </c>
      <c r="EO14" s="170">
        <f t="shared" si="42"/>
        <v>0</v>
      </c>
      <c r="EP14" s="17">
        <f t="shared" si="43"/>
        <v>1.9644821625019646E-3</v>
      </c>
      <c r="EQ14" s="17">
        <f t="shared" si="44"/>
        <v>2.3944864347138068E-2</v>
      </c>
      <c r="ER14" s="17">
        <f t="shared" si="45"/>
        <v>1.613588110403397E-2</v>
      </c>
      <c r="ES14" s="17">
        <f t="shared" si="46"/>
        <v>0.14672627781326061</v>
      </c>
      <c r="ET14" s="17">
        <f t="shared" si="47"/>
        <v>6.1536765921490114E-2</v>
      </c>
      <c r="EU14" s="17">
        <f t="shared" si="48"/>
        <v>0.4919090371485404</v>
      </c>
      <c r="EV14" s="17">
        <f t="shared" si="49"/>
        <v>0.20136261888703166</v>
      </c>
      <c r="EW14" s="17">
        <f t="shared" si="50"/>
        <v>1.0575942915392456</v>
      </c>
      <c r="EX14" s="17">
        <f t="shared" si="51"/>
        <v>4.201450689938949</v>
      </c>
      <c r="EY14" s="19">
        <f t="shared" si="52"/>
        <v>15.698424899262568</v>
      </c>
      <c r="EZ14" s="96">
        <v>20</v>
      </c>
      <c r="FA14" s="96">
        <v>158</v>
      </c>
      <c r="FB14" s="46">
        <v>30.1</v>
      </c>
      <c r="FC14" s="46">
        <v>28</v>
      </c>
      <c r="FD14" s="46">
        <v>30.9</v>
      </c>
      <c r="FE14" s="46">
        <v>28.450000000000003</v>
      </c>
      <c r="FF14" s="2">
        <v>14918</v>
      </c>
      <c r="FG14" s="2">
        <v>15265</v>
      </c>
      <c r="FH14" s="2">
        <v>2328</v>
      </c>
      <c r="FI14" s="2">
        <v>1981</v>
      </c>
      <c r="FJ14" s="46">
        <v>37.049999999999997</v>
      </c>
      <c r="FK14" s="46">
        <v>44.25</v>
      </c>
      <c r="FL14" s="46">
        <v>28.1</v>
      </c>
      <c r="FM14" s="46">
        <v>12.35</v>
      </c>
      <c r="FN14" s="45">
        <v>49.425173110691453</v>
      </c>
      <c r="FO14" s="2">
        <v>14918</v>
      </c>
      <c r="FP14" s="46">
        <v>50.574826889308554</v>
      </c>
      <c r="FQ14" s="2">
        <v>15265</v>
      </c>
      <c r="FR14" s="183">
        <v>0</v>
      </c>
      <c r="FS14" s="170">
        <v>3</v>
      </c>
      <c r="FT14" s="2">
        <v>83</v>
      </c>
      <c r="FU14" s="2">
        <v>355</v>
      </c>
      <c r="FV14" s="2">
        <v>1136</v>
      </c>
      <c r="FW14" s="2">
        <v>2715</v>
      </c>
      <c r="FX14" s="2">
        <v>6371</v>
      </c>
      <c r="FY14" s="2">
        <v>7914</v>
      </c>
      <c r="FZ14" s="2">
        <v>5182</v>
      </c>
      <c r="GA14" s="2">
        <v>3372</v>
      </c>
      <c r="GB14" s="2">
        <v>1557</v>
      </c>
      <c r="GC14" s="2">
        <v>665</v>
      </c>
      <c r="GD14" s="2">
        <v>373</v>
      </c>
      <c r="GE14" s="2">
        <v>167</v>
      </c>
      <c r="GF14" s="2">
        <v>216</v>
      </c>
      <c r="GG14" s="10">
        <v>74</v>
      </c>
      <c r="GH14" s="6">
        <v>0</v>
      </c>
      <c r="GI14" s="6">
        <v>1.9652800524074681E-2</v>
      </c>
      <c r="GJ14" s="6">
        <v>0.55637484917549274</v>
      </c>
      <c r="GK14" s="6">
        <v>2.3255813953488373</v>
      </c>
      <c r="GL14" s="6">
        <v>7.6149617911248164</v>
      </c>
      <c r="GM14" s="6">
        <v>17.785784474287585</v>
      </c>
      <c r="GN14" s="6">
        <v>42.706797157795947</v>
      </c>
      <c r="GO14" s="6">
        <v>51.844087782509007</v>
      </c>
      <c r="GP14" s="6">
        <v>34.73655986057112</v>
      </c>
      <c r="GQ14" s="6">
        <v>22.089747789059942</v>
      </c>
      <c r="GR14" s="6">
        <v>10.437055905617374</v>
      </c>
      <c r="GS14" s="6">
        <v>4.3563707828365539</v>
      </c>
      <c r="GT14" s="6">
        <v>2.5003351655717925</v>
      </c>
      <c r="GU14" s="6">
        <v>1.0940058958401573</v>
      </c>
      <c r="GV14" s="6">
        <v>1.4479152701434508</v>
      </c>
      <c r="GW14" s="16">
        <v>0.48476907959384208</v>
      </c>
      <c r="GX14" s="77">
        <v>92</v>
      </c>
      <c r="GY14" s="2">
        <v>1072</v>
      </c>
      <c r="GZ14" s="2">
        <v>6319</v>
      </c>
      <c r="HA14" s="2">
        <v>6319</v>
      </c>
      <c r="HB14" s="6">
        <v>11.55</v>
      </c>
      <c r="HC14" s="6">
        <v>11.35</v>
      </c>
      <c r="HD14" s="2">
        <v>3187</v>
      </c>
      <c r="HE14" s="2">
        <v>2777</v>
      </c>
      <c r="HF14" s="2">
        <v>940</v>
      </c>
      <c r="HG14" s="2">
        <v>1</v>
      </c>
      <c r="HH14" s="6">
        <v>46.15496017378711</v>
      </c>
      <c r="HI14" s="6">
        <v>40.217233888486604</v>
      </c>
      <c r="HJ14" s="6">
        <v>13.613323678493844</v>
      </c>
      <c r="HK14" s="16">
        <v>1.4482259232440259E-2</v>
      </c>
      <c r="HL14" s="12">
        <v>25.35</v>
      </c>
      <c r="HM14" s="6">
        <v>30.35</v>
      </c>
      <c r="HN14" s="6">
        <v>1058.75</v>
      </c>
      <c r="HO14" s="6">
        <v>1032</v>
      </c>
      <c r="HP14" s="6">
        <v>59</v>
      </c>
      <c r="HQ14" s="16">
        <v>95.914915211231872</v>
      </c>
      <c r="HR14" s="46">
        <v>0.65</v>
      </c>
      <c r="HS14" s="46">
        <v>4.1500000000000004</v>
      </c>
      <c r="HT14" s="46">
        <v>9.3000000000000007</v>
      </c>
      <c r="HU14" s="46">
        <v>28.95</v>
      </c>
      <c r="HV14" s="46">
        <v>48.6</v>
      </c>
      <c r="HW14" s="46">
        <v>73.349999999999994</v>
      </c>
      <c r="HX14" s="46">
        <v>85.050000000000011</v>
      </c>
      <c r="HY14" s="46">
        <v>73.849999999999994</v>
      </c>
      <c r="HZ14" s="46">
        <v>48.95</v>
      </c>
      <c r="IA14" s="46">
        <v>23.299999999999997</v>
      </c>
      <c r="IB14" s="46">
        <v>14.3</v>
      </c>
      <c r="IC14" s="46">
        <v>2.75</v>
      </c>
      <c r="ID14" s="46">
        <v>3.5</v>
      </c>
      <c r="IE14" s="46">
        <v>0.05</v>
      </c>
      <c r="IF14" s="46">
        <v>1.4</v>
      </c>
      <c r="IG14" s="102">
        <v>0</v>
      </c>
      <c r="IH14" s="59">
        <v>11798</v>
      </c>
      <c r="II14" s="55">
        <v>10827</v>
      </c>
      <c r="IJ14" s="55">
        <v>505</v>
      </c>
      <c r="IK14" s="55">
        <v>510</v>
      </c>
      <c r="IL14" s="55">
        <v>5</v>
      </c>
      <c r="IM14" s="55">
        <v>2</v>
      </c>
      <c r="IN14" s="55">
        <v>11954</v>
      </c>
      <c r="IO14" s="55">
        <v>11035</v>
      </c>
      <c r="IP14" s="55">
        <v>339</v>
      </c>
      <c r="IQ14" s="55">
        <v>287</v>
      </c>
      <c r="IR14" s="55">
        <v>15</v>
      </c>
      <c r="IS14" s="97">
        <v>17</v>
      </c>
      <c r="IT14" s="45">
        <v>95.856353591160229</v>
      </c>
      <c r="IU14" s="46">
        <v>95.484610635858544</v>
      </c>
      <c r="IV14" s="46">
        <v>4.1030224244393887</v>
      </c>
      <c r="IW14" s="46">
        <v>4.497751124437781</v>
      </c>
      <c r="IX14" s="46">
        <v>4.0623984400389987E-2</v>
      </c>
      <c r="IY14" s="46">
        <v>1.7638239703677575E-2</v>
      </c>
      <c r="IZ14" s="46">
        <v>97.123821904452385</v>
      </c>
      <c r="JA14" s="46">
        <v>97.318987565040999</v>
      </c>
      <c r="JB14" s="46">
        <v>2.7543061423464414</v>
      </c>
      <c r="JC14" s="46">
        <v>2.5310873974777315</v>
      </c>
      <c r="JD14" s="46">
        <v>0.12187195320116997</v>
      </c>
      <c r="JE14" s="47">
        <v>0.14992503748125938</v>
      </c>
      <c r="JF14" s="77">
        <v>12036</v>
      </c>
      <c r="JG14" s="2">
        <v>360</v>
      </c>
      <c r="JH14" s="2">
        <v>1987</v>
      </c>
      <c r="JI14" s="2">
        <v>5185</v>
      </c>
      <c r="JJ14" s="2">
        <v>3604</v>
      </c>
      <c r="JK14" s="2">
        <v>825</v>
      </c>
      <c r="JL14" s="2">
        <v>73</v>
      </c>
      <c r="JM14" s="2">
        <v>2</v>
      </c>
      <c r="JN14" s="2">
        <v>8533</v>
      </c>
      <c r="JO14" s="2">
        <v>2101</v>
      </c>
      <c r="JP14" s="10">
        <v>353</v>
      </c>
      <c r="JQ14" s="7">
        <v>52.27815662598271</v>
      </c>
      <c r="JR14" s="7">
        <v>1.5636537375667812</v>
      </c>
      <c r="JS14" s="7">
        <v>8.6304999348477622</v>
      </c>
      <c r="JT14" s="7">
        <v>22.520957303566</v>
      </c>
      <c r="JU14" s="7">
        <v>15.653911306085218</v>
      </c>
      <c r="JV14" s="7">
        <v>3.5833731485905398</v>
      </c>
      <c r="JW14" s="7">
        <v>0.31707423011770841</v>
      </c>
      <c r="JX14" s="7">
        <v>8.6869652087043399E-3</v>
      </c>
      <c r="JY14" s="7">
        <v>37.06293706293706</v>
      </c>
      <c r="JZ14" s="7">
        <v>9.1256569517439079</v>
      </c>
      <c r="KA14" s="7">
        <v>1.5332493593363159</v>
      </c>
      <c r="KB14" s="28" t="s">
        <v>2205</v>
      </c>
      <c r="KC14" s="55" t="s">
        <v>2205</v>
      </c>
      <c r="KD14" s="55" t="s">
        <v>2205</v>
      </c>
      <c r="KE14" s="55" t="s">
        <v>2205</v>
      </c>
      <c r="KF14" s="55" t="s">
        <v>2205</v>
      </c>
      <c r="KG14" s="55" t="s">
        <v>2205</v>
      </c>
      <c r="KH14" s="55" t="s">
        <v>2205</v>
      </c>
      <c r="KI14" s="55" t="s">
        <v>2205</v>
      </c>
      <c r="KJ14" s="55" t="s">
        <v>2205</v>
      </c>
      <c r="KK14" s="55" t="s">
        <v>2205</v>
      </c>
      <c r="KL14" s="55" t="s">
        <v>2205</v>
      </c>
      <c r="KM14" s="55" t="s">
        <v>2205</v>
      </c>
      <c r="KN14" s="55" t="s">
        <v>2205</v>
      </c>
      <c r="KO14" s="55" t="s">
        <v>2205</v>
      </c>
      <c r="KP14" s="55" t="s">
        <v>2205</v>
      </c>
      <c r="KQ14" s="55" t="s">
        <v>2205</v>
      </c>
      <c r="KR14" s="55" t="s">
        <v>2205</v>
      </c>
      <c r="KS14" s="55" t="s">
        <v>2205</v>
      </c>
      <c r="KT14" s="55" t="s">
        <v>2205</v>
      </c>
      <c r="KU14" s="171" t="s">
        <v>2205</v>
      </c>
      <c r="KV14" s="100" t="s">
        <v>25</v>
      </c>
      <c r="KW14" s="101" t="s">
        <v>25</v>
      </c>
      <c r="KX14" s="101" t="s">
        <v>25</v>
      </c>
      <c r="KY14" s="101" t="s">
        <v>25</v>
      </c>
      <c r="KZ14" s="101" t="s">
        <v>25</v>
      </c>
      <c r="LA14" s="101" t="s">
        <v>25</v>
      </c>
      <c r="LB14" s="101" t="s">
        <v>25</v>
      </c>
      <c r="LC14" s="102" t="s">
        <v>25</v>
      </c>
      <c r="LD14" s="15" t="s">
        <v>25</v>
      </c>
      <c r="LE14" s="13" t="s">
        <v>25</v>
      </c>
      <c r="LF14" s="13" t="s">
        <v>25</v>
      </c>
      <c r="LG14" s="13" t="s">
        <v>25</v>
      </c>
      <c r="LH14" s="13" t="s">
        <v>25</v>
      </c>
      <c r="LI14" s="13" t="s">
        <v>25</v>
      </c>
      <c r="LJ14" s="13" t="s">
        <v>25</v>
      </c>
      <c r="LK14" s="13" t="s">
        <v>25</v>
      </c>
      <c r="LL14" s="13" t="s">
        <v>25</v>
      </c>
      <c r="LM14" s="13" t="s">
        <v>25</v>
      </c>
      <c r="LN14" s="13" t="s">
        <v>25</v>
      </c>
      <c r="LO14" s="13" t="s">
        <v>25</v>
      </c>
      <c r="LP14" s="13" t="s">
        <v>25</v>
      </c>
      <c r="LQ14" s="13" t="s">
        <v>25</v>
      </c>
      <c r="LR14" s="13" t="s">
        <v>25</v>
      </c>
      <c r="LS14" s="13" t="s">
        <v>25</v>
      </c>
      <c r="LT14" s="13" t="s">
        <v>25</v>
      </c>
      <c r="LU14" s="13" t="s">
        <v>25</v>
      </c>
      <c r="LV14" s="13" t="s">
        <v>25</v>
      </c>
      <c r="LW14" s="13" t="s">
        <v>25</v>
      </c>
      <c r="LX14" s="13" t="s">
        <v>25</v>
      </c>
      <c r="LY14" s="13" t="s">
        <v>25</v>
      </c>
      <c r="LZ14" s="13" t="s">
        <v>25</v>
      </c>
      <c r="MA14" s="133" t="s">
        <v>25</v>
      </c>
      <c r="MB14" s="15">
        <v>3486</v>
      </c>
      <c r="MC14" s="13">
        <v>3661</v>
      </c>
      <c r="MD14" s="13">
        <v>3583</v>
      </c>
      <c r="ME14" s="13">
        <v>4142</v>
      </c>
      <c r="MF14" s="13">
        <v>2230</v>
      </c>
      <c r="MG14" s="13">
        <v>2696</v>
      </c>
      <c r="MH14" s="13">
        <v>1283</v>
      </c>
      <c r="MI14" s="13">
        <v>1744</v>
      </c>
      <c r="MJ14" s="13">
        <v>164</v>
      </c>
      <c r="MK14" s="13">
        <v>183</v>
      </c>
      <c r="ML14" s="13">
        <v>224</v>
      </c>
      <c r="MM14" s="13">
        <v>243</v>
      </c>
      <c r="MN14" s="13">
        <v>90</v>
      </c>
      <c r="MO14" s="13">
        <v>141</v>
      </c>
      <c r="MP14" s="13">
        <v>63</v>
      </c>
      <c r="MQ14" s="13">
        <v>69</v>
      </c>
      <c r="MR14" s="13">
        <v>31</v>
      </c>
      <c r="MS14" s="13">
        <v>66</v>
      </c>
      <c r="MT14" s="13">
        <v>38</v>
      </c>
      <c r="MU14" s="13">
        <v>57</v>
      </c>
      <c r="MV14" s="13">
        <v>5</v>
      </c>
      <c r="MW14" s="13">
        <v>11</v>
      </c>
      <c r="MX14" s="13">
        <v>133</v>
      </c>
      <c r="MY14" s="13">
        <v>185</v>
      </c>
      <c r="MZ14" s="13">
        <v>2</v>
      </c>
      <c r="NA14" s="13">
        <v>1</v>
      </c>
      <c r="NB14" s="13">
        <v>0</v>
      </c>
      <c r="NC14" s="13">
        <v>0</v>
      </c>
      <c r="ND14" s="13">
        <v>0</v>
      </c>
      <c r="NE14" s="13">
        <v>0</v>
      </c>
      <c r="NF14" s="13">
        <v>0</v>
      </c>
      <c r="NG14" s="13">
        <v>0</v>
      </c>
      <c r="NH14" s="13">
        <v>794</v>
      </c>
      <c r="NI14" s="133">
        <v>883</v>
      </c>
      <c r="NJ14" s="113">
        <v>1017</v>
      </c>
      <c r="NK14" s="98">
        <v>1066</v>
      </c>
      <c r="NL14" s="98">
        <v>695</v>
      </c>
      <c r="NM14" s="98">
        <v>550</v>
      </c>
      <c r="NN14" s="98">
        <v>666</v>
      </c>
      <c r="NO14" s="98">
        <v>526</v>
      </c>
      <c r="NP14" s="98">
        <v>29</v>
      </c>
      <c r="NQ14" s="98">
        <v>23</v>
      </c>
      <c r="NR14" s="98">
        <v>321</v>
      </c>
      <c r="NS14" s="98">
        <v>516</v>
      </c>
      <c r="NT14" s="171">
        <f t="shared" si="53"/>
        <v>44.176706827309239</v>
      </c>
      <c r="NU14" s="132">
        <v>68.400000000000006</v>
      </c>
      <c r="NV14" s="132">
        <v>51.6</v>
      </c>
      <c r="NW14" s="132" t="s">
        <v>2215</v>
      </c>
      <c r="NX14" s="132" t="s">
        <v>2215</v>
      </c>
      <c r="NY14" s="132" t="s">
        <v>2215</v>
      </c>
      <c r="NZ14" s="132" t="s">
        <v>2215</v>
      </c>
      <c r="OA14" s="132" t="s">
        <v>2215</v>
      </c>
      <c r="OB14" s="132" t="s">
        <v>2215</v>
      </c>
      <c r="OC14" s="132" t="s">
        <v>2215</v>
      </c>
      <c r="OD14" s="132" t="s">
        <v>2215</v>
      </c>
      <c r="OE14" s="132" t="s">
        <v>2215</v>
      </c>
      <c r="OF14" s="132" t="s">
        <v>2215</v>
      </c>
      <c r="OG14" s="132" t="s">
        <v>2215</v>
      </c>
      <c r="OH14" s="132" t="s">
        <v>2215</v>
      </c>
      <c r="OI14" s="132" t="s">
        <v>2215</v>
      </c>
      <c r="OJ14" s="56" t="s">
        <v>2215</v>
      </c>
      <c r="OK14" s="28" t="s">
        <v>2215</v>
      </c>
      <c r="OL14" s="132" t="s">
        <v>2215</v>
      </c>
      <c r="OM14" s="132" t="s">
        <v>2215</v>
      </c>
      <c r="ON14" s="132" t="s">
        <v>2215</v>
      </c>
      <c r="OO14" s="132" t="s">
        <v>2215</v>
      </c>
      <c r="OP14" s="132" t="s">
        <v>2215</v>
      </c>
      <c r="OQ14" s="132" t="s">
        <v>2215</v>
      </c>
      <c r="OR14" s="132" t="s">
        <v>2215</v>
      </c>
      <c r="OS14" s="132" t="s">
        <v>2215</v>
      </c>
      <c r="OT14" s="132" t="s">
        <v>2215</v>
      </c>
      <c r="OU14" s="132" t="s">
        <v>2215</v>
      </c>
      <c r="OV14" s="132" t="s">
        <v>2215</v>
      </c>
      <c r="OW14" s="132" t="s">
        <v>2215</v>
      </c>
      <c r="OX14" s="56" t="s">
        <v>2215</v>
      </c>
      <c r="OY14" s="132" t="s">
        <v>2215</v>
      </c>
      <c r="OZ14" s="132" t="s">
        <v>2215</v>
      </c>
      <c r="PA14" s="132" t="s">
        <v>2215</v>
      </c>
      <c r="PB14" s="132" t="s">
        <v>2215</v>
      </c>
      <c r="PC14" s="132" t="s">
        <v>2215</v>
      </c>
      <c r="PD14" s="132" t="s">
        <v>2215</v>
      </c>
      <c r="PE14" s="132" t="s">
        <v>2215</v>
      </c>
      <c r="PF14" s="132" t="s">
        <v>2215</v>
      </c>
      <c r="PG14" s="132" t="s">
        <v>2215</v>
      </c>
      <c r="PH14" s="132" t="s">
        <v>2215</v>
      </c>
      <c r="PI14" s="132" t="s">
        <v>2215</v>
      </c>
      <c r="PJ14" s="132" t="s">
        <v>2215</v>
      </c>
      <c r="PK14" s="132" t="s">
        <v>2215</v>
      </c>
      <c r="PL14" s="132" t="s">
        <v>2215</v>
      </c>
      <c r="PM14" s="132" t="s">
        <v>2215</v>
      </c>
      <c r="PN14" s="132" t="s">
        <v>2215</v>
      </c>
      <c r="PO14" s="132" t="s">
        <v>2215</v>
      </c>
      <c r="PP14" s="56" t="s">
        <v>2215</v>
      </c>
      <c r="PQ14" s="132" t="s">
        <v>2215</v>
      </c>
      <c r="PR14" s="132" t="s">
        <v>2215</v>
      </c>
      <c r="PS14" s="132" t="s">
        <v>2215</v>
      </c>
      <c r="PT14" s="132" t="s">
        <v>2215</v>
      </c>
      <c r="PU14" s="132" t="s">
        <v>2215</v>
      </c>
      <c r="PV14" s="132" t="s">
        <v>2215</v>
      </c>
      <c r="PW14" s="132" t="s">
        <v>2215</v>
      </c>
      <c r="PX14" s="132" t="s">
        <v>2215</v>
      </c>
      <c r="PY14" s="132" t="s">
        <v>2215</v>
      </c>
      <c r="PZ14" s="132" t="s">
        <v>2215</v>
      </c>
      <c r="QA14" s="132" t="s">
        <v>2215</v>
      </c>
      <c r="QB14" s="132" t="s">
        <v>2215</v>
      </c>
      <c r="QC14" s="132" t="s">
        <v>2215</v>
      </c>
      <c r="QD14" s="56" t="s">
        <v>2215</v>
      </c>
      <c r="QE14" s="132" t="s">
        <v>2215</v>
      </c>
      <c r="QF14" s="132" t="s">
        <v>2215</v>
      </c>
      <c r="QG14" s="132" t="s">
        <v>2215</v>
      </c>
      <c r="QH14" s="132" t="s">
        <v>2215</v>
      </c>
      <c r="QI14" s="132" t="s">
        <v>2215</v>
      </c>
      <c r="QJ14" s="132" t="s">
        <v>2215</v>
      </c>
      <c r="QK14" s="132" t="s">
        <v>2215</v>
      </c>
      <c r="QL14" s="132" t="s">
        <v>2215</v>
      </c>
      <c r="QM14" s="132" t="s">
        <v>2215</v>
      </c>
      <c r="QN14" s="132" t="s">
        <v>2215</v>
      </c>
      <c r="QO14" s="132" t="s">
        <v>2215</v>
      </c>
      <c r="QP14" s="56" t="s">
        <v>2215</v>
      </c>
      <c r="QQ14" s="124">
        <v>4.2</v>
      </c>
      <c r="QR14" s="124">
        <v>4.2</v>
      </c>
      <c r="QS14" s="132" t="s">
        <v>2215</v>
      </c>
      <c r="QT14" s="132" t="s">
        <v>2215</v>
      </c>
      <c r="QU14" s="132" t="s">
        <v>2215</v>
      </c>
      <c r="QV14" s="132" t="s">
        <v>2215</v>
      </c>
      <c r="QW14" s="132" t="s">
        <v>2215</v>
      </c>
      <c r="QX14" s="132" t="s">
        <v>2215</v>
      </c>
      <c r="QY14" s="132" t="s">
        <v>2215</v>
      </c>
      <c r="QZ14" s="132" t="s">
        <v>2215</v>
      </c>
      <c r="RA14" s="132" t="s">
        <v>2215</v>
      </c>
      <c r="RB14" s="132" t="s">
        <v>2215</v>
      </c>
      <c r="RC14" s="132" t="s">
        <v>2215</v>
      </c>
      <c r="RD14" s="132" t="s">
        <v>2215</v>
      </c>
      <c r="RE14" s="132" t="s">
        <v>2215</v>
      </c>
      <c r="RF14" s="132" t="s">
        <v>2215</v>
      </c>
      <c r="RG14" s="28" t="s">
        <v>2215</v>
      </c>
      <c r="RH14" s="132" t="s">
        <v>2215</v>
      </c>
      <c r="RI14" s="132" t="s">
        <v>2215</v>
      </c>
      <c r="RJ14" s="132" t="s">
        <v>2215</v>
      </c>
      <c r="RK14" s="132" t="s">
        <v>2215</v>
      </c>
      <c r="RL14" s="132" t="s">
        <v>2215</v>
      </c>
      <c r="RM14" s="132" t="s">
        <v>2215</v>
      </c>
      <c r="RN14" s="132" t="s">
        <v>2215</v>
      </c>
      <c r="RO14" s="132" t="s">
        <v>2215</v>
      </c>
      <c r="RP14" s="132" t="s">
        <v>2215</v>
      </c>
      <c r="RQ14" s="132" t="s">
        <v>2215</v>
      </c>
      <c r="RR14" s="132" t="s">
        <v>2215</v>
      </c>
      <c r="RS14" s="132" t="s">
        <v>2215</v>
      </c>
      <c r="RT14" s="132" t="s">
        <v>2215</v>
      </c>
      <c r="RU14" s="132" t="s">
        <v>2215</v>
      </c>
      <c r="RV14" s="132" t="s">
        <v>2215</v>
      </c>
      <c r="RW14" s="132" t="s">
        <v>2215</v>
      </c>
      <c r="RX14" s="132" t="s">
        <v>2215</v>
      </c>
      <c r="RY14" s="132" t="s">
        <v>2215</v>
      </c>
      <c r="RZ14" s="132" t="s">
        <v>2215</v>
      </c>
      <c r="SA14" s="59">
        <v>15829</v>
      </c>
      <c r="SB14" s="55">
        <v>15334</v>
      </c>
      <c r="SC14" s="55" t="s">
        <v>2216</v>
      </c>
      <c r="SD14" s="55" t="s">
        <v>2216</v>
      </c>
      <c r="SE14" s="55">
        <v>74982</v>
      </c>
      <c r="SF14" s="55">
        <v>7010</v>
      </c>
      <c r="SG14" s="55">
        <v>7105</v>
      </c>
      <c r="SH14" s="55" t="s">
        <v>2216</v>
      </c>
      <c r="SI14" s="55" t="s">
        <v>2216</v>
      </c>
      <c r="SJ14" s="55">
        <v>20160</v>
      </c>
      <c r="SK14" s="55" t="s">
        <v>25</v>
      </c>
      <c r="SL14" s="17" t="s">
        <v>25</v>
      </c>
      <c r="SM14" s="55" t="s">
        <v>25</v>
      </c>
      <c r="SN14" s="17" t="s">
        <v>25</v>
      </c>
      <c r="SO14" s="17" t="s">
        <v>25</v>
      </c>
      <c r="SP14" s="17" t="s">
        <v>25</v>
      </c>
      <c r="SQ14" s="17" t="s">
        <v>25</v>
      </c>
      <c r="SR14" s="17" t="s">
        <v>25</v>
      </c>
      <c r="SS14" s="59" t="s">
        <v>25</v>
      </c>
      <c r="ST14" s="55" t="s">
        <v>25</v>
      </c>
      <c r="SU14" s="55" t="s">
        <v>25</v>
      </c>
      <c r="SV14" s="55" t="s">
        <v>25</v>
      </c>
      <c r="SW14" s="55" t="s">
        <v>25</v>
      </c>
      <c r="SX14" s="55" t="s">
        <v>25</v>
      </c>
      <c r="SY14" s="55" t="s">
        <v>25</v>
      </c>
      <c r="SZ14" s="55" t="s">
        <v>25</v>
      </c>
      <c r="TA14" s="55" t="s">
        <v>25</v>
      </c>
      <c r="TB14" s="55" t="s">
        <v>25</v>
      </c>
      <c r="TC14" s="55" t="s">
        <v>25</v>
      </c>
      <c r="TD14" s="55" t="s">
        <v>25</v>
      </c>
      <c r="TE14" s="55" t="s">
        <v>25</v>
      </c>
      <c r="TF14" s="55" t="s">
        <v>25</v>
      </c>
      <c r="TG14" s="55" t="s">
        <v>25</v>
      </c>
      <c r="TH14" s="55" t="s">
        <v>25</v>
      </c>
      <c r="TI14" s="55" t="s">
        <v>25</v>
      </c>
      <c r="TJ14" s="55" t="s">
        <v>25</v>
      </c>
      <c r="TK14" s="162" t="s">
        <v>25</v>
      </c>
      <c r="TL14" s="55" t="s">
        <v>25</v>
      </c>
      <c r="TM14" s="55" t="s">
        <v>25</v>
      </c>
      <c r="TN14" s="55" t="s">
        <v>25</v>
      </c>
      <c r="TO14" s="55" t="s">
        <v>25</v>
      </c>
      <c r="TP14" s="55" t="s">
        <v>25</v>
      </c>
      <c r="TQ14" s="55" t="s">
        <v>25</v>
      </c>
      <c r="TR14" s="55" t="s">
        <v>25</v>
      </c>
      <c r="TS14" s="55" t="s">
        <v>25</v>
      </c>
      <c r="TT14" s="448" t="s">
        <v>25</v>
      </c>
      <c r="TU14" s="55" t="s">
        <v>25</v>
      </c>
      <c r="TV14" s="55" t="s">
        <v>25</v>
      </c>
      <c r="TW14" s="55" t="s">
        <v>25</v>
      </c>
      <c r="TX14" s="55" t="s">
        <v>25</v>
      </c>
      <c r="TY14" s="55" t="s">
        <v>25</v>
      </c>
      <c r="TZ14" s="55" t="s">
        <v>25</v>
      </c>
      <c r="UA14" s="55" t="s">
        <v>25</v>
      </c>
      <c r="UB14" s="55" t="s">
        <v>25</v>
      </c>
      <c r="UC14" s="55" t="s">
        <v>25</v>
      </c>
      <c r="UD14" s="55" t="s">
        <v>25</v>
      </c>
      <c r="UE14" s="55" t="s">
        <v>25</v>
      </c>
      <c r="UF14" s="55" t="s">
        <v>25</v>
      </c>
      <c r="UG14" s="55" t="s">
        <v>25</v>
      </c>
      <c r="UH14" s="55" t="s">
        <v>25</v>
      </c>
      <c r="UI14" s="55" t="s">
        <v>25</v>
      </c>
      <c r="UJ14" s="55" t="s">
        <v>25</v>
      </c>
      <c r="UK14" s="55" t="s">
        <v>25</v>
      </c>
      <c r="UL14" s="448" t="s">
        <v>25</v>
      </c>
      <c r="UM14" s="55" t="s">
        <v>25</v>
      </c>
      <c r="UN14" s="55" t="s">
        <v>25</v>
      </c>
      <c r="UO14" s="55" t="s">
        <v>25</v>
      </c>
      <c r="UP14" s="55" t="s">
        <v>25</v>
      </c>
      <c r="UQ14" s="55" t="s">
        <v>25</v>
      </c>
      <c r="UR14" s="55" t="s">
        <v>25</v>
      </c>
      <c r="US14" s="55" t="s">
        <v>25</v>
      </c>
      <c r="UT14" s="55" t="s">
        <v>25</v>
      </c>
      <c r="UU14" s="55" t="s">
        <v>25</v>
      </c>
      <c r="UV14" s="97" t="s">
        <v>25</v>
      </c>
      <c r="UW14" s="55" t="s">
        <v>25</v>
      </c>
      <c r="UX14" s="55" t="s">
        <v>25</v>
      </c>
      <c r="UY14" s="55" t="s">
        <v>25</v>
      </c>
      <c r="UZ14" s="55" t="s">
        <v>25</v>
      </c>
      <c r="VA14" s="55" t="s">
        <v>25</v>
      </c>
      <c r="VB14" s="55" t="s">
        <v>25</v>
      </c>
      <c r="VC14" s="55" t="s">
        <v>25</v>
      </c>
      <c r="VD14" s="55" t="s">
        <v>25</v>
      </c>
      <c r="VE14" s="55" t="s">
        <v>25</v>
      </c>
      <c r="VF14" s="55" t="s">
        <v>25</v>
      </c>
      <c r="VG14" s="55" t="s">
        <v>25</v>
      </c>
      <c r="VH14" s="55" t="s">
        <v>25</v>
      </c>
      <c r="VI14" s="55" t="s">
        <v>25</v>
      </c>
      <c r="VJ14" s="55" t="s">
        <v>25</v>
      </c>
      <c r="VK14" s="55" t="s">
        <v>25</v>
      </c>
      <c r="VL14" s="55" t="s">
        <v>25</v>
      </c>
      <c r="VM14" s="55" t="s">
        <v>25</v>
      </c>
      <c r="VN14" s="55" t="s">
        <v>25</v>
      </c>
      <c r="VO14" s="55" t="s">
        <v>25</v>
      </c>
      <c r="VP14" s="55" t="s">
        <v>25</v>
      </c>
      <c r="VQ14" s="55" t="s">
        <v>25</v>
      </c>
      <c r="VR14" s="55" t="s">
        <v>25</v>
      </c>
      <c r="VS14" s="55" t="s">
        <v>25</v>
      </c>
      <c r="VT14" s="55" t="s">
        <v>25</v>
      </c>
      <c r="VU14" s="55" t="s">
        <v>25</v>
      </c>
      <c r="VV14" s="448" t="s">
        <v>25</v>
      </c>
      <c r="VW14" s="55" t="s">
        <v>25</v>
      </c>
      <c r="VX14" s="55" t="s">
        <v>25</v>
      </c>
      <c r="VY14" s="448" t="s">
        <v>25</v>
      </c>
      <c r="VZ14" s="55" t="s">
        <v>25</v>
      </c>
      <c r="WA14" s="55" t="s">
        <v>25</v>
      </c>
      <c r="WB14" s="55" t="s">
        <v>25</v>
      </c>
      <c r="WC14" s="55" t="s">
        <v>25</v>
      </c>
      <c r="WD14" s="55" t="s">
        <v>25</v>
      </c>
      <c r="WE14" s="55" t="s">
        <v>25</v>
      </c>
      <c r="WF14" s="55" t="s">
        <v>25</v>
      </c>
      <c r="WG14" s="55" t="s">
        <v>25</v>
      </c>
      <c r="WH14" s="55" t="s">
        <v>25</v>
      </c>
      <c r="WI14" s="55" t="s">
        <v>25</v>
      </c>
      <c r="WJ14" s="55" t="s">
        <v>25</v>
      </c>
      <c r="WK14" s="55" t="s">
        <v>25</v>
      </c>
      <c r="WL14" s="55" t="s">
        <v>25</v>
      </c>
      <c r="WM14" s="55" t="s">
        <v>25</v>
      </c>
      <c r="WN14" s="55" t="s">
        <v>25</v>
      </c>
      <c r="WO14" s="55" t="s">
        <v>25</v>
      </c>
      <c r="WP14" s="55" t="s">
        <v>25</v>
      </c>
      <c r="WQ14" s="55" t="s">
        <v>25</v>
      </c>
      <c r="WR14" s="55" t="s">
        <v>25</v>
      </c>
      <c r="WS14" s="55" t="s">
        <v>25</v>
      </c>
      <c r="WT14" s="55" t="s">
        <v>25</v>
      </c>
      <c r="WU14" s="55" t="s">
        <v>25</v>
      </c>
      <c r="WV14" s="55" t="s">
        <v>25</v>
      </c>
      <c r="WW14" s="55" t="s">
        <v>25</v>
      </c>
      <c r="WX14" s="55" t="s">
        <v>25</v>
      </c>
      <c r="WY14" s="448" t="s">
        <v>25</v>
      </c>
      <c r="WZ14" s="55" t="s">
        <v>25</v>
      </c>
      <c r="XA14" s="55" t="s">
        <v>25</v>
      </c>
      <c r="XB14" s="97" t="s">
        <v>25</v>
      </c>
      <c r="XC14" s="55" t="s">
        <v>25</v>
      </c>
      <c r="XD14" s="55" t="s">
        <v>25</v>
      </c>
      <c r="XE14" s="55" t="s">
        <v>25</v>
      </c>
      <c r="XF14" s="55" t="s">
        <v>25</v>
      </c>
      <c r="XG14" s="55" t="s">
        <v>25</v>
      </c>
      <c r="XH14" s="55" t="s">
        <v>25</v>
      </c>
      <c r="XI14" s="55" t="s">
        <v>25</v>
      </c>
      <c r="XJ14" s="55" t="s">
        <v>25</v>
      </c>
      <c r="XK14" s="55" t="s">
        <v>25</v>
      </c>
      <c r="XL14" s="55" t="s">
        <v>25</v>
      </c>
      <c r="XM14" s="55" t="s">
        <v>25</v>
      </c>
      <c r="XN14" s="55" t="s">
        <v>25</v>
      </c>
      <c r="XO14" s="55" t="s">
        <v>25</v>
      </c>
      <c r="XP14" s="55" t="s">
        <v>25</v>
      </c>
      <c r="XQ14" s="55" t="s">
        <v>25</v>
      </c>
      <c r="XR14" s="55" t="s">
        <v>25</v>
      </c>
      <c r="XS14" s="55" t="s">
        <v>25</v>
      </c>
      <c r="XT14" s="55" t="s">
        <v>25</v>
      </c>
      <c r="XU14" s="55" t="s">
        <v>25</v>
      </c>
      <c r="XV14" s="448" t="s">
        <v>25</v>
      </c>
      <c r="XW14" s="55" t="s">
        <v>25</v>
      </c>
      <c r="XX14" s="55" t="s">
        <v>25</v>
      </c>
      <c r="XY14" s="55" t="s">
        <v>25</v>
      </c>
      <c r="XZ14" s="55" t="s">
        <v>25</v>
      </c>
      <c r="YA14" s="55" t="s">
        <v>25</v>
      </c>
      <c r="YB14" s="55" t="s">
        <v>25</v>
      </c>
      <c r="YC14" s="55" t="s">
        <v>25</v>
      </c>
      <c r="YD14" s="55" t="s">
        <v>25</v>
      </c>
      <c r="YE14" s="55" t="s">
        <v>25</v>
      </c>
      <c r="YF14" s="448" t="s">
        <v>25</v>
      </c>
      <c r="YG14" s="55" t="s">
        <v>25</v>
      </c>
      <c r="YH14" s="55" t="s">
        <v>25</v>
      </c>
      <c r="YI14" s="55" t="s">
        <v>25</v>
      </c>
      <c r="YJ14" s="55" t="s">
        <v>25</v>
      </c>
      <c r="YK14" s="55" t="s">
        <v>25</v>
      </c>
      <c r="YL14" s="55" t="s">
        <v>25</v>
      </c>
      <c r="YM14" s="55" t="s">
        <v>25</v>
      </c>
      <c r="YN14" s="55" t="s">
        <v>25</v>
      </c>
      <c r="YO14" s="55" t="s">
        <v>25</v>
      </c>
      <c r="YP14" s="55" t="s">
        <v>25</v>
      </c>
      <c r="YQ14" s="55" t="s">
        <v>25</v>
      </c>
      <c r="YR14" s="55" t="s">
        <v>25</v>
      </c>
      <c r="YS14" s="55" t="s">
        <v>25</v>
      </c>
      <c r="YT14" s="55" t="s">
        <v>25</v>
      </c>
      <c r="YU14" s="55" t="s">
        <v>25</v>
      </c>
      <c r="YV14" s="55" t="s">
        <v>25</v>
      </c>
      <c r="YW14" s="55" t="s">
        <v>25</v>
      </c>
      <c r="YX14" s="55" t="s">
        <v>25</v>
      </c>
      <c r="YY14" s="55" t="s">
        <v>25</v>
      </c>
      <c r="YZ14" s="448" t="s">
        <v>25</v>
      </c>
      <c r="ZA14" s="55" t="s">
        <v>25</v>
      </c>
      <c r="ZB14" s="55" t="s">
        <v>25</v>
      </c>
      <c r="ZC14" s="55" t="s">
        <v>25</v>
      </c>
      <c r="ZD14" s="55" t="s">
        <v>25</v>
      </c>
      <c r="ZE14" s="55" t="s">
        <v>25</v>
      </c>
      <c r="ZF14" s="55" t="s">
        <v>25</v>
      </c>
      <c r="ZG14" s="55" t="s">
        <v>25</v>
      </c>
      <c r="ZH14" s="55" t="s">
        <v>25</v>
      </c>
      <c r="ZI14" s="55" t="s">
        <v>25</v>
      </c>
      <c r="ZJ14" s="55" t="s">
        <v>25</v>
      </c>
      <c r="ZK14" s="412">
        <v>5902</v>
      </c>
      <c r="ZL14" s="413">
        <v>2833</v>
      </c>
      <c r="ZM14" s="214">
        <v>57</v>
      </c>
      <c r="ZN14" s="407">
        <v>4</v>
      </c>
      <c r="ZO14" s="172" t="s">
        <v>2205</v>
      </c>
      <c r="ZP14" s="35" t="s">
        <v>2205</v>
      </c>
      <c r="ZQ14" s="35" t="s">
        <v>2205</v>
      </c>
      <c r="ZR14" s="35" t="s">
        <v>2205</v>
      </c>
      <c r="ZS14" s="184" t="s">
        <v>2526</v>
      </c>
      <c r="ZT14" s="55" t="s">
        <v>2216</v>
      </c>
      <c r="ZU14" s="55" t="s">
        <v>2216</v>
      </c>
      <c r="ZV14" s="55">
        <v>4</v>
      </c>
      <c r="ZW14" s="6">
        <f t="shared" si="54"/>
        <v>100</v>
      </c>
      <c r="ZX14" s="55" t="s">
        <v>2216</v>
      </c>
      <c r="ZY14" s="6" t="s">
        <v>2216</v>
      </c>
      <c r="ZZ14" s="55" t="s">
        <v>2216</v>
      </c>
      <c r="AAA14" s="6" t="s">
        <v>2216</v>
      </c>
      <c r="AAB14" s="55" t="s">
        <v>2216</v>
      </c>
      <c r="AAC14" s="6" t="s">
        <v>2216</v>
      </c>
      <c r="AAD14" s="55">
        <v>4</v>
      </c>
      <c r="AAE14" s="6">
        <f t="shared" si="4"/>
        <v>100</v>
      </c>
      <c r="AAF14" s="55" t="s">
        <v>2216</v>
      </c>
      <c r="AAG14" s="6" t="s">
        <v>2216</v>
      </c>
      <c r="AAH14" s="55">
        <v>1</v>
      </c>
      <c r="AAI14" s="6">
        <f>AAH14/AAH14*100</f>
        <v>100</v>
      </c>
      <c r="AAJ14" s="55" t="s">
        <v>2216</v>
      </c>
      <c r="AAK14" s="6" t="s">
        <v>2216</v>
      </c>
      <c r="AAL14" s="55" t="s">
        <v>2216</v>
      </c>
      <c r="AAM14" s="6" t="s">
        <v>2216</v>
      </c>
      <c r="AAN14" s="55" t="s">
        <v>2216</v>
      </c>
      <c r="AAO14" s="6" t="s">
        <v>2216</v>
      </c>
      <c r="AAP14" s="55" t="s">
        <v>2524</v>
      </c>
      <c r="AAQ14" s="6" t="s">
        <v>2524</v>
      </c>
      <c r="AAR14" s="84" t="s">
        <v>2216</v>
      </c>
      <c r="AAS14" s="85" t="s">
        <v>2216</v>
      </c>
      <c r="AAT14" s="85">
        <v>1</v>
      </c>
      <c r="AAU14" s="300">
        <v>100</v>
      </c>
      <c r="AAV14" s="497" t="s">
        <v>25</v>
      </c>
      <c r="AAW14" s="20" t="s">
        <v>2205</v>
      </c>
      <c r="AAX14" s="20" t="s">
        <v>2205</v>
      </c>
      <c r="AAY14" s="20" t="s">
        <v>2205</v>
      </c>
      <c r="AAZ14" s="20" t="s">
        <v>2205</v>
      </c>
      <c r="ABA14" s="20" t="s">
        <v>2205</v>
      </c>
      <c r="ABB14" s="20" t="s">
        <v>2205</v>
      </c>
      <c r="ABC14" s="20" t="s">
        <v>2205</v>
      </c>
      <c r="ABD14" s="20" t="s">
        <v>2205</v>
      </c>
      <c r="ABE14" s="20" t="s">
        <v>2205</v>
      </c>
      <c r="ABF14" s="20" t="s">
        <v>2205</v>
      </c>
      <c r="ABG14" s="171" t="s">
        <v>2205</v>
      </c>
      <c r="ABH14" s="20" t="s">
        <v>25</v>
      </c>
      <c r="ABI14" s="20" t="s">
        <v>25</v>
      </c>
      <c r="ABJ14" s="20" t="s">
        <v>25</v>
      </c>
      <c r="ABK14" s="20" t="s">
        <v>25</v>
      </c>
      <c r="ABL14" s="20" t="s">
        <v>25</v>
      </c>
      <c r="ABM14" s="20" t="s">
        <v>25</v>
      </c>
      <c r="ABN14" s="20" t="s">
        <v>25</v>
      </c>
      <c r="ABO14" s="20" t="s">
        <v>25</v>
      </c>
      <c r="ABP14" s="20" t="s">
        <v>25</v>
      </c>
      <c r="ABQ14" s="20" t="s">
        <v>2205</v>
      </c>
      <c r="ABR14" s="20" t="s">
        <v>25</v>
      </c>
      <c r="ABS14" s="171" t="s">
        <v>25</v>
      </c>
      <c r="ABT14" s="20" t="s">
        <v>2205</v>
      </c>
      <c r="ABU14" s="20" t="s">
        <v>2205</v>
      </c>
      <c r="ABV14" s="171" t="s">
        <v>2205</v>
      </c>
      <c r="ABW14" s="71" t="s">
        <v>24</v>
      </c>
      <c r="ABX14" s="72" t="s">
        <v>24</v>
      </c>
      <c r="ABY14" s="72" t="s">
        <v>24</v>
      </c>
      <c r="ABZ14" s="72" t="s">
        <v>24</v>
      </c>
      <c r="ACA14" s="72" t="s">
        <v>24</v>
      </c>
      <c r="ACB14" s="72" t="s">
        <v>24</v>
      </c>
      <c r="ACC14" s="72" t="s">
        <v>24</v>
      </c>
      <c r="ACD14" s="72" t="s">
        <v>24</v>
      </c>
      <c r="ACE14" s="72" t="s">
        <v>24</v>
      </c>
      <c r="ACF14" s="72" t="s">
        <v>24</v>
      </c>
      <c r="ACG14" s="72" t="s">
        <v>24</v>
      </c>
      <c r="ACH14" s="73" t="s">
        <v>24</v>
      </c>
      <c r="ACI14" s="72" t="s">
        <v>24</v>
      </c>
      <c r="ACJ14" s="72" t="s">
        <v>24</v>
      </c>
      <c r="ACK14" s="72" t="s">
        <v>24</v>
      </c>
      <c r="ACL14" s="72" t="s">
        <v>24</v>
      </c>
      <c r="ACM14" s="72" t="s">
        <v>24</v>
      </c>
      <c r="ACN14" s="72" t="s">
        <v>24</v>
      </c>
      <c r="ACO14" s="72" t="s">
        <v>24</v>
      </c>
      <c r="ACP14" s="72" t="s">
        <v>24</v>
      </c>
      <c r="ACQ14" s="72" t="s">
        <v>24</v>
      </c>
      <c r="ACR14" s="72" t="s">
        <v>24</v>
      </c>
      <c r="ACS14" s="72" t="s">
        <v>24</v>
      </c>
      <c r="ACT14" s="72" t="s">
        <v>24</v>
      </c>
      <c r="ACU14" s="72" t="s">
        <v>24</v>
      </c>
      <c r="ACV14" s="72" t="s">
        <v>24</v>
      </c>
      <c r="ACW14" s="72" t="s">
        <v>24</v>
      </c>
      <c r="ACX14" s="72" t="s">
        <v>24</v>
      </c>
      <c r="ACY14" s="72" t="s">
        <v>24</v>
      </c>
      <c r="ACZ14" s="72" t="s">
        <v>24</v>
      </c>
      <c r="ADA14" s="72" t="s">
        <v>24</v>
      </c>
      <c r="ADB14" s="72" t="s">
        <v>24</v>
      </c>
      <c r="ADC14" s="72" t="s">
        <v>24</v>
      </c>
      <c r="ADD14" s="72" t="s">
        <v>24</v>
      </c>
      <c r="ADE14" s="72" t="s">
        <v>24</v>
      </c>
      <c r="ADF14" s="72" t="s">
        <v>24</v>
      </c>
      <c r="ADG14" s="72" t="s">
        <v>24</v>
      </c>
      <c r="ADH14" s="72" t="s">
        <v>24</v>
      </c>
      <c r="ADI14" s="72" t="s">
        <v>24</v>
      </c>
      <c r="ADJ14" s="72" t="s">
        <v>24</v>
      </c>
      <c r="ADK14" s="71" t="s">
        <v>24</v>
      </c>
      <c r="ADL14" s="72" t="s">
        <v>24</v>
      </c>
      <c r="ADM14" s="72" t="s">
        <v>24</v>
      </c>
      <c r="ADN14" s="72" t="s">
        <v>24</v>
      </c>
      <c r="ADO14" s="72" t="s">
        <v>24</v>
      </c>
      <c r="ADP14" s="73" t="s">
        <v>24</v>
      </c>
      <c r="ADQ14" s="178" t="s">
        <v>24</v>
      </c>
      <c r="ADR14" s="20" t="s">
        <v>24</v>
      </c>
      <c r="ADS14" s="20" t="s">
        <v>24</v>
      </c>
      <c r="ADT14" s="178" t="s">
        <v>25</v>
      </c>
      <c r="ADU14" s="20" t="s">
        <v>25</v>
      </c>
      <c r="ADV14" s="171" t="s">
        <v>25</v>
      </c>
      <c r="ADW14" s="178" t="s">
        <v>2205</v>
      </c>
      <c r="ADX14" s="20" t="s">
        <v>2205</v>
      </c>
      <c r="ADY14" s="20" t="s">
        <v>2205</v>
      </c>
      <c r="ADZ14" s="20" t="s">
        <v>2205</v>
      </c>
      <c r="AEA14" s="20" t="s">
        <v>2205</v>
      </c>
      <c r="AEB14" s="20" t="s">
        <v>2205</v>
      </c>
      <c r="AEC14" s="20" t="s">
        <v>2205</v>
      </c>
      <c r="AED14" s="20" t="s">
        <v>2205</v>
      </c>
      <c r="AEE14" s="20" t="s">
        <v>2205</v>
      </c>
      <c r="AEF14" s="171" t="s">
        <v>2205</v>
      </c>
      <c r="AEG14" s="178" t="s">
        <v>25</v>
      </c>
      <c r="AEH14" s="20" t="s">
        <v>25</v>
      </c>
      <c r="AEI14" s="20" t="s">
        <v>25</v>
      </c>
      <c r="AEJ14" s="178" t="s">
        <v>25</v>
      </c>
      <c r="AEK14" s="20" t="s">
        <v>25</v>
      </c>
      <c r="AEL14" s="20">
        <v>13583</v>
      </c>
      <c r="AEM14" s="20">
        <v>12440</v>
      </c>
      <c r="AEN14" s="178" t="s">
        <v>25</v>
      </c>
      <c r="AEO14" s="171" t="s">
        <v>25</v>
      </c>
      <c r="AEP14" s="125" t="s">
        <v>25</v>
      </c>
      <c r="AEQ14" s="124" t="s">
        <v>25</v>
      </c>
      <c r="AER14" s="124" t="s">
        <v>25</v>
      </c>
      <c r="AES14" s="124" t="s">
        <v>25</v>
      </c>
      <c r="AET14" s="124" t="s">
        <v>25</v>
      </c>
      <c r="AEU14" s="124" t="s">
        <v>25</v>
      </c>
      <c r="AEV14" s="124" t="s">
        <v>25</v>
      </c>
      <c r="AEW14" s="124" t="s">
        <v>25</v>
      </c>
      <c r="AEX14" s="56" t="s">
        <v>25</v>
      </c>
      <c r="AEY14" s="487" t="s">
        <v>25</v>
      </c>
      <c r="AEZ14" s="488" t="s">
        <v>25</v>
      </c>
      <c r="AFA14" s="488" t="s">
        <v>25</v>
      </c>
      <c r="AFB14" s="489" t="s">
        <v>25</v>
      </c>
      <c r="AFC14" s="476"/>
      <c r="AFD14" s="58"/>
      <c r="AFE14" s="58"/>
      <c r="AFF14" s="58"/>
      <c r="AFG14" s="58"/>
      <c r="AFH14" s="58"/>
      <c r="AFI14" s="58"/>
      <c r="AFJ14" s="477"/>
      <c r="AFK14" s="170">
        <v>527</v>
      </c>
      <c r="AFL14" s="170">
        <v>151</v>
      </c>
      <c r="AFM14" s="170">
        <v>99</v>
      </c>
      <c r="AFN14" s="170">
        <v>2489</v>
      </c>
      <c r="AFO14" s="170">
        <v>932</v>
      </c>
      <c r="AFP14" s="170">
        <v>1127</v>
      </c>
      <c r="AFQ14" s="170">
        <v>359</v>
      </c>
      <c r="AFR14" s="170">
        <v>82</v>
      </c>
      <c r="AFS14" s="177">
        <v>112</v>
      </c>
      <c r="AFT14" s="170">
        <v>1542</v>
      </c>
      <c r="AFU14" s="170">
        <v>763</v>
      </c>
      <c r="AFV14" s="170">
        <v>5490</v>
      </c>
      <c r="AFW14" s="170">
        <v>15618</v>
      </c>
      <c r="AFX14" s="175">
        <v>35.151747983096428</v>
      </c>
      <c r="AFY14" s="174">
        <v>5</v>
      </c>
      <c r="AFZ14" s="170">
        <v>13</v>
      </c>
      <c r="AGA14" s="170">
        <v>0</v>
      </c>
      <c r="AGB14" s="170">
        <v>0</v>
      </c>
      <c r="AGC14" s="170">
        <v>5</v>
      </c>
      <c r="AGD14" s="170">
        <v>13</v>
      </c>
      <c r="AGE14" s="170">
        <v>4</v>
      </c>
      <c r="AGF14" s="170">
        <v>12</v>
      </c>
      <c r="AGG14" s="170">
        <v>4</v>
      </c>
      <c r="AGH14" s="170">
        <v>11</v>
      </c>
      <c r="AGI14" s="170">
        <v>0</v>
      </c>
      <c r="AGJ14" s="170">
        <v>1</v>
      </c>
      <c r="AGK14" s="170">
        <v>1</v>
      </c>
      <c r="AGL14" s="177">
        <v>2</v>
      </c>
      <c r="AGM14" s="170">
        <v>33761</v>
      </c>
      <c r="AGN14" s="170">
        <v>1577</v>
      </c>
      <c r="AGO14" s="170">
        <v>3023</v>
      </c>
      <c r="AGP14" s="170">
        <v>2647</v>
      </c>
      <c r="AGQ14" s="170">
        <v>45216500</v>
      </c>
      <c r="AGR14" s="55" t="s">
        <v>25</v>
      </c>
      <c r="AGS14" s="174">
        <v>5</v>
      </c>
      <c r="AGT14" s="170">
        <v>48238</v>
      </c>
      <c r="AGU14" s="170">
        <v>2</v>
      </c>
      <c r="AGV14" s="170">
        <v>30</v>
      </c>
      <c r="AGW14" s="176">
        <v>0.2286</v>
      </c>
      <c r="AGX14" s="170">
        <v>211</v>
      </c>
      <c r="AGY14" s="176">
        <v>1.6147</v>
      </c>
      <c r="AGZ14" s="170" t="s">
        <v>2265</v>
      </c>
      <c r="AHA14" s="170">
        <v>935</v>
      </c>
      <c r="AHB14" s="170" t="s">
        <v>25</v>
      </c>
      <c r="AHC14" s="170" t="s">
        <v>25</v>
      </c>
      <c r="AHD14" s="170" t="s">
        <v>25</v>
      </c>
      <c r="AHE14" s="176">
        <v>100</v>
      </c>
      <c r="AHF14" s="170">
        <v>13854</v>
      </c>
      <c r="AHG14" s="170">
        <v>1054</v>
      </c>
      <c r="AHH14" s="17">
        <v>8.0659170618634413</v>
      </c>
      <c r="AHI14" s="170">
        <v>3375.72</v>
      </c>
      <c r="AHJ14" s="170" t="s">
        <v>25</v>
      </c>
      <c r="AHK14" s="170" t="s">
        <v>25</v>
      </c>
      <c r="AHL14" s="170" t="s">
        <v>25</v>
      </c>
      <c r="AHM14" s="170" t="s">
        <v>25</v>
      </c>
      <c r="AHN14" s="174">
        <v>59215</v>
      </c>
      <c r="AHO14" s="170">
        <v>42766</v>
      </c>
      <c r="AHP14" s="170">
        <v>638</v>
      </c>
      <c r="AHQ14" s="170">
        <v>422</v>
      </c>
      <c r="AHR14" s="170">
        <v>1956</v>
      </c>
      <c r="AHS14" s="170">
        <v>1141</v>
      </c>
      <c r="AHT14" s="170">
        <v>1033</v>
      </c>
      <c r="AHU14" s="170">
        <v>701</v>
      </c>
      <c r="AHV14" s="170">
        <v>1024</v>
      </c>
      <c r="AHW14" s="170">
        <v>805</v>
      </c>
      <c r="AHX14" s="170">
        <v>5773</v>
      </c>
      <c r="AHY14" s="170">
        <v>3671</v>
      </c>
      <c r="AHZ14" s="170">
        <v>10677</v>
      </c>
      <c r="AIA14" s="170">
        <v>6476</v>
      </c>
      <c r="AIB14" s="170">
        <v>17102</v>
      </c>
      <c r="AIC14" s="170">
        <v>11398</v>
      </c>
      <c r="AID14" s="170">
        <v>4131</v>
      </c>
      <c r="AIE14" s="170">
        <v>3204</v>
      </c>
      <c r="AIF14" s="170">
        <v>16881</v>
      </c>
      <c r="AIG14" s="170">
        <v>14948</v>
      </c>
      <c r="AIH14" s="170">
        <v>728</v>
      </c>
      <c r="AII14" s="170">
        <v>497</v>
      </c>
      <c r="AIJ14" s="174">
        <v>8545</v>
      </c>
      <c r="AIK14" s="177">
        <v>4914</v>
      </c>
      <c r="AIL14" s="75">
        <v>433</v>
      </c>
      <c r="AIM14" s="75">
        <v>519</v>
      </c>
      <c r="AIN14" s="75">
        <v>302</v>
      </c>
      <c r="AIO14" s="75">
        <v>397</v>
      </c>
      <c r="AIP14" s="75">
        <v>131</v>
      </c>
      <c r="AIQ14" s="75">
        <v>132</v>
      </c>
      <c r="AIR14" s="75">
        <v>91</v>
      </c>
      <c r="AIS14" s="75">
        <v>103</v>
      </c>
      <c r="AIT14" s="75">
        <v>1029</v>
      </c>
      <c r="AIU14" s="75">
        <v>1823</v>
      </c>
      <c r="AIV14" s="75">
        <v>1051</v>
      </c>
      <c r="AIW14" s="76">
        <v>1584</v>
      </c>
      <c r="AIX14" s="59" t="s">
        <v>25</v>
      </c>
      <c r="AIY14" s="55" t="s">
        <v>25</v>
      </c>
      <c r="AIZ14" s="55" t="s">
        <v>25</v>
      </c>
      <c r="AJA14" s="55" t="s">
        <v>25</v>
      </c>
      <c r="AJB14" s="55" t="s">
        <v>25</v>
      </c>
      <c r="AJC14" s="55" t="s">
        <v>25</v>
      </c>
      <c r="AJD14" s="55" t="s">
        <v>25</v>
      </c>
      <c r="AJE14" s="55" t="s">
        <v>25</v>
      </c>
      <c r="AJF14" s="55" t="s">
        <v>25</v>
      </c>
      <c r="AJG14" s="55" t="s">
        <v>25</v>
      </c>
      <c r="AJH14" s="55" t="s">
        <v>25</v>
      </c>
      <c r="AJI14" s="55" t="s">
        <v>25</v>
      </c>
      <c r="AJJ14" s="55" t="s">
        <v>25</v>
      </c>
      <c r="AJK14" s="55" t="s">
        <v>25</v>
      </c>
      <c r="AJL14" s="55" t="s">
        <v>25</v>
      </c>
      <c r="AJM14" s="55" t="s">
        <v>25</v>
      </c>
      <c r="AJN14" s="55" t="s">
        <v>25</v>
      </c>
      <c r="AJO14" s="55" t="s">
        <v>25</v>
      </c>
      <c r="AJP14" s="55" t="s">
        <v>25</v>
      </c>
      <c r="AJQ14" s="55" t="s">
        <v>25</v>
      </c>
      <c r="AJR14" s="55" t="s">
        <v>25</v>
      </c>
      <c r="AJS14" s="55" t="s">
        <v>25</v>
      </c>
      <c r="AJT14" s="55" t="s">
        <v>25</v>
      </c>
      <c r="AJU14" s="55" t="s">
        <v>25</v>
      </c>
      <c r="AJV14" s="55" t="s">
        <v>25</v>
      </c>
      <c r="AJW14" s="55" t="s">
        <v>25</v>
      </c>
      <c r="AJX14" s="55" t="s">
        <v>25</v>
      </c>
      <c r="AJY14" s="55" t="s">
        <v>25</v>
      </c>
      <c r="AJZ14" s="55" t="s">
        <v>25</v>
      </c>
      <c r="AKA14" s="55" t="s">
        <v>25</v>
      </c>
      <c r="AKB14" s="59" t="s">
        <v>25</v>
      </c>
      <c r="AKC14" s="97" t="s">
        <v>25</v>
      </c>
      <c r="AKD14" s="15" t="s">
        <v>25</v>
      </c>
      <c r="AKE14" s="13" t="s">
        <v>25</v>
      </c>
      <c r="AKF14" s="13" t="s">
        <v>25</v>
      </c>
      <c r="AKG14" s="13" t="s">
        <v>25</v>
      </c>
      <c r="AKH14" s="133" t="s">
        <v>25</v>
      </c>
      <c r="AKI14" s="59" t="s">
        <v>25</v>
      </c>
      <c r="AKJ14" s="97" t="s">
        <v>25</v>
      </c>
      <c r="AKK14" s="59">
        <v>4559</v>
      </c>
      <c r="AKL14" s="55">
        <v>6067</v>
      </c>
      <c r="AKM14" s="55">
        <v>166</v>
      </c>
      <c r="AKN14" s="55">
        <v>307</v>
      </c>
      <c r="AKO14" s="132" t="s">
        <v>25</v>
      </c>
      <c r="AKP14" s="56" t="s">
        <v>25</v>
      </c>
      <c r="AKQ14" s="55" t="s">
        <v>25</v>
      </c>
      <c r="AKR14" s="55" t="s">
        <v>25</v>
      </c>
      <c r="AKS14" s="55" t="s">
        <v>25</v>
      </c>
      <c r="AKT14" s="55" t="s">
        <v>25</v>
      </c>
      <c r="AKU14" s="174">
        <v>3045</v>
      </c>
      <c r="AKV14" s="170">
        <v>2702</v>
      </c>
      <c r="AKW14" s="170">
        <v>7101</v>
      </c>
      <c r="AKX14" s="170">
        <v>7565</v>
      </c>
      <c r="AKY14" s="170"/>
      <c r="AKZ14" s="170"/>
      <c r="ALA14" s="170"/>
      <c r="ALB14" s="170"/>
      <c r="ALC14" s="170" t="s">
        <v>25</v>
      </c>
      <c r="ALD14" s="170" t="s">
        <v>25</v>
      </c>
      <c r="ALE14" s="170" t="s">
        <v>25</v>
      </c>
      <c r="ALF14" s="177" t="s">
        <v>25</v>
      </c>
      <c r="ALG14" s="490"/>
      <c r="ALH14" s="491"/>
      <c r="ALI14" s="491"/>
      <c r="ALJ14" s="491"/>
      <c r="ALK14" s="491"/>
      <c r="ALL14" s="491"/>
      <c r="ALM14" s="491"/>
      <c r="ALN14" s="491"/>
      <c r="ALO14" s="491"/>
      <c r="ALP14" s="491"/>
      <c r="ALQ14" s="491"/>
      <c r="ALR14" s="491"/>
      <c r="ALS14" s="491"/>
      <c r="ALT14" s="492"/>
      <c r="ALU14" s="98">
        <v>53217</v>
      </c>
      <c r="ALV14" s="98">
        <v>30688</v>
      </c>
      <c r="ALW14" s="98">
        <v>194807</v>
      </c>
      <c r="ALX14" s="98">
        <v>196088</v>
      </c>
      <c r="ALY14" s="98">
        <v>144566</v>
      </c>
      <c r="ALZ14" s="98">
        <v>152543</v>
      </c>
      <c r="AMA14" s="98">
        <v>93061</v>
      </c>
      <c r="AMB14" s="98">
        <v>87518</v>
      </c>
      <c r="AMC14" s="98">
        <v>289838</v>
      </c>
      <c r="AMD14" s="98">
        <v>262333</v>
      </c>
      <c r="AME14" s="98">
        <v>153714</v>
      </c>
      <c r="AMF14" s="98">
        <v>143592</v>
      </c>
      <c r="AMG14" s="98">
        <v>119339</v>
      </c>
      <c r="AMH14" s="98">
        <v>166146</v>
      </c>
      <c r="AMI14" s="98">
        <v>7981</v>
      </c>
      <c r="AMJ14" s="98">
        <v>37710</v>
      </c>
      <c r="AMK14" s="178">
        <v>5.0369939887726058</v>
      </c>
      <c r="AML14" s="20">
        <v>2.8504074797188976</v>
      </c>
      <c r="AMM14" s="20">
        <v>18.438500628949868</v>
      </c>
      <c r="AMN14" s="20">
        <v>18.213331005054716</v>
      </c>
      <c r="AMO14" s="20">
        <v>13.683185316363202</v>
      </c>
      <c r="AMP14" s="20">
        <v>14.168720939088889</v>
      </c>
      <c r="AMQ14" s="20">
        <v>8.8082322864717568</v>
      </c>
      <c r="AMR14" s="20">
        <v>8.1289742508484899</v>
      </c>
      <c r="AMS14" s="20">
        <v>27.433193598246326</v>
      </c>
      <c r="AMT14" s="20">
        <v>24.366395508899164</v>
      </c>
      <c r="AMU14" s="20">
        <v>14.549044365338002</v>
      </c>
      <c r="AMV14" s="20">
        <v>13.337321129685739</v>
      </c>
      <c r="AMW14" s="20">
        <v>11.2954474251862</v>
      </c>
      <c r="AMX14" s="20">
        <v>15.432214583074034</v>
      </c>
      <c r="AMY14" s="20">
        <v>0.75540239067204407</v>
      </c>
      <c r="AMZ14" s="20">
        <v>3.5026351036300709</v>
      </c>
      <c r="ANA14" s="20">
        <v>99.244597609327954</v>
      </c>
      <c r="ANB14" s="20">
        <v>96.49736489636993</v>
      </c>
      <c r="ANC14" s="20">
        <v>23.475494617722475</v>
      </c>
      <c r="AND14" s="20">
        <v>21.063738484773612</v>
      </c>
      <c r="ANE14" s="130">
        <v>12581</v>
      </c>
      <c r="ANF14" s="129">
        <v>38.135798726886939</v>
      </c>
      <c r="ANG14" s="131">
        <v>20409</v>
      </c>
      <c r="ANH14" s="129">
        <v>61.864201273113061</v>
      </c>
      <c r="ANI14" s="131">
        <v>342416</v>
      </c>
      <c r="ANJ14" s="129">
        <v>50.506591067654142</v>
      </c>
      <c r="ANK14" s="131">
        <v>335547</v>
      </c>
      <c r="ANL14" s="129">
        <v>49.493408932345865</v>
      </c>
      <c r="ANM14" s="130">
        <v>15</v>
      </c>
      <c r="ANN14" s="129">
        <v>0.81256771397616467</v>
      </c>
      <c r="ANO14" s="131">
        <v>1831</v>
      </c>
      <c r="ANP14" s="129">
        <v>99.187432286023835</v>
      </c>
      <c r="ANQ14" s="131" t="s">
        <v>25</v>
      </c>
      <c r="ANR14" s="129" t="s">
        <v>25</v>
      </c>
      <c r="ANS14" s="131" t="s">
        <v>25</v>
      </c>
      <c r="ANT14" s="129" t="s">
        <v>25</v>
      </c>
      <c r="ANU14" s="131">
        <v>9030</v>
      </c>
      <c r="ANV14" s="129">
        <v>51.429547784485706</v>
      </c>
      <c r="ANW14" s="131">
        <v>8528</v>
      </c>
      <c r="ANX14" s="225">
        <v>48.570452215514301</v>
      </c>
      <c r="ANY14" s="130">
        <v>3459</v>
      </c>
      <c r="ANZ14" s="129">
        <v>29.808686659772494</v>
      </c>
      <c r="AOA14" s="131">
        <v>8145</v>
      </c>
      <c r="AOB14" s="129">
        <v>70.191313340227509</v>
      </c>
      <c r="AOC14" s="131">
        <v>112108</v>
      </c>
      <c r="AOD14" s="129">
        <v>52.074710961850215</v>
      </c>
      <c r="AOE14" s="131">
        <v>103175</v>
      </c>
      <c r="AOF14" s="129">
        <v>47.925289038149785</v>
      </c>
      <c r="AOG14" s="131">
        <v>5732</v>
      </c>
      <c r="AOH14" s="129">
        <v>51.302246487067038</v>
      </c>
      <c r="AOI14" s="131">
        <v>5441</v>
      </c>
      <c r="AOJ14" s="129">
        <v>48.697753512932962</v>
      </c>
      <c r="AOK14" s="130">
        <v>111810</v>
      </c>
      <c r="AOL14" s="131">
        <v>102932</v>
      </c>
      <c r="AOM14" s="131">
        <v>53908</v>
      </c>
      <c r="AON14" s="131">
        <v>53556</v>
      </c>
      <c r="AOO14" s="129">
        <v>48.213934352920134</v>
      </c>
      <c r="AOP14" s="129">
        <v>52.0304667158901</v>
      </c>
      <c r="AOQ14" s="131">
        <v>1822</v>
      </c>
      <c r="AOR14" s="129">
        <v>51.570902915369373</v>
      </c>
      <c r="AOS14" s="131">
        <v>1711</v>
      </c>
      <c r="AOT14" s="129">
        <v>48.429097084630627</v>
      </c>
      <c r="AOU14" s="131">
        <v>26</v>
      </c>
      <c r="AOV14" s="129">
        <v>56.521739130434781</v>
      </c>
      <c r="AOW14" s="131">
        <v>20</v>
      </c>
      <c r="AOX14" s="129">
        <v>43.478260869565219</v>
      </c>
      <c r="AOY14" s="131">
        <v>588</v>
      </c>
      <c r="AOZ14" s="131">
        <v>463</v>
      </c>
      <c r="APA14" s="129">
        <v>126.99784017278618</v>
      </c>
      <c r="APB14" s="131">
        <v>165</v>
      </c>
      <c r="APC14" s="131">
        <v>68</v>
      </c>
      <c r="APD14" s="129">
        <v>29.184549356223176</v>
      </c>
      <c r="APE14" s="131" t="s">
        <v>25</v>
      </c>
      <c r="APF14" s="131" t="s">
        <v>25</v>
      </c>
      <c r="APG14" s="130">
        <v>1976</v>
      </c>
      <c r="APH14" s="129">
        <v>30.64516129032258</v>
      </c>
      <c r="API14" s="131">
        <v>4472</v>
      </c>
      <c r="APJ14" s="129">
        <v>69.354838709677423</v>
      </c>
      <c r="APK14" s="131">
        <v>63934</v>
      </c>
      <c r="APL14" s="129">
        <v>52.038515696855747</v>
      </c>
      <c r="APM14" s="131">
        <v>58925</v>
      </c>
      <c r="APN14" s="129">
        <v>47.961484303144253</v>
      </c>
      <c r="APO14" s="131">
        <v>723</v>
      </c>
      <c r="APP14" s="129">
        <v>50.736842105263158</v>
      </c>
      <c r="APQ14" s="131">
        <v>702</v>
      </c>
      <c r="APR14" s="129">
        <v>49.263157894736842</v>
      </c>
      <c r="APS14" s="130">
        <v>63704</v>
      </c>
      <c r="APT14" s="131">
        <v>58714</v>
      </c>
      <c r="APU14" s="131">
        <v>45920</v>
      </c>
      <c r="APV14" s="131">
        <v>46345</v>
      </c>
      <c r="APW14" s="129">
        <v>72.083385658671347</v>
      </c>
      <c r="APX14" s="129">
        <v>78.933474128827868</v>
      </c>
      <c r="APY14" s="131">
        <v>1024</v>
      </c>
      <c r="APZ14" s="129">
        <v>51.32832080200501</v>
      </c>
      <c r="AQA14" s="131">
        <v>971</v>
      </c>
      <c r="AQB14" s="129">
        <v>48.67167919799499</v>
      </c>
      <c r="AQC14" s="131">
        <v>220</v>
      </c>
      <c r="AQD14" s="129">
        <v>54.590570719602979</v>
      </c>
      <c r="AQE14" s="131">
        <v>183</v>
      </c>
      <c r="AQF14" s="129">
        <v>45.409429280397021</v>
      </c>
      <c r="AQG14" s="131">
        <v>219</v>
      </c>
      <c r="AQH14" s="131">
        <v>191</v>
      </c>
      <c r="AQI14" s="129">
        <v>114.65968586387434</v>
      </c>
      <c r="AQJ14" s="131">
        <v>51</v>
      </c>
      <c r="AQK14" s="131">
        <v>19</v>
      </c>
      <c r="AQL14" s="129">
        <v>27.142857142857142</v>
      </c>
      <c r="AQM14" s="130"/>
      <c r="AQN14" s="129"/>
      <c r="AQO14" s="131"/>
      <c r="AQP14" s="129"/>
      <c r="AQQ14" s="131"/>
      <c r="AQR14" s="129"/>
      <c r="AQS14" s="131"/>
      <c r="AQT14" s="129"/>
      <c r="AQU14" s="131"/>
      <c r="AQV14" s="129"/>
      <c r="AQW14" s="131"/>
      <c r="AQX14" s="129"/>
      <c r="AQY14" s="131"/>
      <c r="AQZ14" s="129"/>
      <c r="ARA14" s="131"/>
      <c r="ARB14" s="129"/>
      <c r="ARC14" s="131"/>
      <c r="ARD14" s="129"/>
      <c r="ARE14" s="131"/>
      <c r="ARF14" s="129"/>
      <c r="ARG14" s="131"/>
      <c r="ARH14" s="129"/>
      <c r="ARI14" s="131"/>
      <c r="ARJ14" s="129"/>
      <c r="ARK14" s="131"/>
      <c r="ARL14" s="129"/>
      <c r="ARM14" s="131"/>
      <c r="ARN14" s="129"/>
      <c r="ARO14" s="131"/>
      <c r="ARP14" s="129"/>
      <c r="ARQ14" s="131"/>
      <c r="ARR14" s="129"/>
      <c r="ARS14" s="131">
        <v>166</v>
      </c>
      <c r="ART14" s="131">
        <v>105</v>
      </c>
      <c r="ARU14" s="129">
        <v>158.0952380952381</v>
      </c>
      <c r="ARV14" s="131">
        <v>30</v>
      </c>
      <c r="ARW14" s="131">
        <v>6</v>
      </c>
      <c r="ARX14" s="129">
        <v>16.666666666666664</v>
      </c>
      <c r="ARY14" s="130">
        <v>4277</v>
      </c>
      <c r="ARZ14" s="129">
        <v>66.217680755534914</v>
      </c>
      <c r="ASA14" s="131">
        <v>2182</v>
      </c>
      <c r="ASB14" s="129">
        <v>33.782319244465086</v>
      </c>
      <c r="ASC14" s="131">
        <v>88185</v>
      </c>
      <c r="ASD14" s="129">
        <v>47.002169289890681</v>
      </c>
      <c r="ASE14" s="131">
        <v>99434</v>
      </c>
      <c r="ASF14" s="129">
        <v>52.997830710109319</v>
      </c>
      <c r="ASG14" s="130">
        <v>69</v>
      </c>
      <c r="ASH14" s="129">
        <v>25.461254612546124</v>
      </c>
      <c r="ASI14" s="131">
        <v>202</v>
      </c>
      <c r="ASJ14" s="129">
        <v>74.538745387453872</v>
      </c>
      <c r="ASK14" s="131">
        <v>652</v>
      </c>
      <c r="ASL14" s="129">
        <v>59.981600735970567</v>
      </c>
      <c r="ASM14" s="131">
        <v>435</v>
      </c>
      <c r="ASN14" s="129">
        <v>40.018399264029433</v>
      </c>
      <c r="ASO14" s="130"/>
      <c r="ASP14" s="129"/>
      <c r="ASQ14" s="131"/>
      <c r="ASR14" s="129"/>
      <c r="ASS14" s="131"/>
      <c r="AST14" s="129"/>
      <c r="ASU14" s="131"/>
      <c r="ASV14" s="129"/>
      <c r="ASW14" s="131">
        <v>2</v>
      </c>
      <c r="ASX14" s="131">
        <v>165</v>
      </c>
      <c r="ASY14" s="129">
        <v>98.802395209580837</v>
      </c>
      <c r="ASZ14" s="131">
        <v>9271</v>
      </c>
      <c r="ATA14" s="129">
        <v>23.280516284559173</v>
      </c>
      <c r="ATB14" s="131">
        <v>30552</v>
      </c>
      <c r="ATC14" s="129">
        <v>76.71948371544083</v>
      </c>
      <c r="ATD14" s="59" t="s">
        <v>25</v>
      </c>
      <c r="ATE14" s="55" t="s">
        <v>25</v>
      </c>
      <c r="ATF14" s="55" t="s">
        <v>25</v>
      </c>
      <c r="ATG14" s="97" t="s">
        <v>25</v>
      </c>
      <c r="ATH14" s="59" t="s">
        <v>25</v>
      </c>
      <c r="ATI14" s="55" t="s">
        <v>25</v>
      </c>
      <c r="ATJ14" s="55" t="s">
        <v>25</v>
      </c>
      <c r="ATK14" s="28" t="s">
        <v>3024</v>
      </c>
      <c r="ATL14" s="132" t="s">
        <v>3024</v>
      </c>
      <c r="ATM14" s="132" t="s">
        <v>3024</v>
      </c>
      <c r="ATN14" s="132" t="s">
        <v>3024</v>
      </c>
      <c r="ATO14" s="132" t="s">
        <v>3024</v>
      </c>
      <c r="ATP14" s="132" t="s">
        <v>3024</v>
      </c>
      <c r="ATQ14" s="132" t="s">
        <v>3024</v>
      </c>
      <c r="ATR14" s="132" t="s">
        <v>3024</v>
      </c>
      <c r="ATS14" s="132" t="s">
        <v>3024</v>
      </c>
      <c r="ATT14" s="132" t="s">
        <v>3024</v>
      </c>
      <c r="ATU14" s="132" t="s">
        <v>3024</v>
      </c>
      <c r="ATV14" s="56" t="s">
        <v>3024</v>
      </c>
      <c r="ATW14" s="92">
        <v>18788</v>
      </c>
      <c r="ATX14" s="120">
        <v>3.7949755162869914E-2</v>
      </c>
      <c r="ATY14" s="92">
        <v>24163</v>
      </c>
      <c r="ATZ14" s="120">
        <v>7.1472913131647567E-2</v>
      </c>
      <c r="AUA14" s="92">
        <v>719</v>
      </c>
      <c r="AUB14" s="120">
        <v>0.97357440890125169</v>
      </c>
      <c r="AUC14" s="120">
        <v>0.13908205841446453</v>
      </c>
      <c r="AUD14" s="120">
        <v>0.13908205841446453</v>
      </c>
      <c r="AUE14" s="120">
        <v>98.74826147426981</v>
      </c>
      <c r="AUF14" s="92">
        <v>1752</v>
      </c>
      <c r="AUG14" s="120">
        <v>0.74200913242009126</v>
      </c>
      <c r="AUH14" s="120">
        <v>5.7077625570776253E-2</v>
      </c>
      <c r="AUI14" s="120">
        <v>0</v>
      </c>
      <c r="AUJ14" s="128">
        <v>99.200913242009136</v>
      </c>
      <c r="AUK14" s="90">
        <v>92102.690692500008</v>
      </c>
      <c r="AUL14" s="120">
        <v>99.890290729566644</v>
      </c>
      <c r="AUM14" s="93">
        <v>2337</v>
      </c>
      <c r="AUN14" s="55">
        <v>17.809999999999999</v>
      </c>
      <c r="AUO14" s="92">
        <v>1041</v>
      </c>
      <c r="AUP14" s="55">
        <v>7.93</v>
      </c>
      <c r="AUQ14" s="92">
        <v>0</v>
      </c>
      <c r="AUR14" s="92">
        <v>0</v>
      </c>
      <c r="AUS14" s="92">
        <v>49</v>
      </c>
      <c r="AUT14" s="92">
        <v>39</v>
      </c>
      <c r="AUU14" s="92">
        <v>2206</v>
      </c>
      <c r="AUV14" s="92">
        <v>955</v>
      </c>
      <c r="AUW14" s="92">
        <v>82</v>
      </c>
      <c r="AUX14" s="92">
        <v>47</v>
      </c>
      <c r="AUY14" s="92">
        <v>0</v>
      </c>
      <c r="AUZ14" s="94">
        <v>0</v>
      </c>
      <c r="AVA14" s="92">
        <v>174</v>
      </c>
      <c r="AVB14" s="92">
        <v>12</v>
      </c>
      <c r="AVC14" s="92">
        <v>8</v>
      </c>
      <c r="AVD14" s="92">
        <v>0</v>
      </c>
      <c r="AVE14" s="92">
        <v>75</v>
      </c>
      <c r="AVF14" s="92">
        <v>3</v>
      </c>
      <c r="AVG14" s="92">
        <v>41</v>
      </c>
      <c r="AVH14" s="92">
        <v>4</v>
      </c>
      <c r="AVI14" s="92">
        <v>31</v>
      </c>
      <c r="AVJ14" s="92">
        <v>1</v>
      </c>
      <c r="AVK14" s="92">
        <v>14</v>
      </c>
      <c r="AVL14" s="92">
        <v>3</v>
      </c>
      <c r="AVM14" s="92">
        <v>4</v>
      </c>
      <c r="AVN14" s="92">
        <v>1</v>
      </c>
      <c r="AVO14" s="92">
        <v>1</v>
      </c>
      <c r="AVP14" s="92">
        <v>0</v>
      </c>
      <c r="AVQ14" s="92">
        <v>0</v>
      </c>
      <c r="AVR14" s="94">
        <v>0</v>
      </c>
      <c r="AVS14" s="93">
        <v>32</v>
      </c>
      <c r="AVT14" s="92">
        <v>2</v>
      </c>
      <c r="AVU14" s="92">
        <v>0</v>
      </c>
      <c r="AVV14" s="92">
        <v>0</v>
      </c>
      <c r="AVW14" s="92">
        <v>4</v>
      </c>
      <c r="AVX14" s="92">
        <v>1</v>
      </c>
      <c r="AVY14" s="92">
        <v>9</v>
      </c>
      <c r="AVZ14" s="92">
        <v>0</v>
      </c>
      <c r="AWA14" s="92">
        <v>7</v>
      </c>
      <c r="AWB14" s="92">
        <v>0</v>
      </c>
      <c r="AWC14" s="92">
        <v>8</v>
      </c>
      <c r="AWD14" s="92">
        <v>1</v>
      </c>
      <c r="AWE14" s="92">
        <v>2</v>
      </c>
      <c r="AWF14" s="92">
        <v>0</v>
      </c>
      <c r="AWG14" s="92">
        <v>2</v>
      </c>
      <c r="AWH14" s="92">
        <v>0</v>
      </c>
      <c r="AWI14" s="92">
        <v>0</v>
      </c>
      <c r="AWJ14" s="94">
        <v>0</v>
      </c>
      <c r="AWK14" s="93">
        <v>8338</v>
      </c>
      <c r="AWL14" s="92">
        <v>5345</v>
      </c>
      <c r="AWM14" s="92">
        <v>2487</v>
      </c>
      <c r="AWN14" s="92">
        <v>1398</v>
      </c>
      <c r="AWO14" s="92">
        <v>805</v>
      </c>
      <c r="AWP14" s="92">
        <v>626</v>
      </c>
      <c r="AWQ14" s="92">
        <v>607</v>
      </c>
      <c r="AWR14" s="92">
        <v>404</v>
      </c>
      <c r="AWS14" s="92">
        <v>354</v>
      </c>
      <c r="AWT14" s="92">
        <v>411</v>
      </c>
      <c r="AWU14" s="92">
        <v>522</v>
      </c>
      <c r="AWV14" s="92">
        <v>205</v>
      </c>
      <c r="AWW14" s="92">
        <v>409</v>
      </c>
      <c r="AWX14" s="92">
        <v>225</v>
      </c>
      <c r="AWY14" s="92">
        <v>383</v>
      </c>
      <c r="AWZ14" s="92">
        <v>116</v>
      </c>
      <c r="AXA14" s="92">
        <v>376</v>
      </c>
      <c r="AXB14" s="92">
        <v>159</v>
      </c>
      <c r="AXC14" s="92">
        <v>192</v>
      </c>
      <c r="AXD14" s="92">
        <v>254</v>
      </c>
      <c r="AXE14" s="92">
        <v>168</v>
      </c>
      <c r="AXF14" s="92">
        <v>178</v>
      </c>
      <c r="AXG14" s="92">
        <v>301</v>
      </c>
      <c r="AXH14" s="92">
        <v>137</v>
      </c>
      <c r="AXI14" s="92">
        <v>187</v>
      </c>
      <c r="AXJ14" s="92">
        <v>171</v>
      </c>
      <c r="AXK14" s="92">
        <v>1547</v>
      </c>
      <c r="AXL14" s="94">
        <v>1061</v>
      </c>
      <c r="AXM14" s="93">
        <v>53</v>
      </c>
      <c r="AXN14" s="92">
        <v>46</v>
      </c>
      <c r="AXO14" s="92">
        <v>27</v>
      </c>
      <c r="AXP14" s="92">
        <v>34</v>
      </c>
      <c r="AXQ14" s="92">
        <v>21</v>
      </c>
      <c r="AXR14" s="92">
        <v>18</v>
      </c>
      <c r="AXS14" s="92">
        <v>26</v>
      </c>
      <c r="AXT14" s="92">
        <v>20</v>
      </c>
      <c r="AXU14" s="92">
        <v>133</v>
      </c>
      <c r="AXV14" s="92">
        <v>59</v>
      </c>
      <c r="AXW14" s="92">
        <v>825</v>
      </c>
      <c r="AXX14" s="92">
        <v>302</v>
      </c>
      <c r="AXY14" s="92">
        <v>2326</v>
      </c>
      <c r="AXZ14" s="92">
        <v>1046</v>
      </c>
      <c r="AYA14" s="92">
        <v>4954</v>
      </c>
      <c r="AYB14" s="92">
        <v>3854</v>
      </c>
      <c r="AYC14" s="94">
        <v>6</v>
      </c>
      <c r="AYD14" s="92">
        <v>540</v>
      </c>
      <c r="AYE14" s="92">
        <v>249</v>
      </c>
      <c r="AYF14" s="92">
        <v>530</v>
      </c>
      <c r="AYG14" s="92">
        <v>203</v>
      </c>
      <c r="AYH14" s="92">
        <v>220</v>
      </c>
      <c r="AYI14" s="92">
        <v>175</v>
      </c>
      <c r="AYJ14" s="92">
        <v>143</v>
      </c>
      <c r="AYK14" s="92">
        <v>78</v>
      </c>
      <c r="AYL14" s="92">
        <v>209</v>
      </c>
      <c r="AYM14" s="92">
        <v>22</v>
      </c>
      <c r="AYN14" s="92">
        <v>162</v>
      </c>
      <c r="AYO14" s="92">
        <v>17</v>
      </c>
      <c r="AYP14" s="92">
        <v>90</v>
      </c>
      <c r="AYQ14" s="92">
        <v>63</v>
      </c>
      <c r="AYR14" s="92">
        <v>57</v>
      </c>
      <c r="AYS14" s="92">
        <v>34</v>
      </c>
      <c r="AYT14" s="92">
        <v>93</v>
      </c>
      <c r="AYU14" s="92">
        <v>171</v>
      </c>
      <c r="AYV14" s="92">
        <v>70</v>
      </c>
      <c r="AYW14" s="119">
        <v>637.1208069076182</v>
      </c>
      <c r="AYX14" s="120">
        <v>409.03535764383389</v>
      </c>
      <c r="AYY14" s="120">
        <v>190.0359135019485</v>
      </c>
      <c r="AYZ14" s="120">
        <v>106.98436482433672</v>
      </c>
      <c r="AZA14" s="120">
        <v>61.511423550087876</v>
      </c>
      <c r="AZB14" s="120">
        <v>47.905731316190838</v>
      </c>
      <c r="AZC14" s="120">
        <v>46.381905707954459</v>
      </c>
      <c r="AZD14" s="120">
        <v>30.916797846231784</v>
      </c>
      <c r="AZE14" s="120">
        <v>27.049744020783983</v>
      </c>
      <c r="AZF14" s="120">
        <v>31.452484937626892</v>
      </c>
      <c r="AZG14" s="120">
        <v>39.886910674715367</v>
      </c>
      <c r="AZH14" s="120">
        <v>15.687979105142366</v>
      </c>
      <c r="AZI14" s="120">
        <v>31.252387865821042</v>
      </c>
      <c r="AZJ14" s="120">
        <v>17.218513651985525</v>
      </c>
      <c r="AZK14" s="120">
        <v>29.265683502712616</v>
      </c>
      <c r="AZL14" s="120">
        <v>8.8771003716903145</v>
      </c>
      <c r="AZM14" s="120">
        <v>28.730801558798809</v>
      </c>
      <c r="AZN14" s="120">
        <v>12.167749647403104</v>
      </c>
      <c r="AZO14" s="120">
        <v>14.671047604493008</v>
      </c>
      <c r="AZP14" s="120">
        <v>19.437788744908104</v>
      </c>
      <c r="AZQ14" s="120">
        <v>12.837166653931382</v>
      </c>
      <c r="AZR14" s="120">
        <v>13.621757466904103</v>
      </c>
      <c r="AZS14" s="120">
        <v>22.999923588293726</v>
      </c>
      <c r="AZT14" s="120">
        <v>10.484161645875631</v>
      </c>
      <c r="AZU14" s="120">
        <v>14.288989073126002</v>
      </c>
      <c r="AZV14" s="120">
        <v>13.086070375508998</v>
      </c>
      <c r="AZW14" s="120">
        <v>118.20890960495147</v>
      </c>
      <c r="AZX14" s="128">
        <v>81.19485771002951</v>
      </c>
      <c r="AZY14" s="120">
        <v>430.61423464413389</v>
      </c>
      <c r="AZZ14" s="91">
        <v>405.67951318458415</v>
      </c>
      <c r="BAA14" s="91">
        <v>219.36951576210592</v>
      </c>
      <c r="BAB14" s="91">
        <v>299.8500749625187</v>
      </c>
      <c r="BAC14" s="91">
        <v>452.21843003412971</v>
      </c>
      <c r="BAD14" s="91">
        <v>420.55220332784785</v>
      </c>
      <c r="BAE14" s="91">
        <v>39.261876717707111</v>
      </c>
      <c r="BAF14" s="91">
        <v>36.604709805995036</v>
      </c>
      <c r="BAG14" s="91">
        <v>13.401440139374976</v>
      </c>
      <c r="BAH14" s="91">
        <v>11.184368726268168</v>
      </c>
      <c r="BAI14" s="91">
        <v>64.631189165285761</v>
      </c>
      <c r="BAJ14" s="91">
        <v>30.671816759288621</v>
      </c>
      <c r="BAK14" s="91">
        <v>189.7461196918523</v>
      </c>
      <c r="BAL14" s="91">
        <v>67.086438209947232</v>
      </c>
      <c r="BAM14" s="91">
        <v>768.82522778017415</v>
      </c>
      <c r="BAN14" s="91">
        <v>332.10355534953425</v>
      </c>
      <c r="BAO14" s="91">
        <v>4657.3281940396728</v>
      </c>
      <c r="BAP14" s="91">
        <v>3493.6793774107432</v>
      </c>
      <c r="BAQ14" s="128">
        <v>25.373197445764792</v>
      </c>
      <c r="BAR14" s="91">
        <v>41.262321387636582</v>
      </c>
      <c r="BAS14" s="91">
        <v>19.055155108197315</v>
      </c>
      <c r="BAT14" s="91">
        <v>40.498204324902574</v>
      </c>
      <c r="BAU14" s="91">
        <v>15.534925650458051</v>
      </c>
      <c r="BAV14" s="91">
        <v>16.81057538014824</v>
      </c>
      <c r="BAW14" s="91">
        <v>13.392177284877629</v>
      </c>
      <c r="BAX14" s="91">
        <v>10.926873997096354</v>
      </c>
      <c r="BAY14" s="91">
        <v>5.969084732688315</v>
      </c>
      <c r="BAZ14" s="91">
        <v>15.970046611140827</v>
      </c>
      <c r="BBA14" s="91">
        <v>1.6835880015274736</v>
      </c>
      <c r="BBB14" s="91">
        <v>12.378696416290977</v>
      </c>
      <c r="BBC14" s="91">
        <v>1.3009543648166841</v>
      </c>
      <c r="BBD14" s="91">
        <v>6.877053564606098</v>
      </c>
      <c r="BBE14" s="91">
        <v>4.8211838225559465</v>
      </c>
      <c r="BBF14" s="91">
        <v>4.3554672575838618</v>
      </c>
      <c r="BBG14" s="91">
        <v>2.6019087296333683</v>
      </c>
      <c r="BBH14" s="91">
        <v>7.1062886834263006</v>
      </c>
      <c r="BBI14" s="91">
        <v>13.086070375508998</v>
      </c>
      <c r="BBJ14" s="120">
        <v>5.3568709139510524</v>
      </c>
      <c r="BBK14" s="119" t="s">
        <v>25</v>
      </c>
      <c r="BBL14" s="120" t="s">
        <v>25</v>
      </c>
      <c r="BBM14" s="120" t="s">
        <v>25</v>
      </c>
      <c r="BBN14" s="120" t="s">
        <v>25</v>
      </c>
      <c r="BBO14" s="120" t="s">
        <v>25</v>
      </c>
      <c r="BBP14" s="120" t="s">
        <v>25</v>
      </c>
      <c r="BBQ14" s="120" t="s">
        <v>25</v>
      </c>
      <c r="BBR14" s="120" t="s">
        <v>25</v>
      </c>
      <c r="BBS14" s="120" t="s">
        <v>25</v>
      </c>
      <c r="BBT14" s="120" t="s">
        <v>25</v>
      </c>
      <c r="BBU14" s="120" t="s">
        <v>25</v>
      </c>
      <c r="BBV14" s="120" t="s">
        <v>25</v>
      </c>
      <c r="BBW14" s="120" t="s">
        <v>25</v>
      </c>
      <c r="BBX14" s="120" t="s">
        <v>25</v>
      </c>
      <c r="BBY14" s="120" t="s">
        <v>25</v>
      </c>
      <c r="BBZ14" s="120" t="s">
        <v>25</v>
      </c>
      <c r="BCA14" s="120" t="s">
        <v>25</v>
      </c>
      <c r="BCB14" s="120" t="s">
        <v>25</v>
      </c>
      <c r="BCC14" s="120" t="s">
        <v>25</v>
      </c>
      <c r="BCD14" s="120" t="s">
        <v>25</v>
      </c>
      <c r="BCE14" s="120" t="s">
        <v>25</v>
      </c>
      <c r="BCF14" s="120" t="s">
        <v>25</v>
      </c>
      <c r="BCG14" s="120" t="s">
        <v>25</v>
      </c>
      <c r="BCH14" s="120" t="s">
        <v>25</v>
      </c>
      <c r="BCI14" s="120" t="s">
        <v>25</v>
      </c>
      <c r="BCJ14" s="128" t="s">
        <v>25</v>
      </c>
      <c r="BCK14" s="119" t="s">
        <v>25</v>
      </c>
      <c r="BCL14" s="120" t="s">
        <v>25</v>
      </c>
      <c r="BCM14" s="120" t="s">
        <v>25</v>
      </c>
      <c r="BCN14" s="120" t="s">
        <v>25</v>
      </c>
      <c r="BCO14" s="120" t="s">
        <v>25</v>
      </c>
      <c r="BCP14" s="120" t="s">
        <v>25</v>
      </c>
      <c r="BCQ14" s="120" t="s">
        <v>25</v>
      </c>
      <c r="BCR14" s="120" t="s">
        <v>25</v>
      </c>
      <c r="BCS14" s="120" t="s">
        <v>25</v>
      </c>
      <c r="BCT14" s="120" t="s">
        <v>25</v>
      </c>
      <c r="BCU14" s="120" t="s">
        <v>25</v>
      </c>
      <c r="BCV14" s="120" t="s">
        <v>25</v>
      </c>
      <c r="BCW14" s="120" t="s">
        <v>25</v>
      </c>
      <c r="BCX14" s="120" t="s">
        <v>25</v>
      </c>
      <c r="BCY14" s="120" t="s">
        <v>25</v>
      </c>
      <c r="BCZ14" s="120" t="s">
        <v>25</v>
      </c>
      <c r="BDA14" s="120" t="s">
        <v>25</v>
      </c>
      <c r="BDB14" s="120" t="s">
        <v>25</v>
      </c>
      <c r="BDC14" s="128" t="s">
        <v>25</v>
      </c>
      <c r="BDD14" s="90" t="s">
        <v>25</v>
      </c>
      <c r="BDE14" s="90" t="s">
        <v>25</v>
      </c>
      <c r="BDF14" s="90" t="s">
        <v>25</v>
      </c>
      <c r="BDG14" s="90" t="s">
        <v>25</v>
      </c>
      <c r="BDH14" s="90" t="s">
        <v>25</v>
      </c>
      <c r="BDI14" s="90" t="s">
        <v>25</v>
      </c>
      <c r="BDJ14" s="90" t="s">
        <v>25</v>
      </c>
      <c r="BDK14" s="90" t="s">
        <v>25</v>
      </c>
      <c r="BDL14" s="90" t="s">
        <v>25</v>
      </c>
      <c r="BDM14" s="90" t="s">
        <v>25</v>
      </c>
      <c r="BDN14" s="90" t="s">
        <v>25</v>
      </c>
      <c r="BDO14" s="94" t="s">
        <v>25</v>
      </c>
      <c r="BDP14" s="90">
        <v>116</v>
      </c>
      <c r="BDQ14" s="90">
        <v>64</v>
      </c>
      <c r="BDR14" s="90">
        <v>1</v>
      </c>
      <c r="BDS14" s="90">
        <v>0</v>
      </c>
      <c r="BDT14" s="90">
        <v>8</v>
      </c>
      <c r="BDU14" s="90">
        <v>7</v>
      </c>
      <c r="BDV14" s="90">
        <v>57</v>
      </c>
      <c r="BDW14" s="90">
        <v>29</v>
      </c>
      <c r="BDX14" s="90">
        <v>37</v>
      </c>
      <c r="BDY14" s="90">
        <v>20</v>
      </c>
      <c r="BDZ14" s="90">
        <v>13</v>
      </c>
      <c r="BEA14" s="92">
        <v>8</v>
      </c>
      <c r="BEB14" s="119">
        <v>22.4</v>
      </c>
      <c r="BEC14" s="120">
        <v>11.8</v>
      </c>
      <c r="BED14" s="120">
        <v>0.9</v>
      </c>
      <c r="BEE14" s="120">
        <v>0</v>
      </c>
      <c r="BEF14" s="120">
        <v>10.199999999999999</v>
      </c>
      <c r="BEG14" s="120">
        <v>9.5</v>
      </c>
      <c r="BEH14" s="120">
        <v>33.299999999999997</v>
      </c>
      <c r="BEI14" s="120">
        <v>14.9</v>
      </c>
      <c r="BEJ14" s="120">
        <v>30.6</v>
      </c>
      <c r="BEK14" s="120">
        <v>15.1</v>
      </c>
      <c r="BEL14" s="120">
        <v>32.200000000000003</v>
      </c>
      <c r="BEM14" s="128">
        <v>18.7</v>
      </c>
      <c r="BEN14" s="92" t="s">
        <v>2205</v>
      </c>
      <c r="BEO14" s="92" t="s">
        <v>2205</v>
      </c>
      <c r="BEP14" s="92" t="s">
        <v>2205</v>
      </c>
      <c r="BEQ14" s="92" t="s">
        <v>2205</v>
      </c>
      <c r="BER14" s="92" t="s">
        <v>2205</v>
      </c>
      <c r="BES14" s="92" t="s">
        <v>2205</v>
      </c>
      <c r="BET14" s="92" t="s">
        <v>2205</v>
      </c>
      <c r="BEU14" s="92" t="s">
        <v>2205</v>
      </c>
      <c r="BEV14" s="92" t="s">
        <v>2205</v>
      </c>
      <c r="BEW14" s="92" t="s">
        <v>2205</v>
      </c>
      <c r="BEX14" s="92" t="s">
        <v>2205</v>
      </c>
      <c r="BEY14" s="92" t="s">
        <v>2205</v>
      </c>
      <c r="BEZ14" s="92" t="s">
        <v>2205</v>
      </c>
      <c r="BFA14" s="92" t="s">
        <v>2205</v>
      </c>
      <c r="BFB14" s="92" t="s">
        <v>2205</v>
      </c>
      <c r="BFC14" s="92" t="s">
        <v>2205</v>
      </c>
      <c r="BFD14" s="59" t="s">
        <v>25</v>
      </c>
      <c r="BFE14" s="55" t="s">
        <v>25</v>
      </c>
      <c r="BFF14" s="162" t="s">
        <v>25</v>
      </c>
      <c r="BFG14" s="55" t="s">
        <v>25</v>
      </c>
      <c r="BFH14" s="59" t="s">
        <v>25</v>
      </c>
      <c r="BFI14" s="97" t="s">
        <v>25</v>
      </c>
      <c r="BFJ14" s="59" t="s">
        <v>25</v>
      </c>
      <c r="BFK14" s="97" t="s">
        <v>25</v>
      </c>
      <c r="BFL14" s="59" t="s">
        <v>25</v>
      </c>
      <c r="BFM14" s="97" t="s">
        <v>25</v>
      </c>
      <c r="BFN14" s="59" t="s">
        <v>25</v>
      </c>
      <c r="BFO14" s="97" t="s">
        <v>25</v>
      </c>
      <c r="BFP14" s="59" t="s">
        <v>25</v>
      </c>
      <c r="BFQ14" s="59" t="s">
        <v>25</v>
      </c>
      <c r="BFR14" s="55" t="s">
        <v>25</v>
      </c>
      <c r="BFS14" s="55" t="s">
        <v>25</v>
      </c>
      <c r="BFT14" s="55" t="s">
        <v>25</v>
      </c>
      <c r="BFU14" s="55" t="s">
        <v>25</v>
      </c>
      <c r="BFV14" s="55" t="s">
        <v>25</v>
      </c>
      <c r="BFW14" s="55" t="s">
        <v>25</v>
      </c>
      <c r="BFX14" s="97" t="s">
        <v>25</v>
      </c>
      <c r="BFY14" s="55" t="s">
        <v>25</v>
      </c>
      <c r="BFZ14" s="207" t="s">
        <v>25</v>
      </c>
      <c r="BGA14" s="207" t="s">
        <v>25</v>
      </c>
      <c r="BGB14" s="207" t="s">
        <v>25</v>
      </c>
      <c r="BGC14" s="207" t="s">
        <v>25</v>
      </c>
      <c r="BGD14" s="207" t="s">
        <v>25</v>
      </c>
      <c r="BGE14" s="207" t="s">
        <v>25</v>
      </c>
      <c r="BGF14" s="207" t="s">
        <v>25</v>
      </c>
      <c r="BGG14" s="55" t="s">
        <v>25</v>
      </c>
      <c r="BGH14" s="207" t="s">
        <v>25</v>
      </c>
      <c r="BGI14" s="207" t="s">
        <v>25</v>
      </c>
      <c r="BGJ14" s="207" t="s">
        <v>25</v>
      </c>
      <c r="BGK14" s="207" t="s">
        <v>25</v>
      </c>
      <c r="BGL14" s="207" t="s">
        <v>25</v>
      </c>
      <c r="BGM14" s="307" t="s">
        <v>25</v>
      </c>
      <c r="BGN14" s="132" t="s">
        <v>2205</v>
      </c>
      <c r="BGO14" s="132" t="s">
        <v>2205</v>
      </c>
      <c r="BGP14" s="132" t="s">
        <v>2205</v>
      </c>
      <c r="BGQ14" s="132" t="s">
        <v>2205</v>
      </c>
      <c r="BGR14" s="132" t="s">
        <v>2205</v>
      </c>
      <c r="BGS14" s="132" t="s">
        <v>2205</v>
      </c>
      <c r="BGT14" s="132" t="s">
        <v>2205</v>
      </c>
      <c r="BGU14" s="132" t="s">
        <v>2205</v>
      </c>
      <c r="BGV14" s="132" t="s">
        <v>2205</v>
      </c>
      <c r="BGW14" s="132" t="s">
        <v>2205</v>
      </c>
      <c r="BGX14" s="132" t="s">
        <v>2205</v>
      </c>
      <c r="BGY14" s="132" t="s">
        <v>2205</v>
      </c>
      <c r="BGZ14" s="132" t="s">
        <v>2205</v>
      </c>
      <c r="BHA14" s="132" t="s">
        <v>2205</v>
      </c>
      <c r="BHB14" s="132" t="s">
        <v>2205</v>
      </c>
      <c r="BHC14" s="74">
        <v>7344</v>
      </c>
      <c r="BHD14" s="75">
        <v>4025</v>
      </c>
      <c r="BHE14" s="75">
        <v>2015</v>
      </c>
      <c r="BHF14" s="75">
        <v>206</v>
      </c>
      <c r="BHG14" s="75">
        <v>1098</v>
      </c>
      <c r="BHH14" s="872">
        <v>2476</v>
      </c>
      <c r="BHI14" s="873"/>
      <c r="BHJ14" s="872">
        <v>1514</v>
      </c>
      <c r="BHK14" s="873"/>
      <c r="BHL14" s="873" t="s">
        <v>25</v>
      </c>
      <c r="BHM14" s="873"/>
      <c r="BHN14" s="75" t="s">
        <v>25</v>
      </c>
      <c r="BHO14" s="76" t="s">
        <v>25</v>
      </c>
      <c r="BHP14" s="74">
        <v>1642</v>
      </c>
      <c r="BHQ14" s="75">
        <v>5346</v>
      </c>
      <c r="BHR14" s="75">
        <v>236</v>
      </c>
      <c r="BHS14" s="75">
        <v>3577</v>
      </c>
      <c r="BHT14" s="75">
        <v>1061</v>
      </c>
      <c r="BHU14" s="75">
        <v>861</v>
      </c>
      <c r="BHV14" s="75">
        <v>88</v>
      </c>
      <c r="BHW14" s="75">
        <v>111</v>
      </c>
      <c r="BHX14" s="75">
        <v>257</v>
      </c>
      <c r="BHY14" s="75">
        <v>797</v>
      </c>
      <c r="BHZ14" s="75">
        <v>192</v>
      </c>
      <c r="BIA14" s="75">
        <v>182</v>
      </c>
      <c r="BIB14" s="75">
        <v>351</v>
      </c>
      <c r="BIC14" s="75">
        <v>222</v>
      </c>
      <c r="BID14" s="75">
        <v>297</v>
      </c>
      <c r="BIE14" s="75">
        <v>413</v>
      </c>
      <c r="BIF14" s="75">
        <v>39</v>
      </c>
      <c r="BIG14" s="75">
        <v>271</v>
      </c>
      <c r="BIH14" s="75">
        <v>134</v>
      </c>
      <c r="BII14" s="75">
        <v>2235</v>
      </c>
      <c r="BIJ14" s="75">
        <v>209</v>
      </c>
      <c r="BIK14" s="75">
        <v>1514</v>
      </c>
      <c r="BIL14" s="75">
        <v>140</v>
      </c>
      <c r="BIM14" s="75">
        <v>163</v>
      </c>
      <c r="BIN14" s="75">
        <v>280</v>
      </c>
      <c r="BIO14" s="76">
        <v>346</v>
      </c>
      <c r="BIP14" s="74">
        <v>5437</v>
      </c>
      <c r="BIQ14" s="75">
        <v>1167</v>
      </c>
      <c r="BIR14" s="75">
        <v>117</v>
      </c>
      <c r="BIS14" s="75">
        <v>2</v>
      </c>
      <c r="BIT14" s="75" t="s">
        <v>25</v>
      </c>
      <c r="BIU14" s="76" t="s">
        <v>25</v>
      </c>
      <c r="BIV14" s="75">
        <v>672</v>
      </c>
      <c r="BIW14" s="75">
        <v>34</v>
      </c>
      <c r="BIX14" s="75">
        <v>524</v>
      </c>
      <c r="BIY14" s="75">
        <v>2</v>
      </c>
      <c r="BIZ14" s="75">
        <v>19</v>
      </c>
      <c r="BJA14" s="75">
        <v>9</v>
      </c>
      <c r="BJB14" s="75">
        <v>31</v>
      </c>
      <c r="BJC14" s="75">
        <v>11</v>
      </c>
      <c r="BJD14" s="75">
        <v>168</v>
      </c>
      <c r="BJE14" s="75">
        <v>2</v>
      </c>
      <c r="BJF14" s="75">
        <v>90</v>
      </c>
      <c r="BJG14" s="75">
        <v>0</v>
      </c>
      <c r="BJH14" s="75">
        <v>56</v>
      </c>
      <c r="BJI14" s="75">
        <v>1</v>
      </c>
      <c r="BJJ14" s="75">
        <v>56</v>
      </c>
      <c r="BJK14" s="75">
        <v>0</v>
      </c>
      <c r="BJL14" s="75">
        <v>31</v>
      </c>
      <c r="BJM14" s="75">
        <v>0</v>
      </c>
      <c r="BJN14" s="75">
        <v>4</v>
      </c>
      <c r="BJO14" s="75">
        <v>0</v>
      </c>
      <c r="BJP14" s="75">
        <v>0</v>
      </c>
      <c r="BJQ14" s="75">
        <v>9</v>
      </c>
      <c r="BJR14" s="75">
        <v>69</v>
      </c>
      <c r="BJS14" s="74">
        <v>542</v>
      </c>
      <c r="BJT14" s="76">
        <v>6</v>
      </c>
      <c r="BJU14" s="179">
        <v>35</v>
      </c>
      <c r="BJV14" s="180">
        <v>17.928031758227686</v>
      </c>
      <c r="BJW14" s="64">
        <v>5</v>
      </c>
      <c r="BJX14" s="180">
        <v>2.7825544963298108</v>
      </c>
      <c r="BJY14" s="64">
        <v>909</v>
      </c>
      <c r="BJZ14" s="180">
        <v>717.95843897353268</v>
      </c>
      <c r="BKA14" s="64">
        <v>145</v>
      </c>
      <c r="BKB14" s="180">
        <v>123.92209146304985</v>
      </c>
      <c r="BKC14" s="64">
        <v>2061</v>
      </c>
      <c r="BKD14" s="180">
        <v>1704.2494604450399</v>
      </c>
      <c r="BKE14" s="64">
        <v>589</v>
      </c>
      <c r="BKF14" s="180">
        <v>519.94597505318632</v>
      </c>
      <c r="BKG14" s="64">
        <v>17810</v>
      </c>
      <c r="BKH14" s="180">
        <v>2056.7387352846754</v>
      </c>
      <c r="BKI14" s="64">
        <v>3496</v>
      </c>
      <c r="BKJ14" s="181">
        <v>389.85137473905831</v>
      </c>
      <c r="BKK14" s="179">
        <v>20815</v>
      </c>
      <c r="BKL14" s="64">
        <v>4235</v>
      </c>
      <c r="BKM14" s="64">
        <v>657</v>
      </c>
      <c r="BKN14" s="64">
        <v>19</v>
      </c>
      <c r="BKO14" s="64">
        <v>3</v>
      </c>
      <c r="BKP14" s="64">
        <v>0</v>
      </c>
      <c r="BKQ14" s="64">
        <v>93</v>
      </c>
      <c r="BKR14" s="64">
        <v>4</v>
      </c>
      <c r="BKS14" s="64">
        <v>230</v>
      </c>
      <c r="BKT14" s="64">
        <v>2</v>
      </c>
      <c r="BKU14" s="64">
        <v>1</v>
      </c>
      <c r="BKV14" s="64">
        <v>0</v>
      </c>
      <c r="BKW14" s="64">
        <v>4</v>
      </c>
      <c r="BKX14" s="64">
        <v>0</v>
      </c>
      <c r="BKY14" s="64">
        <v>195</v>
      </c>
      <c r="BKZ14" s="64">
        <v>6</v>
      </c>
      <c r="BLA14" s="64">
        <v>131</v>
      </c>
      <c r="BLB14" s="64">
        <v>7</v>
      </c>
      <c r="BLC14" s="64">
        <v>3773</v>
      </c>
      <c r="BLD14" s="64">
        <v>603</v>
      </c>
      <c r="BLE14" s="64">
        <v>688</v>
      </c>
      <c r="BLF14" s="64">
        <v>355</v>
      </c>
      <c r="BLG14" s="64">
        <v>126</v>
      </c>
      <c r="BLH14" s="64">
        <v>36</v>
      </c>
      <c r="BLI14" s="64">
        <v>4242</v>
      </c>
      <c r="BLJ14" s="64">
        <v>746</v>
      </c>
      <c r="BLK14" s="64">
        <v>26</v>
      </c>
      <c r="BLL14" s="182">
        <v>19</v>
      </c>
      <c r="BLM14" s="179">
        <v>25306</v>
      </c>
      <c r="BLN14" s="64">
        <v>17467</v>
      </c>
      <c r="BLO14" s="64">
        <v>5514</v>
      </c>
      <c r="BLP14" s="64">
        <v>3896</v>
      </c>
      <c r="BLQ14" s="64">
        <v>2332</v>
      </c>
      <c r="BLR14" s="64">
        <v>1899</v>
      </c>
      <c r="BLS14" s="64">
        <v>520</v>
      </c>
      <c r="BLT14" s="64">
        <v>396</v>
      </c>
      <c r="BLU14" s="64">
        <v>11086</v>
      </c>
      <c r="BLV14" s="64">
        <v>6856</v>
      </c>
      <c r="BLW14" s="64">
        <v>649</v>
      </c>
      <c r="BLX14" s="64">
        <v>478</v>
      </c>
      <c r="BLY14" s="64">
        <v>1410</v>
      </c>
      <c r="BLZ14" s="64">
        <v>1962</v>
      </c>
      <c r="BMA14" s="64">
        <v>819</v>
      </c>
      <c r="BMB14" s="64">
        <v>163</v>
      </c>
      <c r="BMC14" s="64">
        <v>771</v>
      </c>
      <c r="BMD14" s="64">
        <v>261</v>
      </c>
      <c r="BME14" s="64">
        <v>2205</v>
      </c>
      <c r="BMF14" s="182">
        <v>1556</v>
      </c>
      <c r="BMG14" s="179">
        <v>20815</v>
      </c>
      <c r="BMH14" s="64">
        <v>4235</v>
      </c>
      <c r="BMI14" s="64">
        <v>5985</v>
      </c>
      <c r="BMJ14" s="64">
        <v>1428</v>
      </c>
      <c r="BMK14" s="64">
        <v>1489</v>
      </c>
      <c r="BML14" s="64">
        <v>668</v>
      </c>
      <c r="BMM14" s="64">
        <v>729</v>
      </c>
      <c r="BMN14" s="64">
        <v>232</v>
      </c>
      <c r="BMO14" s="64">
        <v>9391</v>
      </c>
      <c r="BMP14" s="64">
        <v>1081</v>
      </c>
      <c r="BMQ14" s="64">
        <v>428</v>
      </c>
      <c r="BMR14" s="64">
        <v>76</v>
      </c>
      <c r="BMS14" s="64">
        <v>1805</v>
      </c>
      <c r="BMT14" s="64">
        <v>636</v>
      </c>
      <c r="BMU14" s="64">
        <v>378</v>
      </c>
      <c r="BMV14" s="64">
        <v>31</v>
      </c>
      <c r="BMW14" s="64">
        <v>547</v>
      </c>
      <c r="BMX14" s="64">
        <v>56</v>
      </c>
      <c r="BMY14" s="64">
        <v>63</v>
      </c>
      <c r="BMZ14" s="182">
        <v>27</v>
      </c>
      <c r="BNA14" s="179">
        <v>3773</v>
      </c>
      <c r="BNB14" s="64">
        <v>603</v>
      </c>
      <c r="BNC14" s="180">
        <v>288.30136776954231</v>
      </c>
      <c r="BND14" s="181">
        <v>46.145616587321207</v>
      </c>
      <c r="BNE14" s="179">
        <v>657</v>
      </c>
      <c r="BNF14" s="64">
        <v>230</v>
      </c>
      <c r="BNG14" s="64">
        <v>131</v>
      </c>
      <c r="BNH14" s="64">
        <v>19</v>
      </c>
      <c r="BNI14" s="64">
        <v>2</v>
      </c>
      <c r="BNJ14" s="64">
        <v>7</v>
      </c>
      <c r="BNK14" s="180">
        <v>50.20249102162451</v>
      </c>
      <c r="BNL14" s="180">
        <v>1.4540078195009998</v>
      </c>
      <c r="BNM14" s="64">
        <v>216</v>
      </c>
      <c r="BNN14" s="64">
        <v>16</v>
      </c>
      <c r="BNO14" s="64">
        <v>40</v>
      </c>
      <c r="BNP14" s="64">
        <v>813</v>
      </c>
      <c r="BNQ14" s="64">
        <v>242</v>
      </c>
      <c r="BNR14" s="182">
        <v>483</v>
      </c>
      <c r="BNS14" s="179">
        <v>379</v>
      </c>
      <c r="BNT14" s="180">
        <v>14.490908388783042</v>
      </c>
      <c r="BNU14" s="64">
        <v>346</v>
      </c>
      <c r="BNV14" s="180">
        <v>91.292875989445903</v>
      </c>
      <c r="BNW14" s="64">
        <v>337</v>
      </c>
      <c r="BNX14" s="64">
        <v>4</v>
      </c>
      <c r="BNY14" s="180">
        <v>25.750745014136164</v>
      </c>
      <c r="BNZ14" s="180">
        <v>0.30610690936863155</v>
      </c>
      <c r="BOA14" s="64">
        <v>22</v>
      </c>
      <c r="BOB14" s="182">
        <v>363</v>
      </c>
      <c r="BOC14" s="179">
        <v>337</v>
      </c>
      <c r="BOD14" s="64">
        <v>4</v>
      </c>
      <c r="BOE14" s="64">
        <v>2</v>
      </c>
      <c r="BOF14" s="64">
        <v>0</v>
      </c>
      <c r="BOG14" s="64">
        <v>49</v>
      </c>
      <c r="BOH14" s="64">
        <v>1</v>
      </c>
      <c r="BOI14" s="64">
        <v>87</v>
      </c>
      <c r="BOJ14" s="64">
        <v>1</v>
      </c>
      <c r="BOK14" s="64">
        <v>199</v>
      </c>
      <c r="BOL14" s="182">
        <v>2</v>
      </c>
      <c r="BOM14" s="179">
        <v>337</v>
      </c>
      <c r="BON14" s="64">
        <v>4</v>
      </c>
      <c r="BOO14" s="64">
        <v>22</v>
      </c>
      <c r="BOP14" s="64">
        <v>1</v>
      </c>
      <c r="BOQ14" s="64">
        <v>103</v>
      </c>
      <c r="BOR14" s="64">
        <v>2</v>
      </c>
      <c r="BOS14" s="64">
        <v>154</v>
      </c>
      <c r="BOT14" s="64">
        <v>1</v>
      </c>
      <c r="BOU14" s="64">
        <v>48</v>
      </c>
      <c r="BOV14" s="64">
        <v>0</v>
      </c>
      <c r="BOW14" s="64">
        <v>2</v>
      </c>
      <c r="BOX14" s="64">
        <v>0</v>
      </c>
      <c r="BOY14" s="64">
        <v>8</v>
      </c>
      <c r="BOZ14" s="182">
        <v>0</v>
      </c>
      <c r="BPA14" s="179">
        <v>944</v>
      </c>
      <c r="BPB14" s="64">
        <v>150</v>
      </c>
      <c r="BPC14" s="64">
        <v>35</v>
      </c>
      <c r="BPD14" s="64">
        <v>5</v>
      </c>
      <c r="BPE14" s="64">
        <v>909</v>
      </c>
      <c r="BPF14" s="64">
        <v>145</v>
      </c>
      <c r="BPG14" s="180">
        <v>293.31891596288767</v>
      </c>
      <c r="BPH14" s="180">
        <v>50.556117290192113</v>
      </c>
      <c r="BPI14" s="64">
        <v>361</v>
      </c>
      <c r="BPJ14" s="64">
        <v>51</v>
      </c>
      <c r="BPK14" s="180">
        <v>285.12980909729959</v>
      </c>
      <c r="BPL14" s="180">
        <v>43.586390790452015</v>
      </c>
      <c r="BPM14" s="64">
        <v>89</v>
      </c>
      <c r="BPN14" s="64">
        <v>5</v>
      </c>
      <c r="BPO14" s="180">
        <v>70.295160691578005</v>
      </c>
      <c r="BPP14" s="181">
        <v>4.2731755676913741</v>
      </c>
      <c r="BPQ14" s="179">
        <v>89</v>
      </c>
      <c r="BPR14" s="64">
        <v>5</v>
      </c>
      <c r="BPS14" s="64">
        <v>0</v>
      </c>
      <c r="BPT14" s="64">
        <v>0</v>
      </c>
      <c r="BPU14" s="64">
        <v>6</v>
      </c>
      <c r="BPV14" s="64">
        <v>0</v>
      </c>
      <c r="BPW14" s="64">
        <v>34</v>
      </c>
      <c r="BPX14" s="64">
        <v>1</v>
      </c>
      <c r="BPY14" s="64">
        <v>0</v>
      </c>
      <c r="BPZ14" s="64">
        <v>0</v>
      </c>
      <c r="BQA14" s="64">
        <v>0</v>
      </c>
      <c r="BQB14" s="64">
        <v>0</v>
      </c>
      <c r="BQC14" s="64">
        <v>36</v>
      </c>
      <c r="BQD14" s="64">
        <v>2</v>
      </c>
      <c r="BQE14" s="64">
        <v>13</v>
      </c>
      <c r="BQF14" s="64">
        <v>2</v>
      </c>
      <c r="BQG14" s="64">
        <v>361</v>
      </c>
      <c r="BQH14" s="64">
        <v>51</v>
      </c>
      <c r="BQI14" s="64">
        <v>5</v>
      </c>
      <c r="BQJ14" s="64">
        <v>3</v>
      </c>
      <c r="BQK14" s="64">
        <v>24</v>
      </c>
      <c r="BQL14" s="182">
        <v>12</v>
      </c>
      <c r="BQM14" s="179">
        <v>2</v>
      </c>
      <c r="BQN14" s="64">
        <v>0</v>
      </c>
      <c r="BQO14" s="64">
        <v>0</v>
      </c>
      <c r="BQP14" s="64">
        <v>0</v>
      </c>
      <c r="BQQ14" s="64">
        <v>0</v>
      </c>
      <c r="BQR14" s="64">
        <v>0</v>
      </c>
      <c r="BQS14" s="64">
        <v>1</v>
      </c>
      <c r="BQT14" s="64">
        <v>0</v>
      </c>
      <c r="BQU14" s="64">
        <v>0</v>
      </c>
      <c r="BQV14" s="64">
        <v>0</v>
      </c>
      <c r="BQW14" s="64">
        <v>0</v>
      </c>
      <c r="BQX14" s="64">
        <v>0</v>
      </c>
      <c r="BQY14" s="64">
        <v>1</v>
      </c>
      <c r="BQZ14" s="64">
        <v>0</v>
      </c>
      <c r="BRA14" s="64">
        <v>0</v>
      </c>
      <c r="BRB14" s="64">
        <v>0</v>
      </c>
      <c r="BRC14" s="64">
        <v>23</v>
      </c>
      <c r="BRD14" s="64">
        <v>3</v>
      </c>
      <c r="BRE14" s="64">
        <v>0</v>
      </c>
      <c r="BRF14" s="64">
        <v>0</v>
      </c>
      <c r="BRG14" s="64">
        <v>0</v>
      </c>
      <c r="BRH14" s="182">
        <v>0</v>
      </c>
      <c r="BRI14" s="179">
        <v>3112</v>
      </c>
      <c r="BRJ14" s="64">
        <v>554</v>
      </c>
      <c r="BRK14" s="64">
        <v>2528</v>
      </c>
      <c r="BRL14" s="64">
        <v>399</v>
      </c>
      <c r="BRM14" s="64">
        <v>584</v>
      </c>
      <c r="BRN14" s="182">
        <v>155</v>
      </c>
      <c r="BRO14" s="179">
        <v>167</v>
      </c>
      <c r="BRP14" s="64">
        <v>55</v>
      </c>
      <c r="BRQ14" s="180">
        <v>0.77314814814814814</v>
      </c>
      <c r="BRR14" s="180">
        <v>0.25462962962962965</v>
      </c>
      <c r="BRS14" s="180">
        <v>1.2760754947657982</v>
      </c>
      <c r="BRT14" s="180">
        <v>0.42089700038186839</v>
      </c>
      <c r="BRU14" s="64">
        <v>57</v>
      </c>
      <c r="BRV14" s="64">
        <v>38</v>
      </c>
      <c r="BRW14" s="180">
        <v>0.2638888888888889</v>
      </c>
      <c r="BRX14" s="180">
        <v>0.17592592592592593</v>
      </c>
      <c r="BRY14" s="180">
        <v>0.43554672575838621</v>
      </c>
      <c r="BRZ14" s="180">
        <v>0.29080156390019996</v>
      </c>
      <c r="BSA14" s="180">
        <v>1.7116222205241844</v>
      </c>
      <c r="BSB14" s="180">
        <v>0.71169856428206835</v>
      </c>
      <c r="BSC14" s="64">
        <v>99</v>
      </c>
      <c r="BSD14" s="64">
        <v>21</v>
      </c>
      <c r="BSE14" s="182">
        <v>0</v>
      </c>
      <c r="BSF14" s="64">
        <f t="shared" si="55"/>
        <v>28</v>
      </c>
      <c r="BSG14" s="64">
        <f t="shared" si="56"/>
        <v>19</v>
      </c>
      <c r="BSH14" s="64">
        <v>10</v>
      </c>
      <c r="BSI14" s="64">
        <v>8</v>
      </c>
      <c r="BSJ14" s="64">
        <v>18</v>
      </c>
      <c r="BSK14" s="64">
        <v>11</v>
      </c>
      <c r="BSL14" s="59"/>
      <c r="BSM14" s="55"/>
      <c r="BSN14" s="481"/>
      <c r="BSO14" s="481"/>
      <c r="BSP14" s="481"/>
      <c r="BSQ14" s="481"/>
      <c r="BSR14" s="481"/>
      <c r="BSS14" s="481"/>
      <c r="BST14" s="481"/>
      <c r="BSU14" s="481"/>
      <c r="BSV14" s="481"/>
      <c r="BSW14" s="482"/>
      <c r="BSX14" s="179" t="s">
        <v>25</v>
      </c>
      <c r="BSY14" s="182" t="s">
        <v>25</v>
      </c>
      <c r="BSZ14" s="75">
        <v>3420</v>
      </c>
      <c r="BTA14" s="75">
        <v>7941</v>
      </c>
      <c r="BTB14" s="630">
        <v>86</v>
      </c>
      <c r="BTC14" s="630"/>
      <c r="BTD14" s="630">
        <v>418</v>
      </c>
      <c r="BTE14" s="630"/>
      <c r="BTF14" s="630">
        <v>1945</v>
      </c>
      <c r="BTG14" s="630"/>
      <c r="BTH14" s="630">
        <v>3843</v>
      </c>
      <c r="BTI14" s="630"/>
      <c r="BTJ14" s="630">
        <v>4166</v>
      </c>
      <c r="BTK14" s="630"/>
      <c r="BTL14" s="630">
        <v>903</v>
      </c>
      <c r="BTM14" s="630"/>
      <c r="BTN14" s="673">
        <v>570</v>
      </c>
      <c r="BTO14" s="674"/>
      <c r="BTP14" s="55" t="s">
        <v>25</v>
      </c>
      <c r="BTQ14" s="55" t="s">
        <v>25</v>
      </c>
      <c r="BTR14" s="55">
        <v>552</v>
      </c>
      <c r="BTS14" s="55">
        <v>73</v>
      </c>
      <c r="BTT14" s="55">
        <v>21</v>
      </c>
      <c r="BTU14" s="55">
        <v>2</v>
      </c>
      <c r="BTV14" s="55">
        <v>1</v>
      </c>
      <c r="BTW14" s="64">
        <v>0</v>
      </c>
      <c r="BTX14" s="55" t="s">
        <v>25</v>
      </c>
      <c r="BTY14" s="55" t="s">
        <v>25</v>
      </c>
      <c r="BTZ14" s="55" t="s">
        <v>25</v>
      </c>
      <c r="BUA14" s="55" t="s">
        <v>25</v>
      </c>
      <c r="BUB14" s="55" t="s">
        <v>25</v>
      </c>
      <c r="BUC14" s="55" t="s">
        <v>25</v>
      </c>
      <c r="BUD14" s="55" t="s">
        <v>25</v>
      </c>
      <c r="BUE14" s="55" t="s">
        <v>25</v>
      </c>
      <c r="BUF14" s="55" t="s">
        <v>25</v>
      </c>
      <c r="BUG14" s="55" t="s">
        <v>25</v>
      </c>
      <c r="BUH14" s="132" t="s">
        <v>25</v>
      </c>
      <c r="BUI14" s="132" t="s">
        <v>25</v>
      </c>
      <c r="BUJ14" s="55" t="s">
        <v>25</v>
      </c>
      <c r="BUK14" s="55" t="s">
        <v>25</v>
      </c>
      <c r="BUL14" s="55" t="s">
        <v>25</v>
      </c>
      <c r="BUM14" s="55" t="s">
        <v>25</v>
      </c>
      <c r="BUN14" s="59">
        <v>5</v>
      </c>
      <c r="BUO14" s="17">
        <f t="shared" si="57"/>
        <v>62.5</v>
      </c>
      <c r="BUP14" s="55">
        <v>3</v>
      </c>
      <c r="BUQ14" s="17">
        <f t="shared" si="58"/>
        <v>37.5</v>
      </c>
      <c r="BUR14" s="132" t="s">
        <v>2205</v>
      </c>
      <c r="BUS14" s="132" t="s">
        <v>2205</v>
      </c>
      <c r="BUT14" s="132" t="s">
        <v>2205</v>
      </c>
      <c r="BUU14" s="56" t="s">
        <v>2205</v>
      </c>
      <c r="BUV14" s="131" t="s">
        <v>25</v>
      </c>
      <c r="BUW14" s="131" t="s">
        <v>25</v>
      </c>
      <c r="BUX14" s="131" t="s">
        <v>25</v>
      </c>
      <c r="BUY14" s="131" t="s">
        <v>25</v>
      </c>
      <c r="BUZ14" s="131" t="s">
        <v>25</v>
      </c>
      <c r="BVA14" s="131" t="s">
        <v>25</v>
      </c>
      <c r="BVB14" s="131" t="s">
        <v>25</v>
      </c>
      <c r="BVC14" s="131" t="s">
        <v>25</v>
      </c>
      <c r="BVD14" s="131" t="s">
        <v>25</v>
      </c>
      <c r="BVE14" s="131" t="s">
        <v>25</v>
      </c>
      <c r="BVF14" s="131" t="s">
        <v>25</v>
      </c>
      <c r="BVG14" s="131" t="s">
        <v>25</v>
      </c>
      <c r="BVH14" s="131" t="s">
        <v>25</v>
      </c>
      <c r="BVI14" s="131" t="s">
        <v>25</v>
      </c>
      <c r="BVJ14" s="131" t="s">
        <v>25</v>
      </c>
      <c r="BVK14" s="131" t="s">
        <v>25</v>
      </c>
      <c r="BVL14" s="131" t="s">
        <v>25</v>
      </c>
      <c r="BVM14" s="131" t="s">
        <v>25</v>
      </c>
      <c r="BVN14" s="131" t="s">
        <v>25</v>
      </c>
      <c r="BVO14" s="131" t="s">
        <v>25</v>
      </c>
      <c r="BVP14" s="130" t="s">
        <v>25</v>
      </c>
      <c r="BVQ14" s="131" t="s">
        <v>25</v>
      </c>
      <c r="BVR14" s="131" t="s">
        <v>25</v>
      </c>
      <c r="BVS14" s="131" t="s">
        <v>25</v>
      </c>
      <c r="BVT14" s="131" t="s">
        <v>25</v>
      </c>
      <c r="BVU14" s="131" t="s">
        <v>25</v>
      </c>
      <c r="BVV14" s="131" t="s">
        <v>25</v>
      </c>
      <c r="BVW14" s="131" t="s">
        <v>25</v>
      </c>
      <c r="BVX14" s="131" t="s">
        <v>25</v>
      </c>
      <c r="BVY14" s="131" t="s">
        <v>25</v>
      </c>
      <c r="BVZ14" s="131" t="s">
        <v>25</v>
      </c>
      <c r="BWA14" s="122" t="s">
        <v>25</v>
      </c>
      <c r="BWB14" s="123" t="s">
        <v>25</v>
      </c>
      <c r="BWC14" s="123" t="s">
        <v>25</v>
      </c>
      <c r="BWD14" s="123" t="s">
        <v>25</v>
      </c>
      <c r="BWE14" s="123" t="s">
        <v>25</v>
      </c>
      <c r="BWF14" s="123" t="s">
        <v>25</v>
      </c>
      <c r="BWG14" s="123" t="s">
        <v>25</v>
      </c>
      <c r="BWH14" s="123" t="s">
        <v>25</v>
      </c>
      <c r="BWI14" s="123" t="s">
        <v>25</v>
      </c>
      <c r="BWJ14" s="123" t="s">
        <v>25</v>
      </c>
      <c r="BWK14" s="123" t="s">
        <v>25</v>
      </c>
      <c r="BWL14" s="123" t="s">
        <v>25</v>
      </c>
      <c r="BWM14" s="123" t="s">
        <v>25</v>
      </c>
      <c r="BWN14" s="130" t="s">
        <v>25</v>
      </c>
      <c r="BWO14" s="131" t="s">
        <v>25</v>
      </c>
      <c r="BWP14" s="131" t="s">
        <v>25</v>
      </c>
      <c r="BWQ14" s="131" t="s">
        <v>25</v>
      </c>
      <c r="BWR14" s="131" t="s">
        <v>25</v>
      </c>
      <c r="BWS14" s="131" t="s">
        <v>25</v>
      </c>
      <c r="BWT14" s="131" t="s">
        <v>25</v>
      </c>
      <c r="BWU14" s="131" t="s">
        <v>25</v>
      </c>
      <c r="BWV14" s="131" t="s">
        <v>25</v>
      </c>
      <c r="BWW14" s="131" t="s">
        <v>25</v>
      </c>
      <c r="BWX14" s="131" t="s">
        <v>25</v>
      </c>
      <c r="BWY14" s="131" t="s">
        <v>25</v>
      </c>
      <c r="BWZ14" s="131" t="s">
        <v>25</v>
      </c>
      <c r="BXA14" s="131" t="s">
        <v>25</v>
      </c>
      <c r="BXB14" s="131" t="s">
        <v>25</v>
      </c>
      <c r="BXC14" s="131" t="s">
        <v>25</v>
      </c>
      <c r="BXD14" s="131" t="s">
        <v>25</v>
      </c>
      <c r="BXE14" s="131" t="s">
        <v>25</v>
      </c>
      <c r="BXF14" s="130" t="s">
        <v>25</v>
      </c>
      <c r="BXG14" s="131" t="s">
        <v>25</v>
      </c>
      <c r="BXH14" s="131" t="s">
        <v>25</v>
      </c>
      <c r="BXI14" s="131" t="s">
        <v>25</v>
      </c>
      <c r="BXJ14" s="131" t="s">
        <v>25</v>
      </c>
      <c r="BXK14" s="131" t="s">
        <v>25</v>
      </c>
      <c r="BXL14" s="131" t="s">
        <v>25</v>
      </c>
      <c r="BXM14" s="131" t="s">
        <v>25</v>
      </c>
      <c r="BXN14" s="131" t="s">
        <v>25</v>
      </c>
      <c r="BXO14" s="131" t="s">
        <v>25</v>
      </c>
      <c r="BXP14" s="131" t="s">
        <v>25</v>
      </c>
      <c r="BXQ14" s="131" t="s">
        <v>25</v>
      </c>
      <c r="BXR14" s="131" t="s">
        <v>25</v>
      </c>
      <c r="BXS14" s="122" t="s">
        <v>25</v>
      </c>
      <c r="BXT14" s="131" t="s">
        <v>25</v>
      </c>
      <c r="BXU14" s="131" t="s">
        <v>25</v>
      </c>
      <c r="BXV14" s="131" t="s">
        <v>25</v>
      </c>
      <c r="BXW14" s="122" t="s">
        <v>25</v>
      </c>
      <c r="BXX14" s="15" t="s">
        <v>25</v>
      </c>
      <c r="BXY14" s="13" t="s">
        <v>25</v>
      </c>
      <c r="BXZ14" s="13" t="s">
        <v>25</v>
      </c>
      <c r="BYA14" s="13" t="s">
        <v>25</v>
      </c>
      <c r="BYB14" s="314" t="s">
        <v>25</v>
      </c>
      <c r="BYC14" s="315" t="s">
        <v>25</v>
      </c>
      <c r="BYD14" s="316">
        <v>6084</v>
      </c>
      <c r="BYE14" s="317">
        <v>12407</v>
      </c>
      <c r="BYF14" s="317">
        <v>2115</v>
      </c>
      <c r="BYG14" s="318">
        <v>953</v>
      </c>
      <c r="BYH14" s="179"/>
      <c r="BYI14" s="182"/>
      <c r="BYJ14" s="179"/>
      <c r="BYK14" s="182"/>
      <c r="BYL14" s="186">
        <v>1864</v>
      </c>
      <c r="BYM14" s="64" t="s">
        <v>2206</v>
      </c>
      <c r="BYN14" s="64" t="s">
        <v>2206</v>
      </c>
      <c r="BYO14" s="64" t="s">
        <v>2206</v>
      </c>
      <c r="BYP14" s="64" t="s">
        <v>2206</v>
      </c>
      <c r="BYQ14" s="187">
        <f t="shared" si="59"/>
        <v>16134</v>
      </c>
      <c r="BYR14" s="187">
        <v>6083</v>
      </c>
      <c r="BYS14" s="187">
        <v>3521</v>
      </c>
      <c r="BYT14" s="187">
        <v>6024</v>
      </c>
      <c r="BYU14" s="132">
        <v>506</v>
      </c>
      <c r="BYV14" s="64" t="s">
        <v>2206</v>
      </c>
      <c r="BYW14" s="46">
        <f t="shared" si="60"/>
        <v>59.526465848518662</v>
      </c>
      <c r="BYX14" s="46">
        <f t="shared" si="61"/>
        <v>37.337300111565632</v>
      </c>
      <c r="BYY14" s="47">
        <f t="shared" si="62"/>
        <v>3.1362340399157058</v>
      </c>
      <c r="BYZ14" s="493" t="s">
        <v>3111</v>
      </c>
      <c r="BZA14" s="494" t="s">
        <v>3111</v>
      </c>
      <c r="BZB14" s="494" t="s">
        <v>3111</v>
      </c>
      <c r="BZC14" s="494" t="s">
        <v>3111</v>
      </c>
      <c r="BZD14" s="494" t="s">
        <v>3111</v>
      </c>
      <c r="BZE14" s="494" t="s">
        <v>3111</v>
      </c>
      <c r="BZF14" s="494" t="s">
        <v>3111</v>
      </c>
      <c r="BZG14" s="494" t="s">
        <v>3111</v>
      </c>
      <c r="BZH14" s="494" t="s">
        <v>3111</v>
      </c>
      <c r="BZI14" s="495" t="s">
        <v>3111</v>
      </c>
    </row>
    <row r="15" spans="1:2037" s="88" customFormat="1" ht="18" customHeight="1">
      <c r="A15" s="927" t="s">
        <v>17</v>
      </c>
      <c r="B15" s="928"/>
      <c r="C15" s="59">
        <v>1315222</v>
      </c>
      <c r="D15" s="55">
        <v>1320539</v>
      </c>
      <c r="E15" s="17">
        <v>99.597361380466609</v>
      </c>
      <c r="F15" s="55">
        <v>506665</v>
      </c>
      <c r="G15" s="55">
        <v>330008</v>
      </c>
      <c r="H15" s="17">
        <v>153.53112651814502</v>
      </c>
      <c r="I15" s="55">
        <v>104641</v>
      </c>
      <c r="J15" s="55">
        <v>93203</v>
      </c>
      <c r="K15" s="17">
        <v>112.27213716296687</v>
      </c>
      <c r="L15" s="77">
        <v>247114</v>
      </c>
      <c r="M15" s="2">
        <v>227845</v>
      </c>
      <c r="N15" s="2">
        <v>958781</v>
      </c>
      <c r="O15" s="2">
        <v>976255</v>
      </c>
      <c r="P15" s="2">
        <v>109327</v>
      </c>
      <c r="Q15" s="2">
        <v>116439</v>
      </c>
      <c r="R15" s="46">
        <v>18.788767219526438</v>
      </c>
      <c r="S15" s="46">
        <v>17.253939489859825</v>
      </c>
      <c r="T15" s="46">
        <v>72.898795792649452</v>
      </c>
      <c r="U15" s="46">
        <v>73.928524640317335</v>
      </c>
      <c r="V15" s="46">
        <v>8.3124369878241087</v>
      </c>
      <c r="W15" s="46">
        <v>8.8175358698228532</v>
      </c>
      <c r="X15" s="46" t="s">
        <v>25</v>
      </c>
      <c r="Y15" s="47" t="s">
        <v>25</v>
      </c>
      <c r="Z15" s="12">
        <v>2.4634334103156275</v>
      </c>
      <c r="AA15" s="6">
        <v>6.4454813037599781</v>
      </c>
      <c r="AB15" s="2">
        <v>11769</v>
      </c>
      <c r="AC15" s="6">
        <f t="shared" si="63"/>
        <v>8.9593074331268276</v>
      </c>
      <c r="AD15" s="2">
        <v>10832</v>
      </c>
      <c r="AE15" s="236">
        <f t="shared" si="64"/>
        <v>8.2290614562445565</v>
      </c>
      <c r="AF15" s="6">
        <v>108.65029542097489</v>
      </c>
      <c r="AG15" s="2">
        <v>8477</v>
      </c>
      <c r="AH15" s="6">
        <f t="shared" si="65"/>
        <v>6.4532287459101134</v>
      </c>
      <c r="AI15" s="2">
        <v>5328</v>
      </c>
      <c r="AJ15" s="236">
        <f t="shared" si="66"/>
        <v>4.0476772007820347</v>
      </c>
      <c r="AK15" s="2">
        <v>61446</v>
      </c>
      <c r="AL15" s="2">
        <v>77920</v>
      </c>
      <c r="AM15" s="6">
        <v>78.857802874743328</v>
      </c>
      <c r="AN15" s="2">
        <v>61506</v>
      </c>
      <c r="AO15" s="2">
        <v>74967</v>
      </c>
      <c r="AP15" s="16">
        <v>82.044099403737647</v>
      </c>
      <c r="AQ15" s="13">
        <v>12416</v>
      </c>
      <c r="AR15" s="13">
        <v>14331</v>
      </c>
      <c r="AS15" s="13">
        <v>5179</v>
      </c>
      <c r="AT15" s="13">
        <v>5454</v>
      </c>
      <c r="AU15" s="13">
        <v>7237</v>
      </c>
      <c r="AV15" s="13">
        <v>8877</v>
      </c>
      <c r="AW15" s="47">
        <v>86.637359570162587</v>
      </c>
      <c r="AX15" s="77">
        <v>1068108</v>
      </c>
      <c r="AY15" s="2">
        <v>1092694</v>
      </c>
      <c r="AZ15" s="2">
        <v>416213</v>
      </c>
      <c r="BA15" s="2">
        <v>353709</v>
      </c>
      <c r="BB15" s="2">
        <v>563358</v>
      </c>
      <c r="BC15" s="2">
        <v>569461</v>
      </c>
      <c r="BD15" s="2">
        <v>66000</v>
      </c>
      <c r="BE15" s="2">
        <v>79065</v>
      </c>
      <c r="BF15" s="2">
        <v>22537</v>
      </c>
      <c r="BG15" s="10">
        <v>90459</v>
      </c>
      <c r="BH15" s="77">
        <v>104260</v>
      </c>
      <c r="BI15" s="2">
        <v>96077</v>
      </c>
      <c r="BJ15" s="2">
        <v>97037</v>
      </c>
      <c r="BK15" s="2">
        <v>87264</v>
      </c>
      <c r="BL15" s="2">
        <v>95591</v>
      </c>
      <c r="BM15" s="2">
        <v>76837</v>
      </c>
      <c r="BN15" s="2">
        <v>55825</v>
      </c>
      <c r="BO15" s="2">
        <v>38872</v>
      </c>
      <c r="BP15" s="2">
        <v>24784</v>
      </c>
      <c r="BQ15" s="2">
        <v>19256</v>
      </c>
      <c r="BR15" s="2">
        <v>38716</v>
      </c>
      <c r="BS15" s="10">
        <v>35403</v>
      </c>
      <c r="BT15" s="20">
        <f t="shared" si="5"/>
        <v>99.929073935629802</v>
      </c>
      <c r="BU15" s="20">
        <f t="shared" si="6"/>
        <v>99.619468292480605</v>
      </c>
      <c r="BV15" s="20">
        <f t="shared" si="7"/>
        <v>97.869872615961839</v>
      </c>
      <c r="BW15" s="20">
        <f t="shared" si="8"/>
        <v>93.874653069127987</v>
      </c>
      <c r="BX15" s="20">
        <f t="shared" si="9"/>
        <v>82.697614866209307</v>
      </c>
      <c r="BY15" s="20">
        <f t="shared" si="10"/>
        <v>67.355382767779659</v>
      </c>
      <c r="BZ15" s="20">
        <f t="shared" si="11"/>
        <v>49.169426437429536</v>
      </c>
      <c r="CA15" s="20">
        <f t="shared" si="12"/>
        <v>33.54186261228223</v>
      </c>
      <c r="CB15" s="20">
        <f t="shared" si="13"/>
        <v>24.69731243335891</v>
      </c>
      <c r="CC15" s="20">
        <f t="shared" si="14"/>
        <v>17.771378998467984</v>
      </c>
      <c r="CD15" s="20">
        <f t="shared" si="15"/>
        <v>7.2346476762459657</v>
      </c>
      <c r="CE15" s="171">
        <f t="shared" si="16"/>
        <v>6.2663504256863192</v>
      </c>
      <c r="CF15" s="55">
        <v>69</v>
      </c>
      <c r="CG15" s="55">
        <v>330</v>
      </c>
      <c r="CH15" s="55">
        <v>1844</v>
      </c>
      <c r="CI15" s="55">
        <v>4927</v>
      </c>
      <c r="CJ15" s="55">
        <v>17916</v>
      </c>
      <c r="CK15" s="55">
        <v>32811</v>
      </c>
      <c r="CL15" s="55">
        <v>51549</v>
      </c>
      <c r="CM15" s="55">
        <v>67724</v>
      </c>
      <c r="CN15" s="55">
        <v>66262</v>
      </c>
      <c r="CO15" s="55">
        <v>76350</v>
      </c>
      <c r="CP15" s="55">
        <v>425718</v>
      </c>
      <c r="CQ15" s="97">
        <v>387319</v>
      </c>
      <c r="CR15" s="114">
        <f t="shared" si="17"/>
        <v>6.6133762723560877E-2</v>
      </c>
      <c r="CS15" s="114">
        <f t="shared" si="18"/>
        <v>0.34216747542615406</v>
      </c>
      <c r="CT15" s="114">
        <f t="shared" si="19"/>
        <v>1.8598271288666552</v>
      </c>
      <c r="CU15" s="114">
        <f t="shared" si="20"/>
        <v>5.3002431205490659</v>
      </c>
      <c r="CV15" s="114">
        <f t="shared" si="21"/>
        <v>15.499476602849702</v>
      </c>
      <c r="CW15" s="114">
        <f t="shared" si="22"/>
        <v>28.762151879870611</v>
      </c>
      <c r="CX15" s="114">
        <f t="shared" si="23"/>
        <v>45.403220124013529</v>
      </c>
      <c r="CY15" s="114">
        <f t="shared" si="24"/>
        <v>58.437669879455697</v>
      </c>
      <c r="CZ15" s="114">
        <f t="shared" si="25"/>
        <v>66.030233879084406</v>
      </c>
      <c r="DA15" s="114">
        <f t="shared" si="26"/>
        <v>70.463480812891078</v>
      </c>
      <c r="DB15" s="114">
        <f t="shared" si="27"/>
        <v>79.551599840791411</v>
      </c>
      <c r="DC15" s="114">
        <f t="shared" si="28"/>
        <v>68.555675522594115</v>
      </c>
      <c r="DD15" s="59">
        <v>5</v>
      </c>
      <c r="DE15" s="55">
        <v>37</v>
      </c>
      <c r="DF15" s="55">
        <v>267</v>
      </c>
      <c r="DG15" s="55">
        <v>748</v>
      </c>
      <c r="DH15" s="55">
        <v>2068</v>
      </c>
      <c r="DI15" s="55">
        <v>4256</v>
      </c>
      <c r="DJ15" s="55">
        <v>6100</v>
      </c>
      <c r="DK15" s="55">
        <v>8756</v>
      </c>
      <c r="DL15" s="55">
        <v>9118</v>
      </c>
      <c r="DM15" s="55">
        <v>11609</v>
      </c>
      <c r="DN15" s="55">
        <v>48442</v>
      </c>
      <c r="DO15" s="97">
        <v>53659</v>
      </c>
      <c r="DP15" s="18">
        <f t="shared" si="29"/>
        <v>4.7923016466348452E-3</v>
      </c>
      <c r="DQ15" s="17">
        <f t="shared" si="30"/>
        <v>3.8364232093235452E-2</v>
      </c>
      <c r="DR15" s="17">
        <f t="shared" si="31"/>
        <v>0.2692916721298248</v>
      </c>
      <c r="DS15" s="17">
        <f t="shared" si="32"/>
        <v>0.80466447212719727</v>
      </c>
      <c r="DT15" s="17">
        <f t="shared" si="33"/>
        <v>1.7890666228339576</v>
      </c>
      <c r="DU15" s="17">
        <f t="shared" si="34"/>
        <v>3.7308133979680393</v>
      </c>
      <c r="DV15" s="17">
        <f t="shared" si="35"/>
        <v>5.3727452085682073</v>
      </c>
      <c r="DW15" s="17">
        <f t="shared" si="36"/>
        <v>7.5553753095581193</v>
      </c>
      <c r="DX15" s="17">
        <f t="shared" si="37"/>
        <v>9.0861077617562369</v>
      </c>
      <c r="DY15" s="17">
        <f t="shared" si="38"/>
        <v>10.713956106835004</v>
      </c>
      <c r="DZ15" s="17">
        <f t="shared" si="39"/>
        <v>9.0520922288642183</v>
      </c>
      <c r="EA15" s="19">
        <f t="shared" si="40"/>
        <v>9.4976724427845731</v>
      </c>
      <c r="EB15" s="170">
        <v>0</v>
      </c>
      <c r="EC15" s="170">
        <v>0</v>
      </c>
      <c r="ED15" s="126">
        <v>1</v>
      </c>
      <c r="EE15" s="126">
        <v>19</v>
      </c>
      <c r="EF15" s="126">
        <v>16</v>
      </c>
      <c r="EG15" s="126">
        <v>173</v>
      </c>
      <c r="EH15" s="126">
        <v>62</v>
      </c>
      <c r="EI15" s="126">
        <v>539</v>
      </c>
      <c r="EJ15" s="126">
        <v>187</v>
      </c>
      <c r="EK15" s="126">
        <v>1139</v>
      </c>
      <c r="EL15" s="126">
        <v>22271</v>
      </c>
      <c r="EM15" s="127">
        <v>88589</v>
      </c>
      <c r="EN15" s="174">
        <f t="shared" si="41"/>
        <v>0</v>
      </c>
      <c r="EO15" s="170">
        <f t="shared" si="42"/>
        <v>0</v>
      </c>
      <c r="EP15" s="17">
        <f t="shared" si="43"/>
        <v>1.0085830416847372E-3</v>
      </c>
      <c r="EQ15" s="17">
        <f t="shared" si="44"/>
        <v>2.0439338195744314E-2</v>
      </c>
      <c r="ER15" s="17">
        <f t="shared" si="45"/>
        <v>1.3841908107032553E-2</v>
      </c>
      <c r="ES15" s="17">
        <f t="shared" si="46"/>
        <v>0.15165195438168957</v>
      </c>
      <c r="ET15" s="17">
        <f t="shared" si="47"/>
        <v>5.4608229988726047E-2</v>
      </c>
      <c r="EU15" s="17">
        <f t="shared" si="48"/>
        <v>0.46509219870395463</v>
      </c>
      <c r="EV15" s="17">
        <f t="shared" si="49"/>
        <v>0.18634592580044046</v>
      </c>
      <c r="EW15" s="17">
        <f t="shared" si="50"/>
        <v>1.0511840818059326</v>
      </c>
      <c r="EX15" s="17">
        <f t="shared" si="51"/>
        <v>4.1616602540984067</v>
      </c>
      <c r="EY15" s="19">
        <f t="shared" si="52"/>
        <v>15.680301608934988</v>
      </c>
      <c r="EZ15" s="96">
        <v>37</v>
      </c>
      <c r="FA15" s="96">
        <v>160</v>
      </c>
      <c r="FB15" s="46">
        <v>30.65</v>
      </c>
      <c r="FC15" s="46">
        <v>28.3</v>
      </c>
      <c r="FD15" s="46">
        <v>31.7</v>
      </c>
      <c r="FE15" s="46">
        <v>28.9</v>
      </c>
      <c r="FF15" s="2">
        <v>11207</v>
      </c>
      <c r="FG15" s="2">
        <v>11587</v>
      </c>
      <c r="FH15" s="2">
        <v>2259</v>
      </c>
      <c r="FI15" s="2">
        <v>1879</v>
      </c>
      <c r="FJ15" s="46">
        <v>27.45</v>
      </c>
      <c r="FK15" s="46">
        <v>33</v>
      </c>
      <c r="FL15" s="46">
        <v>26.25</v>
      </c>
      <c r="FM15" s="46">
        <v>11.3</v>
      </c>
      <c r="FN15" s="45">
        <v>49.166447310695801</v>
      </c>
      <c r="FO15" s="2">
        <v>11207</v>
      </c>
      <c r="FP15" s="46">
        <v>50.833552689304206</v>
      </c>
      <c r="FQ15" s="2">
        <v>11587</v>
      </c>
      <c r="FR15" s="183">
        <v>0</v>
      </c>
      <c r="FS15" s="170">
        <v>0</v>
      </c>
      <c r="FT15" s="2">
        <v>51</v>
      </c>
      <c r="FU15" s="2">
        <v>283</v>
      </c>
      <c r="FV15" s="2">
        <v>816</v>
      </c>
      <c r="FW15" s="2">
        <v>2050</v>
      </c>
      <c r="FX15" s="2">
        <v>4256</v>
      </c>
      <c r="FY15" s="2">
        <v>5412</v>
      </c>
      <c r="FZ15" s="2">
        <v>4137</v>
      </c>
      <c r="GA15" s="2">
        <v>2919</v>
      </c>
      <c r="GB15" s="2">
        <v>1317</v>
      </c>
      <c r="GC15" s="2">
        <v>630</v>
      </c>
      <c r="GD15" s="2">
        <v>378</v>
      </c>
      <c r="GE15" s="2">
        <v>160</v>
      </c>
      <c r="GF15" s="2">
        <v>252</v>
      </c>
      <c r="GG15" s="10">
        <v>133</v>
      </c>
      <c r="GH15" s="6">
        <v>0</v>
      </c>
      <c r="GI15" s="6">
        <v>0</v>
      </c>
      <c r="GJ15" s="6">
        <v>0.45507272240563934</v>
      </c>
      <c r="GK15" s="6">
        <v>2.4423923362388882</v>
      </c>
      <c r="GL15" s="6">
        <v>7.2811635584902294</v>
      </c>
      <c r="GM15" s="6">
        <v>17.692241304910674</v>
      </c>
      <c r="GN15" s="6">
        <v>37.976264834478449</v>
      </c>
      <c r="GO15" s="6">
        <v>46.707517044964185</v>
      </c>
      <c r="GP15" s="6">
        <v>36.914428482198623</v>
      </c>
      <c r="GQ15" s="6">
        <v>25.192025545870372</v>
      </c>
      <c r="GR15" s="6">
        <v>11.751583831533862</v>
      </c>
      <c r="GS15" s="6">
        <v>5.4371278156554759</v>
      </c>
      <c r="GT15" s="6">
        <v>3.3728919425359152</v>
      </c>
      <c r="GU15" s="6">
        <v>1.3808578579442479</v>
      </c>
      <c r="GV15" s="6">
        <v>2.2485946283572766</v>
      </c>
      <c r="GW15" s="16">
        <v>1.1478380944161559</v>
      </c>
      <c r="GX15" s="77">
        <v>123</v>
      </c>
      <c r="GY15" s="2">
        <v>1153</v>
      </c>
      <c r="GZ15" s="2">
        <v>6403</v>
      </c>
      <c r="HA15" s="2">
        <v>6403</v>
      </c>
      <c r="HB15" s="6">
        <v>11.65</v>
      </c>
      <c r="HC15" s="6">
        <v>11.45</v>
      </c>
      <c r="HD15" s="2">
        <v>3066</v>
      </c>
      <c r="HE15" s="2">
        <v>2796</v>
      </c>
      <c r="HF15" s="2">
        <v>934</v>
      </c>
      <c r="HG15" s="2">
        <v>6</v>
      </c>
      <c r="HH15" s="6">
        <v>45.074977947662454</v>
      </c>
      <c r="HI15" s="6">
        <v>41.10555718906204</v>
      </c>
      <c r="HJ15" s="6">
        <v>13.731255513084387</v>
      </c>
      <c r="HK15" s="16">
        <v>8.8209350191120264E-2</v>
      </c>
      <c r="HL15" s="12">
        <v>24.9</v>
      </c>
      <c r="HM15" s="6">
        <v>30</v>
      </c>
      <c r="HN15" s="6">
        <v>1041</v>
      </c>
      <c r="HO15" s="6">
        <v>1012.5</v>
      </c>
      <c r="HP15" s="6">
        <v>59.5</v>
      </c>
      <c r="HQ15" s="16">
        <v>99.110658820406172</v>
      </c>
      <c r="HR15" s="46">
        <v>0.55000000000000004</v>
      </c>
      <c r="HS15" s="46">
        <v>3.4</v>
      </c>
      <c r="HT15" s="46">
        <v>8.15</v>
      </c>
      <c r="HU15" s="46">
        <v>24.35</v>
      </c>
      <c r="HV15" s="46">
        <v>45.900000000000006</v>
      </c>
      <c r="HW15" s="46">
        <v>72.150000000000006</v>
      </c>
      <c r="HX15" s="46">
        <v>83.9</v>
      </c>
      <c r="HY15" s="46">
        <v>74.45</v>
      </c>
      <c r="HZ15" s="46">
        <v>49</v>
      </c>
      <c r="IA15" s="46">
        <v>24.55</v>
      </c>
      <c r="IB15" s="46">
        <v>15.350000000000001</v>
      </c>
      <c r="IC15" s="46">
        <v>3.5</v>
      </c>
      <c r="ID15" s="46">
        <v>3.75</v>
      </c>
      <c r="IE15" s="46">
        <v>0.55000000000000004</v>
      </c>
      <c r="IF15" s="46">
        <v>1.6</v>
      </c>
      <c r="IG15" s="102">
        <v>0</v>
      </c>
      <c r="IH15" s="59">
        <v>11289</v>
      </c>
      <c r="II15" s="55">
        <v>10402</v>
      </c>
      <c r="IJ15" s="55">
        <v>477</v>
      </c>
      <c r="IK15" s="55">
        <v>430</v>
      </c>
      <c r="IL15" s="55">
        <v>3</v>
      </c>
      <c r="IM15" s="101">
        <v>0</v>
      </c>
      <c r="IN15" s="55">
        <v>11433</v>
      </c>
      <c r="IO15" s="55">
        <v>10493</v>
      </c>
      <c r="IP15" s="55">
        <v>325</v>
      </c>
      <c r="IQ15" s="55">
        <v>321</v>
      </c>
      <c r="IR15" s="55">
        <v>11</v>
      </c>
      <c r="IS15" s="97">
        <v>18</v>
      </c>
      <c r="IT15" s="45">
        <v>95.921488656640335</v>
      </c>
      <c r="IU15" s="46">
        <v>96.030280649926141</v>
      </c>
      <c r="IV15" s="46">
        <v>4.0530206474636756</v>
      </c>
      <c r="IW15" s="46">
        <v>3.9697193500738552</v>
      </c>
      <c r="IX15" s="46">
        <v>2.5490695895997964E-2</v>
      </c>
      <c r="IY15" s="46">
        <v>0</v>
      </c>
      <c r="IZ15" s="46">
        <v>97.145042059648219</v>
      </c>
      <c r="JA15" s="46">
        <v>96.870384047267351</v>
      </c>
      <c r="JB15" s="46">
        <v>2.761492055399779</v>
      </c>
      <c r="JC15" s="46">
        <v>2.9634416543574593</v>
      </c>
      <c r="JD15" s="46">
        <v>9.3465884951992526E-2</v>
      </c>
      <c r="JE15" s="47">
        <v>0.16617429837518463</v>
      </c>
      <c r="JF15" s="77">
        <v>12070</v>
      </c>
      <c r="JG15" s="2">
        <v>299</v>
      </c>
      <c r="JH15" s="2">
        <v>1614</v>
      </c>
      <c r="JI15" s="2">
        <v>5193</v>
      </c>
      <c r="JJ15" s="2">
        <v>3988</v>
      </c>
      <c r="JK15" s="2">
        <v>858</v>
      </c>
      <c r="JL15" s="2">
        <v>115</v>
      </c>
      <c r="JM15" s="2">
        <v>3</v>
      </c>
      <c r="JN15" s="2">
        <v>8484</v>
      </c>
      <c r="JO15" s="2">
        <v>1852</v>
      </c>
      <c r="JP15" s="10">
        <v>319</v>
      </c>
      <c r="JQ15" s="7">
        <v>53.113311331133119</v>
      </c>
      <c r="JR15" s="7">
        <v>1.3157315731573158</v>
      </c>
      <c r="JS15" s="7">
        <v>7.102310231023103</v>
      </c>
      <c r="JT15" s="7">
        <v>22.851485148514854</v>
      </c>
      <c r="JU15" s="7">
        <v>17.548954895489548</v>
      </c>
      <c r="JV15" s="7">
        <v>3.7755775577557755</v>
      </c>
      <c r="JW15" s="7">
        <v>0.50605060506050603</v>
      </c>
      <c r="JX15" s="7">
        <v>1.32013201320132E-2</v>
      </c>
      <c r="JY15" s="7">
        <v>37.333333333333336</v>
      </c>
      <c r="JZ15" s="7">
        <v>8.1496149614961499</v>
      </c>
      <c r="KA15" s="7">
        <v>1.4037403740374037</v>
      </c>
      <c r="KB15" s="28" t="s">
        <v>2205</v>
      </c>
      <c r="KC15" s="55" t="s">
        <v>2205</v>
      </c>
      <c r="KD15" s="55" t="s">
        <v>2205</v>
      </c>
      <c r="KE15" s="55" t="s">
        <v>2205</v>
      </c>
      <c r="KF15" s="55" t="s">
        <v>2205</v>
      </c>
      <c r="KG15" s="55" t="s">
        <v>2205</v>
      </c>
      <c r="KH15" s="55" t="s">
        <v>2205</v>
      </c>
      <c r="KI15" s="55" t="s">
        <v>2205</v>
      </c>
      <c r="KJ15" s="55" t="s">
        <v>2205</v>
      </c>
      <c r="KK15" s="55" t="s">
        <v>2205</v>
      </c>
      <c r="KL15" s="55" t="s">
        <v>2205</v>
      </c>
      <c r="KM15" s="55" t="s">
        <v>2205</v>
      </c>
      <c r="KN15" s="55" t="s">
        <v>2205</v>
      </c>
      <c r="KO15" s="55" t="s">
        <v>2205</v>
      </c>
      <c r="KP15" s="55" t="s">
        <v>2205</v>
      </c>
      <c r="KQ15" s="55" t="s">
        <v>2205</v>
      </c>
      <c r="KR15" s="55" t="s">
        <v>2205</v>
      </c>
      <c r="KS15" s="55" t="s">
        <v>2205</v>
      </c>
      <c r="KT15" s="55" t="s">
        <v>2205</v>
      </c>
      <c r="KU15" s="171" t="s">
        <v>2205</v>
      </c>
      <c r="KV15" s="100" t="s">
        <v>25</v>
      </c>
      <c r="KW15" s="101" t="s">
        <v>25</v>
      </c>
      <c r="KX15" s="101" t="s">
        <v>25</v>
      </c>
      <c r="KY15" s="101" t="s">
        <v>25</v>
      </c>
      <c r="KZ15" s="101" t="s">
        <v>25</v>
      </c>
      <c r="LA15" s="101" t="s">
        <v>25</v>
      </c>
      <c r="LB15" s="101" t="s">
        <v>25</v>
      </c>
      <c r="LC15" s="102" t="s">
        <v>25</v>
      </c>
      <c r="LD15" s="15" t="s">
        <v>25</v>
      </c>
      <c r="LE15" s="13" t="s">
        <v>25</v>
      </c>
      <c r="LF15" s="13" t="s">
        <v>25</v>
      </c>
      <c r="LG15" s="13" t="s">
        <v>25</v>
      </c>
      <c r="LH15" s="13" t="s">
        <v>25</v>
      </c>
      <c r="LI15" s="13" t="s">
        <v>25</v>
      </c>
      <c r="LJ15" s="13" t="s">
        <v>25</v>
      </c>
      <c r="LK15" s="13" t="s">
        <v>25</v>
      </c>
      <c r="LL15" s="13" t="s">
        <v>25</v>
      </c>
      <c r="LM15" s="13" t="s">
        <v>25</v>
      </c>
      <c r="LN15" s="13" t="s">
        <v>25</v>
      </c>
      <c r="LO15" s="13" t="s">
        <v>25</v>
      </c>
      <c r="LP15" s="13" t="s">
        <v>25</v>
      </c>
      <c r="LQ15" s="13" t="s">
        <v>25</v>
      </c>
      <c r="LR15" s="13" t="s">
        <v>25</v>
      </c>
      <c r="LS15" s="13" t="s">
        <v>25</v>
      </c>
      <c r="LT15" s="13" t="s">
        <v>25</v>
      </c>
      <c r="LU15" s="13" t="s">
        <v>25</v>
      </c>
      <c r="LV15" s="13" t="s">
        <v>25</v>
      </c>
      <c r="LW15" s="13" t="s">
        <v>25</v>
      </c>
      <c r="LX15" s="13" t="s">
        <v>25</v>
      </c>
      <c r="LY15" s="13" t="s">
        <v>25</v>
      </c>
      <c r="LZ15" s="13" t="s">
        <v>25</v>
      </c>
      <c r="MA15" s="133" t="s">
        <v>25</v>
      </c>
      <c r="MB15" s="15">
        <v>3751</v>
      </c>
      <c r="MC15" s="13">
        <v>3886</v>
      </c>
      <c r="MD15" s="13">
        <v>3637</v>
      </c>
      <c r="ME15" s="13">
        <v>4216</v>
      </c>
      <c r="MF15" s="13">
        <v>2317</v>
      </c>
      <c r="MG15" s="13">
        <v>2722</v>
      </c>
      <c r="MH15" s="13">
        <v>1361</v>
      </c>
      <c r="MI15" s="13">
        <v>1871</v>
      </c>
      <c r="MJ15" s="13">
        <v>159</v>
      </c>
      <c r="MK15" s="13">
        <v>184</v>
      </c>
      <c r="ML15" s="13">
        <v>233</v>
      </c>
      <c r="MM15" s="13">
        <v>266</v>
      </c>
      <c r="MN15" s="13">
        <v>89</v>
      </c>
      <c r="MO15" s="13">
        <v>144</v>
      </c>
      <c r="MP15" s="13">
        <v>71</v>
      </c>
      <c r="MQ15" s="13">
        <v>79</v>
      </c>
      <c r="MR15" s="13">
        <v>27</v>
      </c>
      <c r="MS15" s="13">
        <v>55</v>
      </c>
      <c r="MT15" s="13">
        <v>48</v>
      </c>
      <c r="MU15" s="13">
        <v>57</v>
      </c>
      <c r="MV15" s="13">
        <v>7</v>
      </c>
      <c r="MW15" s="13">
        <v>12</v>
      </c>
      <c r="MX15" s="13">
        <v>157</v>
      </c>
      <c r="MY15" s="13">
        <v>222</v>
      </c>
      <c r="MZ15" s="13">
        <v>2</v>
      </c>
      <c r="NA15" s="13">
        <v>1</v>
      </c>
      <c r="NB15" s="13">
        <v>55</v>
      </c>
      <c r="NC15" s="13">
        <v>72</v>
      </c>
      <c r="ND15" s="13">
        <v>0</v>
      </c>
      <c r="NE15" s="13">
        <v>0</v>
      </c>
      <c r="NF15" s="13">
        <v>0</v>
      </c>
      <c r="NG15" s="13">
        <v>0</v>
      </c>
      <c r="NH15" s="13">
        <v>502</v>
      </c>
      <c r="NI15" s="133">
        <v>544</v>
      </c>
      <c r="NJ15" s="113">
        <v>1031</v>
      </c>
      <c r="NK15" s="98">
        <v>1082</v>
      </c>
      <c r="NL15" s="98">
        <v>697</v>
      </c>
      <c r="NM15" s="98">
        <v>560</v>
      </c>
      <c r="NN15" s="98">
        <v>652</v>
      </c>
      <c r="NO15" s="98">
        <v>532</v>
      </c>
      <c r="NP15" s="98">
        <v>46</v>
      </c>
      <c r="NQ15" s="98">
        <v>28</v>
      </c>
      <c r="NR15" s="98">
        <v>334</v>
      </c>
      <c r="NS15" s="98">
        <v>522</v>
      </c>
      <c r="NT15" s="171">
        <f t="shared" si="53"/>
        <v>44.550517104216389</v>
      </c>
      <c r="NU15" s="132">
        <v>67.599999999999994</v>
      </c>
      <c r="NV15" s="132">
        <v>51.8</v>
      </c>
      <c r="NW15" s="132" t="s">
        <v>2215</v>
      </c>
      <c r="NX15" s="132" t="s">
        <v>2215</v>
      </c>
      <c r="NY15" s="132" t="s">
        <v>2215</v>
      </c>
      <c r="NZ15" s="132" t="s">
        <v>2215</v>
      </c>
      <c r="OA15" s="132" t="s">
        <v>2215</v>
      </c>
      <c r="OB15" s="132" t="s">
        <v>2215</v>
      </c>
      <c r="OC15" s="132" t="s">
        <v>2215</v>
      </c>
      <c r="OD15" s="132" t="s">
        <v>2215</v>
      </c>
      <c r="OE15" s="132" t="s">
        <v>2215</v>
      </c>
      <c r="OF15" s="132" t="s">
        <v>2215</v>
      </c>
      <c r="OG15" s="132" t="s">
        <v>2215</v>
      </c>
      <c r="OH15" s="132" t="s">
        <v>2215</v>
      </c>
      <c r="OI15" s="132" t="s">
        <v>2215</v>
      </c>
      <c r="OJ15" s="56" t="s">
        <v>2215</v>
      </c>
      <c r="OK15" s="28" t="s">
        <v>2215</v>
      </c>
      <c r="OL15" s="132" t="s">
        <v>2215</v>
      </c>
      <c r="OM15" s="132" t="s">
        <v>2215</v>
      </c>
      <c r="ON15" s="132" t="s">
        <v>2215</v>
      </c>
      <c r="OO15" s="132" t="s">
        <v>2215</v>
      </c>
      <c r="OP15" s="132" t="s">
        <v>2215</v>
      </c>
      <c r="OQ15" s="132" t="s">
        <v>2215</v>
      </c>
      <c r="OR15" s="132" t="s">
        <v>2215</v>
      </c>
      <c r="OS15" s="132" t="s">
        <v>2215</v>
      </c>
      <c r="OT15" s="132" t="s">
        <v>2215</v>
      </c>
      <c r="OU15" s="132" t="s">
        <v>2215</v>
      </c>
      <c r="OV15" s="132" t="s">
        <v>2215</v>
      </c>
      <c r="OW15" s="132" t="s">
        <v>2215</v>
      </c>
      <c r="OX15" s="56" t="s">
        <v>2215</v>
      </c>
      <c r="OY15" s="132" t="s">
        <v>2215</v>
      </c>
      <c r="OZ15" s="132" t="s">
        <v>2215</v>
      </c>
      <c r="PA15" s="132" t="s">
        <v>2215</v>
      </c>
      <c r="PB15" s="132" t="s">
        <v>2215</v>
      </c>
      <c r="PC15" s="132" t="s">
        <v>2215</v>
      </c>
      <c r="PD15" s="132" t="s">
        <v>2215</v>
      </c>
      <c r="PE15" s="132" t="s">
        <v>2215</v>
      </c>
      <c r="PF15" s="132" t="s">
        <v>2215</v>
      </c>
      <c r="PG15" s="132" t="s">
        <v>2215</v>
      </c>
      <c r="PH15" s="132" t="s">
        <v>2215</v>
      </c>
      <c r="PI15" s="132" t="s">
        <v>2215</v>
      </c>
      <c r="PJ15" s="132" t="s">
        <v>2215</v>
      </c>
      <c r="PK15" s="132" t="s">
        <v>2215</v>
      </c>
      <c r="PL15" s="132" t="s">
        <v>2215</v>
      </c>
      <c r="PM15" s="132" t="s">
        <v>2215</v>
      </c>
      <c r="PN15" s="132" t="s">
        <v>2215</v>
      </c>
      <c r="PO15" s="132" t="s">
        <v>2215</v>
      </c>
      <c r="PP15" s="56" t="s">
        <v>2215</v>
      </c>
      <c r="PQ15" s="132" t="s">
        <v>2215</v>
      </c>
      <c r="PR15" s="132" t="s">
        <v>2215</v>
      </c>
      <c r="PS15" s="132" t="s">
        <v>2215</v>
      </c>
      <c r="PT15" s="132" t="s">
        <v>2215</v>
      </c>
      <c r="PU15" s="132" t="s">
        <v>2215</v>
      </c>
      <c r="PV15" s="132" t="s">
        <v>2215</v>
      </c>
      <c r="PW15" s="132" t="s">
        <v>2215</v>
      </c>
      <c r="PX15" s="132" t="s">
        <v>2215</v>
      </c>
      <c r="PY15" s="132" t="s">
        <v>2215</v>
      </c>
      <c r="PZ15" s="132" t="s">
        <v>2215</v>
      </c>
      <c r="QA15" s="132" t="s">
        <v>2215</v>
      </c>
      <c r="QB15" s="132" t="s">
        <v>2215</v>
      </c>
      <c r="QC15" s="132" t="s">
        <v>2215</v>
      </c>
      <c r="QD15" s="56" t="s">
        <v>2215</v>
      </c>
      <c r="QE15" s="132" t="s">
        <v>2215</v>
      </c>
      <c r="QF15" s="132" t="s">
        <v>2215</v>
      </c>
      <c r="QG15" s="132" t="s">
        <v>2215</v>
      </c>
      <c r="QH15" s="132" t="s">
        <v>2215</v>
      </c>
      <c r="QI15" s="132" t="s">
        <v>2215</v>
      </c>
      <c r="QJ15" s="132" t="s">
        <v>2215</v>
      </c>
      <c r="QK15" s="132" t="s">
        <v>2215</v>
      </c>
      <c r="QL15" s="132" t="s">
        <v>2215</v>
      </c>
      <c r="QM15" s="132" t="s">
        <v>2215</v>
      </c>
      <c r="QN15" s="132" t="s">
        <v>2215</v>
      </c>
      <c r="QO15" s="132" t="s">
        <v>2215</v>
      </c>
      <c r="QP15" s="56" t="s">
        <v>2215</v>
      </c>
      <c r="QQ15" s="124">
        <v>6.6</v>
      </c>
      <c r="QR15" s="124">
        <v>5</v>
      </c>
      <c r="QS15" s="132" t="s">
        <v>2215</v>
      </c>
      <c r="QT15" s="132" t="s">
        <v>2215</v>
      </c>
      <c r="QU15" s="132" t="s">
        <v>2215</v>
      </c>
      <c r="QV15" s="132" t="s">
        <v>2215</v>
      </c>
      <c r="QW15" s="132" t="s">
        <v>2215</v>
      </c>
      <c r="QX15" s="132" t="s">
        <v>2215</v>
      </c>
      <c r="QY15" s="132" t="s">
        <v>2215</v>
      </c>
      <c r="QZ15" s="132" t="s">
        <v>2215</v>
      </c>
      <c r="RA15" s="132" t="s">
        <v>2215</v>
      </c>
      <c r="RB15" s="132" t="s">
        <v>2215</v>
      </c>
      <c r="RC15" s="132" t="s">
        <v>2215</v>
      </c>
      <c r="RD15" s="132" t="s">
        <v>2215</v>
      </c>
      <c r="RE15" s="132" t="s">
        <v>2215</v>
      </c>
      <c r="RF15" s="132" t="s">
        <v>2215</v>
      </c>
      <c r="RG15" s="28" t="s">
        <v>2215</v>
      </c>
      <c r="RH15" s="132" t="s">
        <v>2215</v>
      </c>
      <c r="RI15" s="132" t="s">
        <v>2215</v>
      </c>
      <c r="RJ15" s="132" t="s">
        <v>2215</v>
      </c>
      <c r="RK15" s="132" t="s">
        <v>2215</v>
      </c>
      <c r="RL15" s="132" t="s">
        <v>2215</v>
      </c>
      <c r="RM15" s="132" t="s">
        <v>2215</v>
      </c>
      <c r="RN15" s="132" t="s">
        <v>2215</v>
      </c>
      <c r="RO15" s="132" t="s">
        <v>2215</v>
      </c>
      <c r="RP15" s="132" t="s">
        <v>2215</v>
      </c>
      <c r="RQ15" s="132" t="s">
        <v>2215</v>
      </c>
      <c r="RR15" s="132" t="s">
        <v>2215</v>
      </c>
      <c r="RS15" s="132" t="s">
        <v>2215</v>
      </c>
      <c r="RT15" s="132" t="s">
        <v>2215</v>
      </c>
      <c r="RU15" s="132" t="s">
        <v>2215</v>
      </c>
      <c r="RV15" s="132" t="s">
        <v>2215</v>
      </c>
      <c r="RW15" s="132" t="s">
        <v>2215</v>
      </c>
      <c r="RX15" s="132" t="s">
        <v>2215</v>
      </c>
      <c r="RY15" s="132" t="s">
        <v>2215</v>
      </c>
      <c r="RZ15" s="132" t="s">
        <v>2215</v>
      </c>
      <c r="SA15" s="59">
        <v>18497</v>
      </c>
      <c r="SB15" s="55">
        <v>14566</v>
      </c>
      <c r="SC15" s="55" t="s">
        <v>2216</v>
      </c>
      <c r="SD15" s="55" t="s">
        <v>2216</v>
      </c>
      <c r="SE15" s="55">
        <v>85764</v>
      </c>
      <c r="SF15" s="55">
        <v>7437</v>
      </c>
      <c r="SG15" s="55">
        <v>6347</v>
      </c>
      <c r="SH15" s="55" t="s">
        <v>2216</v>
      </c>
      <c r="SI15" s="55" t="s">
        <v>2216</v>
      </c>
      <c r="SJ15" s="55">
        <v>17546</v>
      </c>
      <c r="SK15" s="55">
        <v>280</v>
      </c>
      <c r="SL15" s="17">
        <f>100*0.26046511627907</f>
        <v>26.046511627906998</v>
      </c>
      <c r="SM15" s="55">
        <v>795</v>
      </c>
      <c r="SN15" s="17">
        <f>100*0.73953488372093</f>
        <v>73.953488372093005</v>
      </c>
      <c r="SO15" s="17" t="s">
        <v>25</v>
      </c>
      <c r="SP15" s="17" t="s">
        <v>25</v>
      </c>
      <c r="SQ15" s="17" t="s">
        <v>25</v>
      </c>
      <c r="SR15" s="17" t="s">
        <v>25</v>
      </c>
      <c r="SS15" s="59" t="s">
        <v>25</v>
      </c>
      <c r="ST15" s="55" t="s">
        <v>25</v>
      </c>
      <c r="SU15" s="55" t="s">
        <v>25</v>
      </c>
      <c r="SV15" s="55" t="s">
        <v>25</v>
      </c>
      <c r="SW15" s="55" t="s">
        <v>25</v>
      </c>
      <c r="SX15" s="55" t="s">
        <v>25</v>
      </c>
      <c r="SY15" s="55" t="s">
        <v>25</v>
      </c>
      <c r="SZ15" s="55" t="s">
        <v>25</v>
      </c>
      <c r="TA15" s="55" t="s">
        <v>25</v>
      </c>
      <c r="TB15" s="55" t="s">
        <v>25</v>
      </c>
      <c r="TC15" s="55" t="s">
        <v>25</v>
      </c>
      <c r="TD15" s="55" t="s">
        <v>25</v>
      </c>
      <c r="TE15" s="55" t="s">
        <v>25</v>
      </c>
      <c r="TF15" s="55" t="s">
        <v>25</v>
      </c>
      <c r="TG15" s="55" t="s">
        <v>25</v>
      </c>
      <c r="TH15" s="55" t="s">
        <v>25</v>
      </c>
      <c r="TI15" s="55" t="s">
        <v>25</v>
      </c>
      <c r="TJ15" s="55" t="s">
        <v>25</v>
      </c>
      <c r="TK15" s="162" t="s">
        <v>25</v>
      </c>
      <c r="TL15" s="55" t="s">
        <v>25</v>
      </c>
      <c r="TM15" s="55" t="s">
        <v>25</v>
      </c>
      <c r="TN15" s="55" t="s">
        <v>25</v>
      </c>
      <c r="TO15" s="55" t="s">
        <v>25</v>
      </c>
      <c r="TP15" s="55" t="s">
        <v>25</v>
      </c>
      <c r="TQ15" s="55" t="s">
        <v>25</v>
      </c>
      <c r="TR15" s="55" t="s">
        <v>25</v>
      </c>
      <c r="TS15" s="55" t="s">
        <v>25</v>
      </c>
      <c r="TT15" s="448" t="s">
        <v>25</v>
      </c>
      <c r="TU15" s="55" t="s">
        <v>25</v>
      </c>
      <c r="TV15" s="55" t="s">
        <v>25</v>
      </c>
      <c r="TW15" s="55" t="s">
        <v>25</v>
      </c>
      <c r="TX15" s="55" t="s">
        <v>25</v>
      </c>
      <c r="TY15" s="55" t="s">
        <v>25</v>
      </c>
      <c r="TZ15" s="55" t="s">
        <v>25</v>
      </c>
      <c r="UA15" s="55" t="s">
        <v>25</v>
      </c>
      <c r="UB15" s="55" t="s">
        <v>25</v>
      </c>
      <c r="UC15" s="55" t="s">
        <v>25</v>
      </c>
      <c r="UD15" s="55" t="s">
        <v>25</v>
      </c>
      <c r="UE15" s="55" t="s">
        <v>25</v>
      </c>
      <c r="UF15" s="55" t="s">
        <v>25</v>
      </c>
      <c r="UG15" s="55" t="s">
        <v>25</v>
      </c>
      <c r="UH15" s="55" t="s">
        <v>25</v>
      </c>
      <c r="UI15" s="55" t="s">
        <v>25</v>
      </c>
      <c r="UJ15" s="55" t="s">
        <v>25</v>
      </c>
      <c r="UK15" s="55" t="s">
        <v>25</v>
      </c>
      <c r="UL15" s="448" t="s">
        <v>25</v>
      </c>
      <c r="UM15" s="55" t="s">
        <v>25</v>
      </c>
      <c r="UN15" s="55" t="s">
        <v>25</v>
      </c>
      <c r="UO15" s="55" t="s">
        <v>25</v>
      </c>
      <c r="UP15" s="55" t="s">
        <v>25</v>
      </c>
      <c r="UQ15" s="55" t="s">
        <v>25</v>
      </c>
      <c r="UR15" s="55" t="s">
        <v>25</v>
      </c>
      <c r="US15" s="55" t="s">
        <v>25</v>
      </c>
      <c r="UT15" s="55" t="s">
        <v>25</v>
      </c>
      <c r="UU15" s="55" t="s">
        <v>25</v>
      </c>
      <c r="UV15" s="97" t="s">
        <v>25</v>
      </c>
      <c r="UW15" s="55" t="s">
        <v>25</v>
      </c>
      <c r="UX15" s="55" t="s">
        <v>25</v>
      </c>
      <c r="UY15" s="55" t="s">
        <v>25</v>
      </c>
      <c r="UZ15" s="55" t="s">
        <v>25</v>
      </c>
      <c r="VA15" s="55" t="s">
        <v>25</v>
      </c>
      <c r="VB15" s="55" t="s">
        <v>25</v>
      </c>
      <c r="VC15" s="55" t="s">
        <v>25</v>
      </c>
      <c r="VD15" s="55" t="s">
        <v>25</v>
      </c>
      <c r="VE15" s="55" t="s">
        <v>25</v>
      </c>
      <c r="VF15" s="55" t="s">
        <v>25</v>
      </c>
      <c r="VG15" s="55" t="s">
        <v>25</v>
      </c>
      <c r="VH15" s="55" t="s">
        <v>25</v>
      </c>
      <c r="VI15" s="55" t="s">
        <v>25</v>
      </c>
      <c r="VJ15" s="55" t="s">
        <v>25</v>
      </c>
      <c r="VK15" s="55" t="s">
        <v>25</v>
      </c>
      <c r="VL15" s="55" t="s">
        <v>25</v>
      </c>
      <c r="VM15" s="55" t="s">
        <v>25</v>
      </c>
      <c r="VN15" s="55" t="s">
        <v>25</v>
      </c>
      <c r="VO15" s="55" t="s">
        <v>25</v>
      </c>
      <c r="VP15" s="55" t="s">
        <v>25</v>
      </c>
      <c r="VQ15" s="55" t="s">
        <v>25</v>
      </c>
      <c r="VR15" s="55" t="s">
        <v>25</v>
      </c>
      <c r="VS15" s="55" t="s">
        <v>25</v>
      </c>
      <c r="VT15" s="55" t="s">
        <v>25</v>
      </c>
      <c r="VU15" s="55" t="s">
        <v>25</v>
      </c>
      <c r="VV15" s="448" t="s">
        <v>25</v>
      </c>
      <c r="VW15" s="55" t="s">
        <v>25</v>
      </c>
      <c r="VX15" s="55" t="s">
        <v>25</v>
      </c>
      <c r="VY15" s="448" t="s">
        <v>25</v>
      </c>
      <c r="VZ15" s="55" t="s">
        <v>25</v>
      </c>
      <c r="WA15" s="55" t="s">
        <v>25</v>
      </c>
      <c r="WB15" s="55" t="s">
        <v>25</v>
      </c>
      <c r="WC15" s="55" t="s">
        <v>25</v>
      </c>
      <c r="WD15" s="55" t="s">
        <v>25</v>
      </c>
      <c r="WE15" s="55" t="s">
        <v>25</v>
      </c>
      <c r="WF15" s="55" t="s">
        <v>25</v>
      </c>
      <c r="WG15" s="55" t="s">
        <v>25</v>
      </c>
      <c r="WH15" s="55" t="s">
        <v>25</v>
      </c>
      <c r="WI15" s="55" t="s">
        <v>25</v>
      </c>
      <c r="WJ15" s="55" t="s">
        <v>25</v>
      </c>
      <c r="WK15" s="55" t="s">
        <v>25</v>
      </c>
      <c r="WL15" s="55" t="s">
        <v>25</v>
      </c>
      <c r="WM15" s="55" t="s">
        <v>25</v>
      </c>
      <c r="WN15" s="55" t="s">
        <v>25</v>
      </c>
      <c r="WO15" s="55" t="s">
        <v>25</v>
      </c>
      <c r="WP15" s="55" t="s">
        <v>25</v>
      </c>
      <c r="WQ15" s="55" t="s">
        <v>25</v>
      </c>
      <c r="WR15" s="55" t="s">
        <v>25</v>
      </c>
      <c r="WS15" s="55" t="s">
        <v>25</v>
      </c>
      <c r="WT15" s="55" t="s">
        <v>25</v>
      </c>
      <c r="WU15" s="55" t="s">
        <v>25</v>
      </c>
      <c r="WV15" s="55" t="s">
        <v>25</v>
      </c>
      <c r="WW15" s="55" t="s">
        <v>25</v>
      </c>
      <c r="WX15" s="55" t="s">
        <v>25</v>
      </c>
      <c r="WY15" s="448" t="s">
        <v>25</v>
      </c>
      <c r="WZ15" s="55" t="s">
        <v>25</v>
      </c>
      <c r="XA15" s="55" t="s">
        <v>25</v>
      </c>
      <c r="XB15" s="97" t="s">
        <v>25</v>
      </c>
      <c r="XC15" s="55" t="s">
        <v>25</v>
      </c>
      <c r="XD15" s="55" t="s">
        <v>25</v>
      </c>
      <c r="XE15" s="55" t="s">
        <v>25</v>
      </c>
      <c r="XF15" s="55" t="s">
        <v>25</v>
      </c>
      <c r="XG15" s="55" t="s">
        <v>25</v>
      </c>
      <c r="XH15" s="55" t="s">
        <v>25</v>
      </c>
      <c r="XI15" s="55" t="s">
        <v>25</v>
      </c>
      <c r="XJ15" s="55" t="s">
        <v>25</v>
      </c>
      <c r="XK15" s="55" t="s">
        <v>25</v>
      </c>
      <c r="XL15" s="55" t="s">
        <v>25</v>
      </c>
      <c r="XM15" s="55" t="s">
        <v>25</v>
      </c>
      <c r="XN15" s="55" t="s">
        <v>25</v>
      </c>
      <c r="XO15" s="55" t="s">
        <v>25</v>
      </c>
      <c r="XP15" s="55" t="s">
        <v>25</v>
      </c>
      <c r="XQ15" s="55" t="s">
        <v>25</v>
      </c>
      <c r="XR15" s="55" t="s">
        <v>25</v>
      </c>
      <c r="XS15" s="55" t="s">
        <v>25</v>
      </c>
      <c r="XT15" s="55" t="s">
        <v>25</v>
      </c>
      <c r="XU15" s="55" t="s">
        <v>25</v>
      </c>
      <c r="XV15" s="448" t="s">
        <v>25</v>
      </c>
      <c r="XW15" s="55" t="s">
        <v>25</v>
      </c>
      <c r="XX15" s="55" t="s">
        <v>25</v>
      </c>
      <c r="XY15" s="55" t="s">
        <v>25</v>
      </c>
      <c r="XZ15" s="55" t="s">
        <v>25</v>
      </c>
      <c r="YA15" s="55" t="s">
        <v>25</v>
      </c>
      <c r="YB15" s="55" t="s">
        <v>25</v>
      </c>
      <c r="YC15" s="55" t="s">
        <v>25</v>
      </c>
      <c r="YD15" s="55" t="s">
        <v>25</v>
      </c>
      <c r="YE15" s="55" t="s">
        <v>25</v>
      </c>
      <c r="YF15" s="448" t="s">
        <v>25</v>
      </c>
      <c r="YG15" s="55" t="s">
        <v>25</v>
      </c>
      <c r="YH15" s="55" t="s">
        <v>25</v>
      </c>
      <c r="YI15" s="55" t="s">
        <v>25</v>
      </c>
      <c r="YJ15" s="55" t="s">
        <v>25</v>
      </c>
      <c r="YK15" s="55" t="s">
        <v>25</v>
      </c>
      <c r="YL15" s="55" t="s">
        <v>25</v>
      </c>
      <c r="YM15" s="55" t="s">
        <v>25</v>
      </c>
      <c r="YN15" s="55" t="s">
        <v>25</v>
      </c>
      <c r="YO15" s="55" t="s">
        <v>25</v>
      </c>
      <c r="YP15" s="55" t="s">
        <v>25</v>
      </c>
      <c r="YQ15" s="55" t="s">
        <v>25</v>
      </c>
      <c r="YR15" s="55" t="s">
        <v>25</v>
      </c>
      <c r="YS15" s="55" t="s">
        <v>25</v>
      </c>
      <c r="YT15" s="55" t="s">
        <v>25</v>
      </c>
      <c r="YU15" s="55" t="s">
        <v>25</v>
      </c>
      <c r="YV15" s="55" t="s">
        <v>25</v>
      </c>
      <c r="YW15" s="55" t="s">
        <v>25</v>
      </c>
      <c r="YX15" s="55" t="s">
        <v>25</v>
      </c>
      <c r="YY15" s="55" t="s">
        <v>25</v>
      </c>
      <c r="YZ15" s="448" t="s">
        <v>25</v>
      </c>
      <c r="ZA15" s="55" t="s">
        <v>25</v>
      </c>
      <c r="ZB15" s="55" t="s">
        <v>25</v>
      </c>
      <c r="ZC15" s="55" t="s">
        <v>25</v>
      </c>
      <c r="ZD15" s="55" t="s">
        <v>25</v>
      </c>
      <c r="ZE15" s="55" t="s">
        <v>25</v>
      </c>
      <c r="ZF15" s="55" t="s">
        <v>25</v>
      </c>
      <c r="ZG15" s="55" t="s">
        <v>25</v>
      </c>
      <c r="ZH15" s="55" t="s">
        <v>25</v>
      </c>
      <c r="ZI15" s="55" t="s">
        <v>25</v>
      </c>
      <c r="ZJ15" s="55" t="s">
        <v>25</v>
      </c>
      <c r="ZK15" s="412">
        <v>2647</v>
      </c>
      <c r="ZL15" s="413">
        <v>2083</v>
      </c>
      <c r="ZM15" s="214">
        <v>51</v>
      </c>
      <c r="ZN15" s="407">
        <v>2</v>
      </c>
      <c r="ZO15" s="172" t="s">
        <v>2205</v>
      </c>
      <c r="ZP15" s="35" t="s">
        <v>2205</v>
      </c>
      <c r="ZQ15" s="35" t="s">
        <v>2205</v>
      </c>
      <c r="ZR15" s="35" t="s">
        <v>2205</v>
      </c>
      <c r="ZS15" s="184" t="s">
        <v>2527</v>
      </c>
      <c r="ZT15" s="55" t="s">
        <v>2216</v>
      </c>
      <c r="ZU15" s="55" t="s">
        <v>2216</v>
      </c>
      <c r="ZV15" s="55">
        <v>2</v>
      </c>
      <c r="ZW15" s="6">
        <f t="shared" si="54"/>
        <v>100</v>
      </c>
      <c r="ZX15" s="55" t="s">
        <v>2216</v>
      </c>
      <c r="ZY15" s="6" t="s">
        <v>2216</v>
      </c>
      <c r="ZZ15" s="55" t="s">
        <v>2216</v>
      </c>
      <c r="AAA15" s="6" t="s">
        <v>2216</v>
      </c>
      <c r="AAB15" s="55" t="s">
        <v>2216</v>
      </c>
      <c r="AAC15" s="6" t="s">
        <v>2216</v>
      </c>
      <c r="AAD15" s="55">
        <v>2</v>
      </c>
      <c r="AAE15" s="6">
        <f t="shared" si="4"/>
        <v>100</v>
      </c>
      <c r="AAF15" s="55" t="s">
        <v>2216</v>
      </c>
      <c r="AAG15" s="6" t="s">
        <v>2216</v>
      </c>
      <c r="AAH15" s="55" t="s">
        <v>2216</v>
      </c>
      <c r="AAI15" s="6" t="s">
        <v>2216</v>
      </c>
      <c r="AAJ15" s="55" t="s">
        <v>2216</v>
      </c>
      <c r="AAK15" s="6" t="s">
        <v>2216</v>
      </c>
      <c r="AAL15" s="55" t="s">
        <v>2216</v>
      </c>
      <c r="AAM15" s="6" t="s">
        <v>2216</v>
      </c>
      <c r="AAN15" s="55" t="s">
        <v>2216</v>
      </c>
      <c r="AAO15" s="6" t="s">
        <v>2216</v>
      </c>
      <c r="AAP15" s="55" t="s">
        <v>2524</v>
      </c>
      <c r="AAQ15" s="6" t="s">
        <v>2524</v>
      </c>
      <c r="AAR15" s="84" t="s">
        <v>2216</v>
      </c>
      <c r="AAS15" s="85" t="s">
        <v>2216</v>
      </c>
      <c r="AAT15" s="85">
        <v>4</v>
      </c>
      <c r="AAU15" s="300">
        <v>100</v>
      </c>
      <c r="AAV15" s="497" t="s">
        <v>25</v>
      </c>
      <c r="AAW15" s="20" t="s">
        <v>2205</v>
      </c>
      <c r="AAX15" s="20" t="s">
        <v>2205</v>
      </c>
      <c r="AAY15" s="20" t="s">
        <v>2205</v>
      </c>
      <c r="AAZ15" s="20" t="s">
        <v>2205</v>
      </c>
      <c r="ABA15" s="20" t="s">
        <v>2205</v>
      </c>
      <c r="ABB15" s="20" t="s">
        <v>2205</v>
      </c>
      <c r="ABC15" s="20" t="s">
        <v>2205</v>
      </c>
      <c r="ABD15" s="20" t="s">
        <v>2205</v>
      </c>
      <c r="ABE15" s="20" t="s">
        <v>2205</v>
      </c>
      <c r="ABF15" s="20" t="s">
        <v>2205</v>
      </c>
      <c r="ABG15" s="171" t="s">
        <v>2205</v>
      </c>
      <c r="ABH15" s="20" t="s">
        <v>25</v>
      </c>
      <c r="ABI15" s="20" t="s">
        <v>25</v>
      </c>
      <c r="ABJ15" s="20" t="s">
        <v>25</v>
      </c>
      <c r="ABK15" s="20" t="s">
        <v>25</v>
      </c>
      <c r="ABL15" s="20" t="s">
        <v>25</v>
      </c>
      <c r="ABM15" s="20" t="s">
        <v>25</v>
      </c>
      <c r="ABN15" s="20" t="s">
        <v>25</v>
      </c>
      <c r="ABO15" s="20" t="s">
        <v>25</v>
      </c>
      <c r="ABP15" s="20" t="s">
        <v>25</v>
      </c>
      <c r="ABQ15" s="20" t="s">
        <v>25</v>
      </c>
      <c r="ABR15" s="20" t="s">
        <v>25</v>
      </c>
      <c r="ABS15" s="171" t="s">
        <v>25</v>
      </c>
      <c r="ABT15" s="20" t="s">
        <v>2205</v>
      </c>
      <c r="ABU15" s="20" t="s">
        <v>2205</v>
      </c>
      <c r="ABV15" s="171" t="s">
        <v>2205</v>
      </c>
      <c r="ABW15" s="184">
        <v>141</v>
      </c>
      <c r="ABX15" s="46">
        <f>ABW15*100/(ABW15+ABY15)</f>
        <v>26.256983240223462</v>
      </c>
      <c r="ABY15" s="136">
        <v>396</v>
      </c>
      <c r="ABZ15" s="46">
        <f>ABY15*100/(ABY15+ABW15)</f>
        <v>73.743016759776538</v>
      </c>
      <c r="ACA15" s="136">
        <v>134</v>
      </c>
      <c r="ACB15" s="46">
        <f>ACA15*100/(ACA15+ACC15)</f>
        <v>26.223091976516635</v>
      </c>
      <c r="ACC15" s="136">
        <v>377</v>
      </c>
      <c r="ACD15" s="46">
        <f>ACC15*100/(ACC15+ACA15)</f>
        <v>73.776908023483372</v>
      </c>
      <c r="ACE15" s="136">
        <v>69</v>
      </c>
      <c r="ACF15" s="46">
        <f>ACE15*100/ACA15</f>
        <v>51.492537313432834</v>
      </c>
      <c r="ACG15" s="136">
        <v>185</v>
      </c>
      <c r="ACH15" s="47">
        <f>ACG15*100/ACC15</f>
        <v>49.071618037135281</v>
      </c>
      <c r="ACI15" s="72" t="s">
        <v>24</v>
      </c>
      <c r="ACJ15" s="72" t="s">
        <v>24</v>
      </c>
      <c r="ACK15" s="72" t="s">
        <v>24</v>
      </c>
      <c r="ACL15" s="72" t="s">
        <v>24</v>
      </c>
      <c r="ACM15" s="72" t="s">
        <v>24</v>
      </c>
      <c r="ACN15" s="72" t="s">
        <v>24</v>
      </c>
      <c r="ACO15" s="72" t="s">
        <v>24</v>
      </c>
      <c r="ACP15" s="72" t="s">
        <v>24</v>
      </c>
      <c r="ACQ15" s="72" t="s">
        <v>24</v>
      </c>
      <c r="ACR15" s="72" t="s">
        <v>24</v>
      </c>
      <c r="ACS15" s="72" t="s">
        <v>24</v>
      </c>
      <c r="ACT15" s="72" t="s">
        <v>24</v>
      </c>
      <c r="ACU15" s="72" t="s">
        <v>24</v>
      </c>
      <c r="ACV15" s="72" t="s">
        <v>24</v>
      </c>
      <c r="ACW15" s="72" t="s">
        <v>24</v>
      </c>
      <c r="ACX15" s="72" t="s">
        <v>24</v>
      </c>
      <c r="ACY15" s="72" t="s">
        <v>24</v>
      </c>
      <c r="ACZ15" s="72" t="s">
        <v>24</v>
      </c>
      <c r="ADA15" s="72" t="s">
        <v>24</v>
      </c>
      <c r="ADB15" s="72" t="s">
        <v>24</v>
      </c>
      <c r="ADC15" s="72" t="s">
        <v>24</v>
      </c>
      <c r="ADD15" s="72" t="s">
        <v>24</v>
      </c>
      <c r="ADE15" s="72" t="s">
        <v>24</v>
      </c>
      <c r="ADF15" s="72" t="s">
        <v>24</v>
      </c>
      <c r="ADG15" s="72" t="s">
        <v>24</v>
      </c>
      <c r="ADH15" s="72" t="s">
        <v>24</v>
      </c>
      <c r="ADI15" s="72" t="s">
        <v>24</v>
      </c>
      <c r="ADJ15" s="72" t="s">
        <v>24</v>
      </c>
      <c r="ADK15" s="71" t="s">
        <v>24</v>
      </c>
      <c r="ADL15" s="72" t="s">
        <v>24</v>
      </c>
      <c r="ADM15" s="72" t="s">
        <v>24</v>
      </c>
      <c r="ADN15" s="72" t="s">
        <v>24</v>
      </c>
      <c r="ADO15" s="72" t="s">
        <v>24</v>
      </c>
      <c r="ADP15" s="73" t="s">
        <v>24</v>
      </c>
      <c r="ADQ15" s="178" t="s">
        <v>24</v>
      </c>
      <c r="ADR15" s="20" t="s">
        <v>24</v>
      </c>
      <c r="ADS15" s="20" t="s">
        <v>24</v>
      </c>
      <c r="ADT15" s="302">
        <v>855</v>
      </c>
      <c r="ADU15" s="303">
        <v>3107</v>
      </c>
      <c r="ADV15" s="304">
        <v>78.419989904088851</v>
      </c>
      <c r="ADW15" s="178" t="s">
        <v>2205</v>
      </c>
      <c r="ADX15" s="20" t="s">
        <v>2205</v>
      </c>
      <c r="ADY15" s="20" t="s">
        <v>2205</v>
      </c>
      <c r="ADZ15" s="20" t="s">
        <v>2205</v>
      </c>
      <c r="AEA15" s="20" t="s">
        <v>2205</v>
      </c>
      <c r="AEB15" s="20" t="s">
        <v>2205</v>
      </c>
      <c r="AEC15" s="20" t="s">
        <v>2205</v>
      </c>
      <c r="AED15" s="20" t="s">
        <v>2205</v>
      </c>
      <c r="AEE15" s="20" t="s">
        <v>2205</v>
      </c>
      <c r="AEF15" s="171" t="s">
        <v>2205</v>
      </c>
      <c r="AEG15" s="178" t="s">
        <v>25</v>
      </c>
      <c r="AEH15" s="20" t="s">
        <v>25</v>
      </c>
      <c r="AEI15" s="20" t="s">
        <v>25</v>
      </c>
      <c r="AEJ15" s="178" t="s">
        <v>25</v>
      </c>
      <c r="AEK15" s="20" t="s">
        <v>25</v>
      </c>
      <c r="AEL15" s="20">
        <v>2370</v>
      </c>
      <c r="AEM15" s="20">
        <v>3845</v>
      </c>
      <c r="AEN15" s="178" t="s">
        <v>25</v>
      </c>
      <c r="AEO15" s="171" t="s">
        <v>25</v>
      </c>
      <c r="AEP15" s="125" t="s">
        <v>25</v>
      </c>
      <c r="AEQ15" s="124" t="s">
        <v>25</v>
      </c>
      <c r="AER15" s="124" t="s">
        <v>25</v>
      </c>
      <c r="AES15" s="124" t="s">
        <v>25</v>
      </c>
      <c r="AET15" s="124" t="s">
        <v>25</v>
      </c>
      <c r="AEU15" s="124" t="s">
        <v>25</v>
      </c>
      <c r="AEV15" s="124" t="s">
        <v>25</v>
      </c>
      <c r="AEW15" s="124" t="s">
        <v>25</v>
      </c>
      <c r="AEX15" s="56" t="s">
        <v>25</v>
      </c>
      <c r="AEY15" s="487" t="s">
        <v>25</v>
      </c>
      <c r="AEZ15" s="488" t="s">
        <v>25</v>
      </c>
      <c r="AFA15" s="488" t="s">
        <v>25</v>
      </c>
      <c r="AFB15" s="489" t="s">
        <v>25</v>
      </c>
      <c r="AFC15" s="476"/>
      <c r="AFD15" s="58"/>
      <c r="AFE15" s="58"/>
      <c r="AFF15" s="58"/>
      <c r="AFG15" s="58"/>
      <c r="AFH15" s="58"/>
      <c r="AFI15" s="58"/>
      <c r="AFJ15" s="477"/>
      <c r="AFK15" s="170">
        <v>527</v>
      </c>
      <c r="AFL15" s="170">
        <v>135</v>
      </c>
      <c r="AFM15" s="170">
        <v>91</v>
      </c>
      <c r="AFN15" s="170">
        <v>2498</v>
      </c>
      <c r="AFO15" s="170">
        <v>927</v>
      </c>
      <c r="AFP15" s="170">
        <v>1108</v>
      </c>
      <c r="AFQ15" s="170">
        <v>359</v>
      </c>
      <c r="AFR15" s="170">
        <v>98</v>
      </c>
      <c r="AFS15" s="177">
        <v>119</v>
      </c>
      <c r="AFT15" s="170">
        <v>1421</v>
      </c>
      <c r="AFU15" s="170">
        <v>761</v>
      </c>
      <c r="AFV15" s="170">
        <v>7443</v>
      </c>
      <c r="AFW15" s="170">
        <v>14337</v>
      </c>
      <c r="AFX15" s="175">
        <v>51.914626490897675</v>
      </c>
      <c r="AFY15" s="174">
        <v>1</v>
      </c>
      <c r="AFZ15" s="170">
        <v>14</v>
      </c>
      <c r="AGA15" s="170">
        <v>0</v>
      </c>
      <c r="AGB15" s="170">
        <v>0</v>
      </c>
      <c r="AGC15" s="170">
        <v>1</v>
      </c>
      <c r="AGD15" s="170">
        <v>14</v>
      </c>
      <c r="AGE15" s="170">
        <v>1</v>
      </c>
      <c r="AGF15" s="170">
        <v>14</v>
      </c>
      <c r="AGG15" s="170">
        <v>1</v>
      </c>
      <c r="AGH15" s="170">
        <v>12</v>
      </c>
      <c r="AGI15" s="170">
        <v>0</v>
      </c>
      <c r="AGJ15" s="170">
        <v>3</v>
      </c>
      <c r="AGK15" s="170">
        <v>1</v>
      </c>
      <c r="AGL15" s="177">
        <v>2</v>
      </c>
      <c r="AGM15" s="170">
        <v>32295</v>
      </c>
      <c r="AGN15" s="170">
        <v>1638</v>
      </c>
      <c r="AGO15" s="170">
        <v>4033</v>
      </c>
      <c r="AGP15" s="170">
        <v>3447</v>
      </c>
      <c r="AGQ15" s="170">
        <v>54834000</v>
      </c>
      <c r="AGR15" s="55" t="s">
        <v>25</v>
      </c>
      <c r="AGS15" s="174">
        <v>5</v>
      </c>
      <c r="AGT15" s="170">
        <v>40526</v>
      </c>
      <c r="AGU15" s="170">
        <v>2</v>
      </c>
      <c r="AGV15" s="170">
        <v>30</v>
      </c>
      <c r="AGW15" s="176">
        <v>0.2271</v>
      </c>
      <c r="AGX15" s="170">
        <v>191</v>
      </c>
      <c r="AGY15" s="176">
        <v>1.4510000000000001</v>
      </c>
      <c r="AGZ15" s="170">
        <v>123</v>
      </c>
      <c r="AHA15" s="170">
        <v>3567</v>
      </c>
      <c r="AHB15" s="170" t="s">
        <v>25</v>
      </c>
      <c r="AHC15" s="170" t="s">
        <v>25</v>
      </c>
      <c r="AHD15" s="176">
        <v>3.3333333333333335</v>
      </c>
      <c r="AHE15" s="176">
        <v>96.666666666666671</v>
      </c>
      <c r="AHF15" s="170">
        <v>14769</v>
      </c>
      <c r="AHG15" s="170">
        <v>1562</v>
      </c>
      <c r="AHH15" s="17">
        <v>11.866501102893276</v>
      </c>
      <c r="AHI15" s="170">
        <v>3849.2</v>
      </c>
      <c r="AHJ15" s="170" t="s">
        <v>25</v>
      </c>
      <c r="AHK15" s="170" t="s">
        <v>25</v>
      </c>
      <c r="AHL15" s="170" t="s">
        <v>25</v>
      </c>
      <c r="AHM15" s="170" t="s">
        <v>25</v>
      </c>
      <c r="AHN15" s="174">
        <v>60952</v>
      </c>
      <c r="AHO15" s="170">
        <v>44285</v>
      </c>
      <c r="AHP15" s="170">
        <v>659</v>
      </c>
      <c r="AHQ15" s="170">
        <v>398</v>
      </c>
      <c r="AHR15" s="170">
        <v>1879</v>
      </c>
      <c r="AHS15" s="170">
        <v>1132</v>
      </c>
      <c r="AHT15" s="170">
        <v>1095</v>
      </c>
      <c r="AHU15" s="170">
        <v>695</v>
      </c>
      <c r="AHV15" s="170">
        <v>1157</v>
      </c>
      <c r="AHW15" s="170">
        <v>905</v>
      </c>
      <c r="AHX15" s="170">
        <v>5737</v>
      </c>
      <c r="AHY15" s="170">
        <v>3627</v>
      </c>
      <c r="AHZ15" s="170">
        <v>10487</v>
      </c>
      <c r="AIA15" s="170">
        <v>6433</v>
      </c>
      <c r="AIB15" s="170">
        <v>17762</v>
      </c>
      <c r="AIC15" s="170">
        <v>11769</v>
      </c>
      <c r="AID15" s="170">
        <v>4441</v>
      </c>
      <c r="AIE15" s="170">
        <v>3463</v>
      </c>
      <c r="AIF15" s="170">
        <v>17735</v>
      </c>
      <c r="AIG15" s="170">
        <v>15863</v>
      </c>
      <c r="AIH15" s="170">
        <v>750</v>
      </c>
      <c r="AII15" s="170">
        <v>521</v>
      </c>
      <c r="AIJ15" s="174">
        <v>9038</v>
      </c>
      <c r="AIK15" s="177">
        <v>4956</v>
      </c>
      <c r="AIL15" s="75">
        <v>343</v>
      </c>
      <c r="AIM15" s="75">
        <v>415</v>
      </c>
      <c r="AIN15" s="75">
        <v>254</v>
      </c>
      <c r="AIO15" s="75">
        <v>313</v>
      </c>
      <c r="AIP15" s="75">
        <v>118</v>
      </c>
      <c r="AIQ15" s="75">
        <v>128</v>
      </c>
      <c r="AIR15" s="75">
        <v>72</v>
      </c>
      <c r="AIS15" s="75">
        <v>64</v>
      </c>
      <c r="AIT15" s="75">
        <v>1359</v>
      </c>
      <c r="AIU15" s="75">
        <v>1942</v>
      </c>
      <c r="AIV15" s="75">
        <v>1208</v>
      </c>
      <c r="AIW15" s="76">
        <v>1756</v>
      </c>
      <c r="AIX15" s="59" t="s">
        <v>25</v>
      </c>
      <c r="AIY15" s="55" t="s">
        <v>25</v>
      </c>
      <c r="AIZ15" s="55" t="s">
        <v>25</v>
      </c>
      <c r="AJA15" s="55" t="s">
        <v>25</v>
      </c>
      <c r="AJB15" s="55" t="s">
        <v>25</v>
      </c>
      <c r="AJC15" s="55" t="s">
        <v>25</v>
      </c>
      <c r="AJD15" s="55" t="s">
        <v>25</v>
      </c>
      <c r="AJE15" s="55" t="s">
        <v>25</v>
      </c>
      <c r="AJF15" s="55" t="s">
        <v>25</v>
      </c>
      <c r="AJG15" s="55" t="s">
        <v>25</v>
      </c>
      <c r="AJH15" s="55" t="s">
        <v>25</v>
      </c>
      <c r="AJI15" s="55" t="s">
        <v>25</v>
      </c>
      <c r="AJJ15" s="55" t="s">
        <v>25</v>
      </c>
      <c r="AJK15" s="55" t="s">
        <v>25</v>
      </c>
      <c r="AJL15" s="55" t="s">
        <v>25</v>
      </c>
      <c r="AJM15" s="55" t="s">
        <v>25</v>
      </c>
      <c r="AJN15" s="55" t="s">
        <v>25</v>
      </c>
      <c r="AJO15" s="55" t="s">
        <v>25</v>
      </c>
      <c r="AJP15" s="55" t="s">
        <v>25</v>
      </c>
      <c r="AJQ15" s="55" t="s">
        <v>25</v>
      </c>
      <c r="AJR15" s="55" t="s">
        <v>25</v>
      </c>
      <c r="AJS15" s="55" t="s">
        <v>25</v>
      </c>
      <c r="AJT15" s="55" t="s">
        <v>25</v>
      </c>
      <c r="AJU15" s="55" t="s">
        <v>25</v>
      </c>
      <c r="AJV15" s="55" t="s">
        <v>25</v>
      </c>
      <c r="AJW15" s="55" t="s">
        <v>25</v>
      </c>
      <c r="AJX15" s="55" t="s">
        <v>25</v>
      </c>
      <c r="AJY15" s="55" t="s">
        <v>25</v>
      </c>
      <c r="AJZ15" s="55" t="s">
        <v>25</v>
      </c>
      <c r="AKA15" s="55" t="s">
        <v>25</v>
      </c>
      <c r="AKB15" s="59" t="s">
        <v>25</v>
      </c>
      <c r="AKC15" s="97" t="s">
        <v>25</v>
      </c>
      <c r="AKD15" s="15" t="s">
        <v>25</v>
      </c>
      <c r="AKE15" s="13" t="s">
        <v>25</v>
      </c>
      <c r="AKF15" s="13" t="s">
        <v>25</v>
      </c>
      <c r="AKG15" s="13" t="s">
        <v>25</v>
      </c>
      <c r="AKH15" s="133" t="s">
        <v>25</v>
      </c>
      <c r="AKI15" s="59" t="s">
        <v>25</v>
      </c>
      <c r="AKJ15" s="97" t="s">
        <v>25</v>
      </c>
      <c r="AKK15" s="59">
        <v>4449</v>
      </c>
      <c r="AKL15" s="55">
        <v>6068</v>
      </c>
      <c r="AKM15" s="55">
        <v>190</v>
      </c>
      <c r="AKN15" s="55">
        <v>351</v>
      </c>
      <c r="AKO15" s="132" t="s">
        <v>25</v>
      </c>
      <c r="AKP15" s="56" t="s">
        <v>25</v>
      </c>
      <c r="AKQ15" s="55">
        <v>39</v>
      </c>
      <c r="AKR15" s="55">
        <v>83</v>
      </c>
      <c r="AKS15" s="55">
        <v>13</v>
      </c>
      <c r="AKT15" s="55">
        <v>2</v>
      </c>
      <c r="AKU15" s="174">
        <v>4052</v>
      </c>
      <c r="AKV15" s="170">
        <v>3690</v>
      </c>
      <c r="AKW15" s="170">
        <v>9242</v>
      </c>
      <c r="AKX15" s="170">
        <v>9548</v>
      </c>
      <c r="AKY15" s="170"/>
      <c r="AKZ15" s="170"/>
      <c r="ALA15" s="170"/>
      <c r="ALB15" s="170"/>
      <c r="ALC15" s="170" t="s">
        <v>25</v>
      </c>
      <c r="ALD15" s="170" t="s">
        <v>25</v>
      </c>
      <c r="ALE15" s="170" t="s">
        <v>25</v>
      </c>
      <c r="ALF15" s="177" t="s">
        <v>25</v>
      </c>
      <c r="ALG15" s="490"/>
      <c r="ALH15" s="491"/>
      <c r="ALI15" s="491"/>
      <c r="ALJ15" s="491"/>
      <c r="ALK15" s="491"/>
      <c r="ALL15" s="491"/>
      <c r="ALM15" s="491"/>
      <c r="ALN15" s="491"/>
      <c r="ALO15" s="491"/>
      <c r="ALP15" s="491"/>
      <c r="ALQ15" s="491"/>
      <c r="ALR15" s="491"/>
      <c r="ALS15" s="491"/>
      <c r="ALT15" s="492"/>
      <c r="ALU15" s="98">
        <v>57817</v>
      </c>
      <c r="ALV15" s="98">
        <v>34107</v>
      </c>
      <c r="ALW15" s="98">
        <v>205942</v>
      </c>
      <c r="ALX15" s="98">
        <v>210185</v>
      </c>
      <c r="ALY15" s="98">
        <v>142869</v>
      </c>
      <c r="ALZ15" s="98">
        <v>151212</v>
      </c>
      <c r="AMA15" s="98">
        <v>93903</v>
      </c>
      <c r="AMB15" s="98">
        <v>87955</v>
      </c>
      <c r="AMC15" s="98">
        <v>293884</v>
      </c>
      <c r="AMD15" s="98">
        <v>265455</v>
      </c>
      <c r="AME15" s="98">
        <v>150766</v>
      </c>
      <c r="AMF15" s="98">
        <v>143408</v>
      </c>
      <c r="AMG15" s="98">
        <v>115492</v>
      </c>
      <c r="AMH15" s="98">
        <v>164351</v>
      </c>
      <c r="AMI15" s="98">
        <v>7435</v>
      </c>
      <c r="AMJ15" s="98">
        <v>36021</v>
      </c>
      <c r="AMK15" s="178">
        <v>5.413029394031315</v>
      </c>
      <c r="AML15" s="20">
        <v>3.1213679218518635</v>
      </c>
      <c r="AMM15" s="20">
        <v>19.281009036539377</v>
      </c>
      <c r="AMN15" s="20">
        <v>19.235485872531559</v>
      </c>
      <c r="AMO15" s="20">
        <v>13.375894572458966</v>
      </c>
      <c r="AMP15" s="20">
        <v>13.838457976341042</v>
      </c>
      <c r="AMQ15" s="20">
        <v>8.7915266995472372</v>
      </c>
      <c r="AMR15" s="20">
        <v>8.0493715532436347</v>
      </c>
      <c r="AMS15" s="20">
        <v>27.514446104701022</v>
      </c>
      <c r="AMT15" s="20">
        <v>24.29362657798066</v>
      </c>
      <c r="AMU15" s="20">
        <v>14.115239282918957</v>
      </c>
      <c r="AMV15" s="20">
        <v>13.124259856830914</v>
      </c>
      <c r="AMW15" s="20">
        <v>10.812764252304074</v>
      </c>
      <c r="AMX15" s="20">
        <v>15.04089891589045</v>
      </c>
      <c r="AMY15" s="20">
        <v>0.69609065749905441</v>
      </c>
      <c r="AMZ15" s="20">
        <v>3.2965313253298727</v>
      </c>
      <c r="ANA15" s="20">
        <v>99.303909342500944</v>
      </c>
      <c r="ANB15" s="20">
        <v>96.703468674670134</v>
      </c>
      <c r="ANC15" s="20">
        <v>24.694038430570693</v>
      </c>
      <c r="AND15" s="20">
        <v>22.356853794383422</v>
      </c>
      <c r="ANE15" s="130">
        <v>12590</v>
      </c>
      <c r="ANF15" s="129">
        <v>37.928541302645058</v>
      </c>
      <c r="ANG15" s="131">
        <v>20604</v>
      </c>
      <c r="ANH15" s="129">
        <v>62.071458697354942</v>
      </c>
      <c r="ANI15" s="131">
        <v>337700</v>
      </c>
      <c r="ANJ15" s="129">
        <v>50.638795585412666</v>
      </c>
      <c r="ANK15" s="131">
        <v>329180</v>
      </c>
      <c r="ANL15" s="129">
        <v>49.361204414587334</v>
      </c>
      <c r="ANM15" s="130">
        <v>17</v>
      </c>
      <c r="ANN15" s="129">
        <v>0.91545503500269254</v>
      </c>
      <c r="ANO15" s="131">
        <v>1840</v>
      </c>
      <c r="ANP15" s="129">
        <v>99.084544964997306</v>
      </c>
      <c r="ANQ15" s="131" t="s">
        <v>25</v>
      </c>
      <c r="ANR15" s="129" t="s">
        <v>25</v>
      </c>
      <c r="ANS15" s="131" t="s">
        <v>25</v>
      </c>
      <c r="ANT15" s="129" t="s">
        <v>25</v>
      </c>
      <c r="ANU15" s="131">
        <v>9245</v>
      </c>
      <c r="ANV15" s="129">
        <v>51.650930219565339</v>
      </c>
      <c r="ANW15" s="131">
        <v>8654</v>
      </c>
      <c r="ANX15" s="225">
        <v>48.349069780434661</v>
      </c>
      <c r="ANY15" s="130">
        <v>3406</v>
      </c>
      <c r="ANZ15" s="129">
        <v>29.594230602137454</v>
      </c>
      <c r="AOA15" s="131">
        <v>8103</v>
      </c>
      <c r="AOB15" s="129">
        <v>70.405769397862542</v>
      </c>
      <c r="AOC15" s="131">
        <v>106166</v>
      </c>
      <c r="AOD15" s="129">
        <v>52.048280189826258</v>
      </c>
      <c r="AOE15" s="131">
        <v>97810</v>
      </c>
      <c r="AOF15" s="129">
        <v>47.951719810173749</v>
      </c>
      <c r="AOG15" s="131">
        <v>6880</v>
      </c>
      <c r="AOH15" s="129">
        <v>51.466187911430282</v>
      </c>
      <c r="AOI15" s="131">
        <v>6488</v>
      </c>
      <c r="AOJ15" s="129">
        <v>48.533812088569718</v>
      </c>
      <c r="AOK15" s="130">
        <v>105758</v>
      </c>
      <c r="AOL15" s="131">
        <v>97445</v>
      </c>
      <c r="AOM15" s="131">
        <v>52282</v>
      </c>
      <c r="AON15" s="131">
        <v>51706</v>
      </c>
      <c r="AOO15" s="129">
        <v>49.435503697119834</v>
      </c>
      <c r="AOP15" s="129">
        <v>53.061727128123557</v>
      </c>
      <c r="AOQ15" s="131">
        <v>1765</v>
      </c>
      <c r="AOR15" s="129">
        <v>51.896501029109089</v>
      </c>
      <c r="AOS15" s="131">
        <v>1636</v>
      </c>
      <c r="AOT15" s="129">
        <v>48.103498970890911</v>
      </c>
      <c r="AOU15" s="131">
        <v>40</v>
      </c>
      <c r="AOV15" s="129">
        <v>74.074074074074076</v>
      </c>
      <c r="AOW15" s="131">
        <v>14</v>
      </c>
      <c r="AOX15" s="129">
        <v>25.925925925925924</v>
      </c>
      <c r="AOY15" s="131">
        <v>586</v>
      </c>
      <c r="AOZ15" s="131">
        <v>459</v>
      </c>
      <c r="APA15" s="129">
        <v>127.66884531590414</v>
      </c>
      <c r="APB15" s="131">
        <v>166</v>
      </c>
      <c r="APC15" s="131">
        <v>68</v>
      </c>
      <c r="APD15" s="129">
        <v>29.059829059829063</v>
      </c>
      <c r="APE15" s="131" t="s">
        <v>25</v>
      </c>
      <c r="APF15" s="131" t="s">
        <v>25</v>
      </c>
      <c r="APG15" s="130">
        <v>1951</v>
      </c>
      <c r="APH15" s="129">
        <v>30.455822666250391</v>
      </c>
      <c r="API15" s="131">
        <v>4455</v>
      </c>
      <c r="APJ15" s="129">
        <v>69.544177333749616</v>
      </c>
      <c r="APK15" s="131">
        <v>63936</v>
      </c>
      <c r="APL15" s="129">
        <v>51.991477873371608</v>
      </c>
      <c r="APM15" s="131">
        <v>59038</v>
      </c>
      <c r="APN15" s="129">
        <v>48.008522126628392</v>
      </c>
      <c r="APO15" s="131">
        <v>985</v>
      </c>
      <c r="APP15" s="129">
        <v>50.590652285567536</v>
      </c>
      <c r="APQ15" s="131">
        <v>962</v>
      </c>
      <c r="APR15" s="129">
        <v>49.409347714432464</v>
      </c>
      <c r="APS15" s="130">
        <v>63535</v>
      </c>
      <c r="APT15" s="131">
        <v>58605</v>
      </c>
      <c r="APU15" s="131">
        <v>45925</v>
      </c>
      <c r="APV15" s="131">
        <v>45686</v>
      </c>
      <c r="APW15" s="129">
        <v>72.282993625560707</v>
      </c>
      <c r="APX15" s="129">
        <v>77.95580581861617</v>
      </c>
      <c r="APY15" s="131">
        <v>1024</v>
      </c>
      <c r="APZ15" s="129">
        <v>50.418513047759731</v>
      </c>
      <c r="AQA15" s="131">
        <v>1007</v>
      </c>
      <c r="AQB15" s="129">
        <v>49.581486952240276</v>
      </c>
      <c r="AQC15" s="131">
        <v>246</v>
      </c>
      <c r="AQD15" s="129">
        <v>60.442260442260441</v>
      </c>
      <c r="AQE15" s="131">
        <v>161</v>
      </c>
      <c r="AQF15" s="129">
        <v>39.557739557739559</v>
      </c>
      <c r="AQG15" s="131">
        <v>220</v>
      </c>
      <c r="AQH15" s="131">
        <v>200</v>
      </c>
      <c r="AQI15" s="129">
        <v>110.00000000000001</v>
      </c>
      <c r="AQJ15" s="131">
        <v>49</v>
      </c>
      <c r="AQK15" s="131">
        <v>21</v>
      </c>
      <c r="AQL15" s="129">
        <v>30</v>
      </c>
      <c r="AQM15" s="130"/>
      <c r="AQN15" s="129"/>
      <c r="AQO15" s="131"/>
      <c r="AQP15" s="129"/>
      <c r="AQQ15" s="131"/>
      <c r="AQR15" s="129"/>
      <c r="AQS15" s="131"/>
      <c r="AQT15" s="129"/>
      <c r="AQU15" s="131"/>
      <c r="AQV15" s="129"/>
      <c r="AQW15" s="131"/>
      <c r="AQX15" s="129"/>
      <c r="AQY15" s="131"/>
      <c r="AQZ15" s="129"/>
      <c r="ARA15" s="131"/>
      <c r="ARB15" s="129"/>
      <c r="ARC15" s="131"/>
      <c r="ARD15" s="129"/>
      <c r="ARE15" s="131"/>
      <c r="ARF15" s="129"/>
      <c r="ARG15" s="131"/>
      <c r="ARH15" s="129"/>
      <c r="ARI15" s="131"/>
      <c r="ARJ15" s="129"/>
      <c r="ARK15" s="131"/>
      <c r="ARL15" s="129"/>
      <c r="ARM15" s="131"/>
      <c r="ARN15" s="129"/>
      <c r="ARO15" s="131"/>
      <c r="ARP15" s="129"/>
      <c r="ARQ15" s="131"/>
      <c r="ARR15" s="129"/>
      <c r="ARS15" s="131">
        <v>170</v>
      </c>
      <c r="ART15" s="131">
        <v>112</v>
      </c>
      <c r="ARU15" s="129">
        <v>151.78571428571428</v>
      </c>
      <c r="ARV15" s="131">
        <v>32</v>
      </c>
      <c r="ARW15" s="131">
        <v>5</v>
      </c>
      <c r="ARX15" s="129">
        <v>13.513513513513514</v>
      </c>
      <c r="ARY15" s="130">
        <v>4364</v>
      </c>
      <c r="ARZ15" s="129">
        <v>65.309787488775811</v>
      </c>
      <c r="ASA15" s="131">
        <v>2318</v>
      </c>
      <c r="ASB15" s="129">
        <v>34.690212511224182</v>
      </c>
      <c r="ASC15" s="131">
        <v>89270</v>
      </c>
      <c r="ASD15" s="129">
        <v>47.335238691135842</v>
      </c>
      <c r="ASE15" s="131">
        <v>99321</v>
      </c>
      <c r="ASF15" s="129">
        <v>52.664761308864158</v>
      </c>
      <c r="ASG15" s="130">
        <v>71</v>
      </c>
      <c r="ASH15" s="129">
        <v>26.102941176470591</v>
      </c>
      <c r="ASI15" s="131">
        <v>201</v>
      </c>
      <c r="ASJ15" s="129">
        <v>73.89705882352942</v>
      </c>
      <c r="ASK15" s="131">
        <v>688</v>
      </c>
      <c r="ASL15" s="129">
        <v>60.884955752212392</v>
      </c>
      <c r="ASM15" s="131">
        <v>442</v>
      </c>
      <c r="ASN15" s="129">
        <v>39.115044247787608</v>
      </c>
      <c r="ASO15" s="130"/>
      <c r="ASP15" s="129"/>
      <c r="ASQ15" s="131"/>
      <c r="ASR15" s="129"/>
      <c r="ASS15" s="131"/>
      <c r="AST15" s="129"/>
      <c r="ASU15" s="131"/>
      <c r="ASV15" s="129"/>
      <c r="ASW15" s="131">
        <v>1</v>
      </c>
      <c r="ASX15" s="131">
        <v>163</v>
      </c>
      <c r="ASY15" s="129">
        <v>99.390243902439025</v>
      </c>
      <c r="ASZ15" s="131">
        <v>9754</v>
      </c>
      <c r="ATA15" s="129">
        <v>24.067311488353731</v>
      </c>
      <c r="ATB15" s="131">
        <v>30774</v>
      </c>
      <c r="ATC15" s="129">
        <v>75.932688511646276</v>
      </c>
      <c r="ATD15" s="59" t="s">
        <v>25</v>
      </c>
      <c r="ATE15" s="55" t="s">
        <v>25</v>
      </c>
      <c r="ATF15" s="55" t="s">
        <v>25</v>
      </c>
      <c r="ATG15" s="97" t="s">
        <v>25</v>
      </c>
      <c r="ATH15" s="59" t="s">
        <v>25</v>
      </c>
      <c r="ATI15" s="55" t="s">
        <v>25</v>
      </c>
      <c r="ATJ15" s="55" t="s">
        <v>25</v>
      </c>
      <c r="ATK15" s="28" t="s">
        <v>3024</v>
      </c>
      <c r="ATL15" s="132" t="s">
        <v>3024</v>
      </c>
      <c r="ATM15" s="132" t="s">
        <v>3024</v>
      </c>
      <c r="ATN15" s="132" t="s">
        <v>3024</v>
      </c>
      <c r="ATO15" s="132" t="s">
        <v>3024</v>
      </c>
      <c r="ATP15" s="132" t="s">
        <v>3024</v>
      </c>
      <c r="ATQ15" s="132" t="s">
        <v>3024</v>
      </c>
      <c r="ATR15" s="132" t="s">
        <v>3024</v>
      </c>
      <c r="ATS15" s="132" t="s">
        <v>3024</v>
      </c>
      <c r="ATT15" s="132" t="s">
        <v>3024</v>
      </c>
      <c r="ATU15" s="132" t="s">
        <v>3024</v>
      </c>
      <c r="ATV15" s="56" t="s">
        <v>3024</v>
      </c>
      <c r="ATW15" s="92">
        <v>16083</v>
      </c>
      <c r="ATX15" s="120">
        <v>1.4549524342473419E-2</v>
      </c>
      <c r="ATY15" s="92">
        <v>21349</v>
      </c>
      <c r="ATZ15" s="120">
        <v>1.5457398472996393E-2</v>
      </c>
      <c r="AUA15" s="92">
        <v>240</v>
      </c>
      <c r="AUB15" s="120">
        <v>3.75</v>
      </c>
      <c r="AUC15" s="120">
        <v>0</v>
      </c>
      <c r="AUD15" s="120">
        <v>0</v>
      </c>
      <c r="AUE15" s="120">
        <v>96.25</v>
      </c>
      <c r="AUF15" s="92">
        <v>342</v>
      </c>
      <c r="AUG15" s="120">
        <v>4.0935672514619883</v>
      </c>
      <c r="AUH15" s="120">
        <v>0.29239766081871343</v>
      </c>
      <c r="AUI15" s="120">
        <v>0.58479532163742687</v>
      </c>
      <c r="AUJ15" s="128">
        <v>95.029239766081872</v>
      </c>
      <c r="AUK15" s="90">
        <v>92620.233520500013</v>
      </c>
      <c r="AUL15" s="120">
        <v>99.930953531726857</v>
      </c>
      <c r="AUM15" s="93">
        <v>1347</v>
      </c>
      <c r="AUN15" s="55">
        <v>10.24</v>
      </c>
      <c r="AUO15" s="92">
        <v>419</v>
      </c>
      <c r="AUP15" s="55">
        <v>3</v>
      </c>
      <c r="AUQ15" s="92">
        <v>0</v>
      </c>
      <c r="AUR15" s="92">
        <v>0</v>
      </c>
      <c r="AUS15" s="92">
        <v>62</v>
      </c>
      <c r="AUT15" s="92">
        <v>64</v>
      </c>
      <c r="AUU15" s="92">
        <v>1159</v>
      </c>
      <c r="AUV15" s="92">
        <v>291</v>
      </c>
      <c r="AUW15" s="92">
        <v>126</v>
      </c>
      <c r="AUX15" s="92">
        <v>64</v>
      </c>
      <c r="AUY15" s="92">
        <v>0</v>
      </c>
      <c r="AUZ15" s="94">
        <v>0</v>
      </c>
      <c r="AVA15" s="92">
        <v>200</v>
      </c>
      <c r="AVB15" s="92">
        <v>9</v>
      </c>
      <c r="AVC15" s="92">
        <v>15</v>
      </c>
      <c r="AVD15" s="92">
        <v>1</v>
      </c>
      <c r="AVE15" s="92">
        <v>86</v>
      </c>
      <c r="AVF15" s="92">
        <v>3</v>
      </c>
      <c r="AVG15" s="92">
        <v>56</v>
      </c>
      <c r="AVH15" s="92">
        <v>1</v>
      </c>
      <c r="AVI15" s="92">
        <v>29</v>
      </c>
      <c r="AVJ15" s="92">
        <v>2</v>
      </c>
      <c r="AVK15" s="92">
        <v>8</v>
      </c>
      <c r="AVL15" s="92">
        <v>2</v>
      </c>
      <c r="AVM15" s="92">
        <v>6</v>
      </c>
      <c r="AVN15" s="92">
        <v>0</v>
      </c>
      <c r="AVO15" s="92">
        <v>0</v>
      </c>
      <c r="AVP15" s="92">
        <v>0</v>
      </c>
      <c r="AVQ15" s="92">
        <v>0</v>
      </c>
      <c r="AVR15" s="94">
        <v>0</v>
      </c>
      <c r="AVS15" s="93">
        <v>39</v>
      </c>
      <c r="AVT15" s="92">
        <v>3</v>
      </c>
      <c r="AVU15" s="92">
        <v>0</v>
      </c>
      <c r="AVV15" s="92">
        <v>0</v>
      </c>
      <c r="AVW15" s="92">
        <v>1</v>
      </c>
      <c r="AVX15" s="92">
        <v>0</v>
      </c>
      <c r="AVY15" s="92">
        <v>15</v>
      </c>
      <c r="AVZ15" s="92">
        <v>1</v>
      </c>
      <c r="AWA15" s="92">
        <v>12</v>
      </c>
      <c r="AWB15" s="92">
        <v>1</v>
      </c>
      <c r="AWC15" s="92">
        <v>6</v>
      </c>
      <c r="AWD15" s="92">
        <v>0</v>
      </c>
      <c r="AWE15" s="92">
        <v>5</v>
      </c>
      <c r="AWF15" s="92">
        <v>1</v>
      </c>
      <c r="AWG15" s="92">
        <v>0</v>
      </c>
      <c r="AWH15" s="92">
        <v>0</v>
      </c>
      <c r="AWI15" s="92">
        <v>0</v>
      </c>
      <c r="AWJ15" s="94">
        <v>0</v>
      </c>
      <c r="AWK15" s="93">
        <v>8402</v>
      </c>
      <c r="AWL15" s="92">
        <v>5293</v>
      </c>
      <c r="AWM15" s="92">
        <v>2548</v>
      </c>
      <c r="AWN15" s="92">
        <v>1492</v>
      </c>
      <c r="AWO15" s="92">
        <v>760</v>
      </c>
      <c r="AWP15" s="92">
        <v>537</v>
      </c>
      <c r="AWQ15" s="92">
        <v>617</v>
      </c>
      <c r="AWR15" s="92">
        <v>397</v>
      </c>
      <c r="AWS15" s="92">
        <v>407</v>
      </c>
      <c r="AWT15" s="92">
        <v>432</v>
      </c>
      <c r="AWU15" s="92">
        <v>554</v>
      </c>
      <c r="AWV15" s="92">
        <v>203</v>
      </c>
      <c r="AWW15" s="92">
        <v>381</v>
      </c>
      <c r="AWX15" s="92">
        <v>220</v>
      </c>
      <c r="AWY15" s="92">
        <v>366</v>
      </c>
      <c r="AWZ15" s="92">
        <v>97</v>
      </c>
      <c r="AXA15" s="92">
        <v>372</v>
      </c>
      <c r="AXB15" s="92">
        <v>164</v>
      </c>
      <c r="AXC15" s="92">
        <v>202</v>
      </c>
      <c r="AXD15" s="92">
        <v>210</v>
      </c>
      <c r="AXE15" s="92">
        <v>206</v>
      </c>
      <c r="AXF15" s="92">
        <v>171</v>
      </c>
      <c r="AXG15" s="92">
        <v>274</v>
      </c>
      <c r="AXH15" s="92">
        <v>138</v>
      </c>
      <c r="AXI15" s="92">
        <v>186</v>
      </c>
      <c r="AXJ15" s="92">
        <v>157</v>
      </c>
      <c r="AXK15" s="92">
        <v>1529</v>
      </c>
      <c r="AXL15" s="94">
        <v>1075</v>
      </c>
      <c r="AXM15" s="93">
        <v>46</v>
      </c>
      <c r="AXN15" s="92">
        <v>56</v>
      </c>
      <c r="AXO15" s="92">
        <v>25</v>
      </c>
      <c r="AXP15" s="92">
        <v>40</v>
      </c>
      <c r="AXQ15" s="92">
        <v>12</v>
      </c>
      <c r="AXR15" s="92">
        <v>10</v>
      </c>
      <c r="AXS15" s="92">
        <v>35</v>
      </c>
      <c r="AXT15" s="92">
        <v>10</v>
      </c>
      <c r="AXU15" s="92">
        <v>113</v>
      </c>
      <c r="AXV15" s="92">
        <v>56</v>
      </c>
      <c r="AXW15" s="92">
        <v>788</v>
      </c>
      <c r="AXX15" s="92">
        <v>332</v>
      </c>
      <c r="AXY15" s="92">
        <v>2307</v>
      </c>
      <c r="AXZ15" s="92">
        <v>1065</v>
      </c>
      <c r="AYA15" s="92">
        <v>5101</v>
      </c>
      <c r="AYB15" s="92">
        <v>3764</v>
      </c>
      <c r="AYC15" s="94">
        <v>3</v>
      </c>
      <c r="AYD15" s="92">
        <v>493</v>
      </c>
      <c r="AYE15" s="92">
        <v>233</v>
      </c>
      <c r="AYF15" s="92">
        <v>519</v>
      </c>
      <c r="AYG15" s="92">
        <v>240</v>
      </c>
      <c r="AYH15" s="92">
        <v>268</v>
      </c>
      <c r="AYI15" s="92">
        <v>189</v>
      </c>
      <c r="AYJ15" s="92">
        <v>145</v>
      </c>
      <c r="AYK15" s="92">
        <v>89</v>
      </c>
      <c r="AYL15" s="92">
        <v>209</v>
      </c>
      <c r="AYM15" s="92">
        <v>13</v>
      </c>
      <c r="AYN15" s="92">
        <v>169</v>
      </c>
      <c r="AYO15" s="92">
        <v>11</v>
      </c>
      <c r="AYP15" s="92">
        <v>93</v>
      </c>
      <c r="AYQ15" s="92">
        <v>59</v>
      </c>
      <c r="AYR15" s="92">
        <v>66</v>
      </c>
      <c r="AYS15" s="92">
        <v>41</v>
      </c>
      <c r="AYT15" s="92">
        <v>91</v>
      </c>
      <c r="AYU15" s="92">
        <v>193</v>
      </c>
      <c r="AYV15" s="92">
        <v>71</v>
      </c>
      <c r="AYW15" s="119">
        <v>639.61340006059652</v>
      </c>
      <c r="AYX15" s="120">
        <v>402.10862022728674</v>
      </c>
      <c r="AYY15" s="120">
        <v>193.96988137995714</v>
      </c>
      <c r="AYZ15" s="120">
        <v>113.34707375384693</v>
      </c>
      <c r="AZA15" s="120">
        <v>57.856008574869485</v>
      </c>
      <c r="AZB15" s="120">
        <v>40.795830164755898</v>
      </c>
      <c r="AZC15" s="120">
        <v>46.969943803545355</v>
      </c>
      <c r="AZD15" s="120">
        <v>30.160045764260879</v>
      </c>
      <c r="AZE15" s="120">
        <v>30.983415118384052</v>
      </c>
      <c r="AZF15" s="120">
        <v>32.818991864384635</v>
      </c>
      <c r="AZG15" s="120">
        <v>42.173985197996963</v>
      </c>
      <c r="AZH15" s="120">
        <v>15.421887380717779</v>
      </c>
      <c r="AZI15" s="120">
        <v>29.004130614506938</v>
      </c>
      <c r="AZJ15" s="120">
        <v>16.713375486492176</v>
      </c>
      <c r="AZK15" s="120">
        <v>27.862235708423988</v>
      </c>
      <c r="AZL15" s="120">
        <v>7.369079191771549</v>
      </c>
      <c r="AZM15" s="120">
        <v>28.318993670857168</v>
      </c>
      <c r="AZN15" s="120">
        <v>12.459061726294166</v>
      </c>
      <c r="AZO15" s="120">
        <v>15.377518068583731</v>
      </c>
      <c r="AZP15" s="120">
        <v>15.953676600742529</v>
      </c>
      <c r="AZQ15" s="120">
        <v>15.682023376872518</v>
      </c>
      <c r="AZR15" s="120">
        <v>12.990850946318917</v>
      </c>
      <c r="AZS15" s="120">
        <v>20.858613617781891</v>
      </c>
      <c r="AZT15" s="120">
        <v>10.483844623345091</v>
      </c>
      <c r="AZU15" s="120">
        <v>14.159496835428584</v>
      </c>
      <c r="AZV15" s="120">
        <v>11.927272506269414</v>
      </c>
      <c r="AZW15" s="120">
        <v>116.39715409338874</v>
      </c>
      <c r="AZX15" s="128">
        <v>81.667630218086757</v>
      </c>
      <c r="AZY15" s="120">
        <v>390.85733707196869</v>
      </c>
      <c r="AZZ15" s="91">
        <v>516.98670605612995</v>
      </c>
      <c r="BAA15" s="91">
        <v>212.422465799983</v>
      </c>
      <c r="BAB15" s="91">
        <v>369.27621861152141</v>
      </c>
      <c r="BAC15" s="91">
        <v>403.08447248510339</v>
      </c>
      <c r="BAD15" s="91">
        <v>532.64849954819988</v>
      </c>
      <c r="BAE15" s="91">
        <v>22.878714216261045</v>
      </c>
      <c r="BAF15" s="91">
        <v>20.66948460640134</v>
      </c>
      <c r="BAG15" s="91">
        <v>18.673837420236037</v>
      </c>
      <c r="BAH15" s="91">
        <v>5.7883601865009657</v>
      </c>
      <c r="BAI15" s="91">
        <v>55.315555664337381</v>
      </c>
      <c r="BAJ15" s="91">
        <v>29.398717480949891</v>
      </c>
      <c r="BAK15" s="91">
        <v>180.94393952614732</v>
      </c>
      <c r="BAL15" s="91">
        <v>73.632394705121115</v>
      </c>
      <c r="BAM15" s="91">
        <v>734.33568403512209</v>
      </c>
      <c r="BAN15" s="91">
        <v>323.76971309139276</v>
      </c>
      <c r="BAO15" s="91">
        <v>4706.6965006574246</v>
      </c>
      <c r="BAP15" s="91">
        <v>3291.7779886396929</v>
      </c>
      <c r="BAQ15" s="128">
        <v>13.273748949161542</v>
      </c>
      <c r="BAR15" s="91">
        <v>37.530279246592968</v>
      </c>
      <c r="BAS15" s="91">
        <v>17.700984037966712</v>
      </c>
      <c r="BAT15" s="91">
        <v>39.509563750470079</v>
      </c>
      <c r="BAU15" s="91">
        <v>18.232773257991461</v>
      </c>
      <c r="BAV15" s="91">
        <v>20.401855655348712</v>
      </c>
      <c r="BAW15" s="91">
        <v>14.358308940668277</v>
      </c>
      <c r="BAX15" s="91">
        <v>11.03831742546852</v>
      </c>
      <c r="BAY15" s="91">
        <v>6.7613200831718343</v>
      </c>
      <c r="BAZ15" s="91">
        <v>15.910402358089108</v>
      </c>
      <c r="BBA15" s="91">
        <v>0.98760855147453752</v>
      </c>
      <c r="BBB15" s="91">
        <v>12.86534927520124</v>
      </c>
      <c r="BBC15" s="91">
        <v>0.83566877432460873</v>
      </c>
      <c r="BBD15" s="91">
        <v>7.079748417714292</v>
      </c>
      <c r="BBE15" s="91">
        <v>4.4822234259229008</v>
      </c>
      <c r="BBF15" s="91">
        <v>5.0243375867649815</v>
      </c>
      <c r="BBG15" s="91">
        <v>3.1147654315735416</v>
      </c>
      <c r="BBH15" s="91">
        <v>6.9274957635698984</v>
      </c>
      <c r="BBI15" s="91">
        <v>14.662188494968134</v>
      </c>
      <c r="BBJ15" s="120">
        <v>5.3938620888224742</v>
      </c>
      <c r="BBK15" s="119" t="s">
        <v>25</v>
      </c>
      <c r="BBL15" s="120" t="s">
        <v>25</v>
      </c>
      <c r="BBM15" s="120" t="s">
        <v>25</v>
      </c>
      <c r="BBN15" s="120" t="s">
        <v>25</v>
      </c>
      <c r="BBO15" s="120" t="s">
        <v>25</v>
      </c>
      <c r="BBP15" s="120" t="s">
        <v>25</v>
      </c>
      <c r="BBQ15" s="120" t="s">
        <v>25</v>
      </c>
      <c r="BBR15" s="120" t="s">
        <v>25</v>
      </c>
      <c r="BBS15" s="120" t="s">
        <v>25</v>
      </c>
      <c r="BBT15" s="120" t="s">
        <v>25</v>
      </c>
      <c r="BBU15" s="120" t="s">
        <v>25</v>
      </c>
      <c r="BBV15" s="120" t="s">
        <v>25</v>
      </c>
      <c r="BBW15" s="120" t="s">
        <v>25</v>
      </c>
      <c r="BBX15" s="120" t="s">
        <v>25</v>
      </c>
      <c r="BBY15" s="120" t="s">
        <v>25</v>
      </c>
      <c r="BBZ15" s="120" t="s">
        <v>25</v>
      </c>
      <c r="BCA15" s="120" t="s">
        <v>25</v>
      </c>
      <c r="BCB15" s="120" t="s">
        <v>25</v>
      </c>
      <c r="BCC15" s="120" t="s">
        <v>25</v>
      </c>
      <c r="BCD15" s="120" t="s">
        <v>25</v>
      </c>
      <c r="BCE15" s="120" t="s">
        <v>25</v>
      </c>
      <c r="BCF15" s="120" t="s">
        <v>25</v>
      </c>
      <c r="BCG15" s="120" t="s">
        <v>25</v>
      </c>
      <c r="BCH15" s="120" t="s">
        <v>25</v>
      </c>
      <c r="BCI15" s="120" t="s">
        <v>25</v>
      </c>
      <c r="BCJ15" s="128" t="s">
        <v>25</v>
      </c>
      <c r="BCK15" s="119" t="s">
        <v>25</v>
      </c>
      <c r="BCL15" s="120" t="s">
        <v>25</v>
      </c>
      <c r="BCM15" s="120" t="s">
        <v>25</v>
      </c>
      <c r="BCN15" s="120" t="s">
        <v>25</v>
      </c>
      <c r="BCO15" s="120" t="s">
        <v>25</v>
      </c>
      <c r="BCP15" s="120" t="s">
        <v>25</v>
      </c>
      <c r="BCQ15" s="120" t="s">
        <v>25</v>
      </c>
      <c r="BCR15" s="120" t="s">
        <v>25</v>
      </c>
      <c r="BCS15" s="120" t="s">
        <v>25</v>
      </c>
      <c r="BCT15" s="120" t="s">
        <v>25</v>
      </c>
      <c r="BCU15" s="120" t="s">
        <v>25</v>
      </c>
      <c r="BCV15" s="120" t="s">
        <v>25</v>
      </c>
      <c r="BCW15" s="120" t="s">
        <v>25</v>
      </c>
      <c r="BCX15" s="120" t="s">
        <v>25</v>
      </c>
      <c r="BCY15" s="120" t="s">
        <v>25</v>
      </c>
      <c r="BCZ15" s="120" t="s">
        <v>25</v>
      </c>
      <c r="BDA15" s="120" t="s">
        <v>25</v>
      </c>
      <c r="BDB15" s="120" t="s">
        <v>25</v>
      </c>
      <c r="BDC15" s="128" t="s">
        <v>25</v>
      </c>
      <c r="BDD15" s="90" t="s">
        <v>25</v>
      </c>
      <c r="BDE15" s="90" t="s">
        <v>25</v>
      </c>
      <c r="BDF15" s="90" t="s">
        <v>25</v>
      </c>
      <c r="BDG15" s="90" t="s">
        <v>25</v>
      </c>
      <c r="BDH15" s="90" t="s">
        <v>25</v>
      </c>
      <c r="BDI15" s="90" t="s">
        <v>25</v>
      </c>
      <c r="BDJ15" s="90" t="s">
        <v>25</v>
      </c>
      <c r="BDK15" s="90" t="s">
        <v>25</v>
      </c>
      <c r="BDL15" s="90" t="s">
        <v>25</v>
      </c>
      <c r="BDM15" s="90" t="s">
        <v>25</v>
      </c>
      <c r="BDN15" s="90" t="s">
        <v>25</v>
      </c>
      <c r="BDO15" s="94" t="s">
        <v>25</v>
      </c>
      <c r="BDP15" s="90">
        <v>102</v>
      </c>
      <c r="BDQ15" s="90">
        <v>67</v>
      </c>
      <c r="BDR15" s="90">
        <v>0</v>
      </c>
      <c r="BDS15" s="90">
        <v>0</v>
      </c>
      <c r="BDT15" s="90">
        <v>6</v>
      </c>
      <c r="BDU15" s="90">
        <v>3</v>
      </c>
      <c r="BDV15" s="90">
        <v>43</v>
      </c>
      <c r="BDW15" s="90">
        <v>29</v>
      </c>
      <c r="BDX15" s="90">
        <v>39</v>
      </c>
      <c r="BDY15" s="90">
        <v>24</v>
      </c>
      <c r="BDZ15" s="90">
        <v>14</v>
      </c>
      <c r="BEA15" s="92">
        <v>11</v>
      </c>
      <c r="BEB15" s="119">
        <v>19.600000000000001</v>
      </c>
      <c r="BEC15" s="120">
        <v>12.2</v>
      </c>
      <c r="BED15" s="120">
        <v>0</v>
      </c>
      <c r="BEE15" s="120">
        <v>0</v>
      </c>
      <c r="BEF15" s="120">
        <v>7.7</v>
      </c>
      <c r="BEG15" s="120">
        <v>4.0999999999999996</v>
      </c>
      <c r="BEH15" s="120">
        <v>25.1</v>
      </c>
      <c r="BEI15" s="120">
        <v>14.9</v>
      </c>
      <c r="BEJ15" s="120">
        <v>30.9</v>
      </c>
      <c r="BEK15" s="120">
        <v>17.2</v>
      </c>
      <c r="BEL15" s="120">
        <v>34</v>
      </c>
      <c r="BEM15" s="128">
        <v>24.6</v>
      </c>
      <c r="BEN15" s="92" t="s">
        <v>2205</v>
      </c>
      <c r="BEO15" s="92" t="s">
        <v>2205</v>
      </c>
      <c r="BEP15" s="92" t="s">
        <v>2205</v>
      </c>
      <c r="BEQ15" s="92" t="s">
        <v>2205</v>
      </c>
      <c r="BER15" s="92" t="s">
        <v>2205</v>
      </c>
      <c r="BES15" s="92" t="s">
        <v>2205</v>
      </c>
      <c r="BET15" s="92" t="s">
        <v>2205</v>
      </c>
      <c r="BEU15" s="92" t="s">
        <v>2205</v>
      </c>
      <c r="BEV15" s="92" t="s">
        <v>2205</v>
      </c>
      <c r="BEW15" s="92" t="s">
        <v>2205</v>
      </c>
      <c r="BEX15" s="92" t="s">
        <v>2205</v>
      </c>
      <c r="BEY15" s="92" t="s">
        <v>2205</v>
      </c>
      <c r="BEZ15" s="92" t="s">
        <v>2205</v>
      </c>
      <c r="BFA15" s="92" t="s">
        <v>2205</v>
      </c>
      <c r="BFB15" s="92" t="s">
        <v>2205</v>
      </c>
      <c r="BFC15" s="92" t="s">
        <v>2205</v>
      </c>
      <c r="BFD15" s="59" t="s">
        <v>25</v>
      </c>
      <c r="BFE15" s="55" t="s">
        <v>25</v>
      </c>
      <c r="BFF15" s="162" t="s">
        <v>25</v>
      </c>
      <c r="BFG15" s="55" t="s">
        <v>25</v>
      </c>
      <c r="BFH15" s="59" t="s">
        <v>25</v>
      </c>
      <c r="BFI15" s="97" t="s">
        <v>25</v>
      </c>
      <c r="BFJ15" s="59" t="s">
        <v>25</v>
      </c>
      <c r="BFK15" s="97" t="s">
        <v>25</v>
      </c>
      <c r="BFL15" s="59" t="s">
        <v>25</v>
      </c>
      <c r="BFM15" s="97" t="s">
        <v>25</v>
      </c>
      <c r="BFN15" s="59" t="s">
        <v>25</v>
      </c>
      <c r="BFO15" s="97" t="s">
        <v>25</v>
      </c>
      <c r="BFP15" s="59" t="s">
        <v>25</v>
      </c>
      <c r="BFQ15" s="59" t="s">
        <v>25</v>
      </c>
      <c r="BFR15" s="55" t="s">
        <v>25</v>
      </c>
      <c r="BFS15" s="55" t="s">
        <v>25</v>
      </c>
      <c r="BFT15" s="55" t="s">
        <v>25</v>
      </c>
      <c r="BFU15" s="55" t="s">
        <v>25</v>
      </c>
      <c r="BFV15" s="55" t="s">
        <v>25</v>
      </c>
      <c r="BFW15" s="55" t="s">
        <v>25</v>
      </c>
      <c r="BFX15" s="97" t="s">
        <v>25</v>
      </c>
      <c r="BFY15" s="55" t="s">
        <v>25</v>
      </c>
      <c r="BFZ15" s="207" t="s">
        <v>25</v>
      </c>
      <c r="BGA15" s="207" t="s">
        <v>25</v>
      </c>
      <c r="BGB15" s="207" t="s">
        <v>25</v>
      </c>
      <c r="BGC15" s="207" t="s">
        <v>25</v>
      </c>
      <c r="BGD15" s="207" t="s">
        <v>25</v>
      </c>
      <c r="BGE15" s="207" t="s">
        <v>25</v>
      </c>
      <c r="BGF15" s="207" t="s">
        <v>25</v>
      </c>
      <c r="BGG15" s="55" t="s">
        <v>25</v>
      </c>
      <c r="BGH15" s="207" t="s">
        <v>25</v>
      </c>
      <c r="BGI15" s="207" t="s">
        <v>25</v>
      </c>
      <c r="BGJ15" s="207" t="s">
        <v>25</v>
      </c>
      <c r="BGK15" s="207" t="s">
        <v>25</v>
      </c>
      <c r="BGL15" s="207" t="s">
        <v>25</v>
      </c>
      <c r="BGM15" s="307" t="s">
        <v>25</v>
      </c>
      <c r="BGN15" s="132" t="s">
        <v>2205</v>
      </c>
      <c r="BGO15" s="132" t="s">
        <v>2205</v>
      </c>
      <c r="BGP15" s="132" t="s">
        <v>2205</v>
      </c>
      <c r="BGQ15" s="132" t="s">
        <v>2205</v>
      </c>
      <c r="BGR15" s="132" t="s">
        <v>2205</v>
      </c>
      <c r="BGS15" s="132" t="s">
        <v>2205</v>
      </c>
      <c r="BGT15" s="132" t="s">
        <v>2205</v>
      </c>
      <c r="BGU15" s="132" t="s">
        <v>2205</v>
      </c>
      <c r="BGV15" s="132" t="s">
        <v>2205</v>
      </c>
      <c r="BGW15" s="132" t="s">
        <v>2205</v>
      </c>
      <c r="BGX15" s="132" t="s">
        <v>2205</v>
      </c>
      <c r="BGY15" s="132" t="s">
        <v>2205</v>
      </c>
      <c r="BGZ15" s="132" t="s">
        <v>2205</v>
      </c>
      <c r="BHA15" s="132" t="s">
        <v>2205</v>
      </c>
      <c r="BHB15" s="132" t="s">
        <v>2205</v>
      </c>
      <c r="BHC15" s="74">
        <v>9718</v>
      </c>
      <c r="BHD15" s="75">
        <v>5748</v>
      </c>
      <c r="BHE15" s="75">
        <v>2021</v>
      </c>
      <c r="BHF15" s="75">
        <v>298</v>
      </c>
      <c r="BHG15" s="75">
        <v>1651</v>
      </c>
      <c r="BHH15" s="872">
        <v>2716</v>
      </c>
      <c r="BHI15" s="873"/>
      <c r="BHJ15" s="872">
        <v>1707</v>
      </c>
      <c r="BHK15" s="873"/>
      <c r="BHL15" s="873" t="s">
        <v>25</v>
      </c>
      <c r="BHM15" s="873"/>
      <c r="BHN15" s="75" t="s">
        <v>25</v>
      </c>
      <c r="BHO15" s="76" t="s">
        <v>25</v>
      </c>
      <c r="BHP15" s="74">
        <v>1982</v>
      </c>
      <c r="BHQ15" s="75">
        <v>7097</v>
      </c>
      <c r="BHR15" s="75">
        <v>425</v>
      </c>
      <c r="BHS15" s="75">
        <v>4882</v>
      </c>
      <c r="BHT15" s="75">
        <v>1023</v>
      </c>
      <c r="BHU15" s="75">
        <v>936</v>
      </c>
      <c r="BHV15" s="75">
        <v>105</v>
      </c>
      <c r="BHW15" s="75">
        <v>176</v>
      </c>
      <c r="BHX15" s="75">
        <v>429</v>
      </c>
      <c r="BHY15" s="75">
        <v>1103</v>
      </c>
      <c r="BHZ15" s="75">
        <v>227</v>
      </c>
      <c r="BIA15" s="75">
        <v>179</v>
      </c>
      <c r="BIB15" s="75">
        <v>355</v>
      </c>
      <c r="BIC15" s="75">
        <v>245</v>
      </c>
      <c r="BID15" s="75">
        <v>312</v>
      </c>
      <c r="BIE15" s="75">
        <v>401</v>
      </c>
      <c r="BIF15" s="75">
        <v>65</v>
      </c>
      <c r="BIG15" s="75">
        <v>297</v>
      </c>
      <c r="BIH15" s="75">
        <v>239</v>
      </c>
      <c r="BII15" s="75">
        <v>3007</v>
      </c>
      <c r="BIJ15" s="75">
        <v>402</v>
      </c>
      <c r="BIK15" s="75">
        <v>2356</v>
      </c>
      <c r="BIL15" s="75">
        <v>186</v>
      </c>
      <c r="BIM15" s="75">
        <v>260</v>
      </c>
      <c r="BIN15" s="75">
        <v>196</v>
      </c>
      <c r="BIO15" s="76">
        <v>352</v>
      </c>
      <c r="BIP15" s="74">
        <v>7103</v>
      </c>
      <c r="BIQ15" s="75">
        <v>1373</v>
      </c>
      <c r="BIR15" s="75">
        <v>132</v>
      </c>
      <c r="BIS15" s="75">
        <v>2</v>
      </c>
      <c r="BIT15" s="75" t="s">
        <v>25</v>
      </c>
      <c r="BIU15" s="76" t="s">
        <v>25</v>
      </c>
      <c r="BIV15" s="75">
        <v>956</v>
      </c>
      <c r="BIW15" s="75">
        <v>48</v>
      </c>
      <c r="BIX15" s="75">
        <v>745</v>
      </c>
      <c r="BIY15" s="75">
        <v>1</v>
      </c>
      <c r="BIZ15" s="75">
        <v>37</v>
      </c>
      <c r="BJA15" s="75">
        <v>19</v>
      </c>
      <c r="BJB15" s="75">
        <v>39</v>
      </c>
      <c r="BJC15" s="75">
        <v>21</v>
      </c>
      <c r="BJD15" s="75">
        <v>321</v>
      </c>
      <c r="BJE15" s="75">
        <v>2</v>
      </c>
      <c r="BJF15" s="75">
        <v>116</v>
      </c>
      <c r="BJG15" s="75">
        <v>1</v>
      </c>
      <c r="BJH15" s="75">
        <v>66</v>
      </c>
      <c r="BJI15" s="75">
        <v>1</v>
      </c>
      <c r="BJJ15" s="75">
        <v>55</v>
      </c>
      <c r="BJK15" s="75">
        <v>0</v>
      </c>
      <c r="BJL15" s="75">
        <v>21</v>
      </c>
      <c r="BJM15" s="75">
        <v>0</v>
      </c>
      <c r="BJN15" s="75">
        <v>14</v>
      </c>
      <c r="BJO15" s="75">
        <v>0</v>
      </c>
      <c r="BJP15" s="75">
        <v>5</v>
      </c>
      <c r="BJQ15" s="75">
        <v>3</v>
      </c>
      <c r="BJR15" s="75">
        <v>71</v>
      </c>
      <c r="BJS15" s="74">
        <v>820</v>
      </c>
      <c r="BJT15" s="76">
        <v>18</v>
      </c>
      <c r="BJU15" s="179">
        <v>22</v>
      </c>
      <c r="BJV15" s="180">
        <v>11.778184660520596</v>
      </c>
      <c r="BJW15" s="64">
        <v>6</v>
      </c>
      <c r="BJX15" s="180">
        <v>3.4877434880922626</v>
      </c>
      <c r="BJY15" s="64">
        <v>741</v>
      </c>
      <c r="BJZ15" s="180">
        <v>582.88627031449118</v>
      </c>
      <c r="BKA15" s="64">
        <v>136</v>
      </c>
      <c r="BKB15" s="180">
        <v>115.72104421224601</v>
      </c>
      <c r="BKC15" s="64">
        <v>1718</v>
      </c>
      <c r="BKD15" s="180">
        <v>1428.3813894708837</v>
      </c>
      <c r="BKE15" s="64">
        <v>490</v>
      </c>
      <c r="BKF15" s="180">
        <v>437.34380578364869</v>
      </c>
      <c r="BKG15" s="64">
        <v>13311</v>
      </c>
      <c r="BKH15" s="180">
        <v>1513.6112437743059</v>
      </c>
      <c r="BKI15" s="64">
        <v>2964</v>
      </c>
      <c r="BKJ15" s="181">
        <v>324.03464678146355</v>
      </c>
      <c r="BKK15" s="179">
        <v>15792</v>
      </c>
      <c r="BKL15" s="64">
        <v>3596</v>
      </c>
      <c r="BKM15" s="64">
        <v>480</v>
      </c>
      <c r="BKN15" s="64">
        <v>27</v>
      </c>
      <c r="BKO15" s="64">
        <v>15</v>
      </c>
      <c r="BKP15" s="64">
        <v>5</v>
      </c>
      <c r="BKQ15" s="64">
        <v>70</v>
      </c>
      <c r="BKR15" s="64">
        <v>7</v>
      </c>
      <c r="BKS15" s="64">
        <v>161</v>
      </c>
      <c r="BKT15" s="64">
        <v>3</v>
      </c>
      <c r="BKU15" s="64">
        <v>0</v>
      </c>
      <c r="BKV15" s="64">
        <v>0</v>
      </c>
      <c r="BKW15" s="64">
        <v>9</v>
      </c>
      <c r="BKX15" s="64">
        <v>0</v>
      </c>
      <c r="BKY15" s="64">
        <v>119</v>
      </c>
      <c r="BKZ15" s="64">
        <v>6</v>
      </c>
      <c r="BLA15" s="64">
        <v>106</v>
      </c>
      <c r="BLB15" s="64">
        <v>6</v>
      </c>
      <c r="BLC15" s="64">
        <v>3206</v>
      </c>
      <c r="BLD15" s="64">
        <v>606</v>
      </c>
      <c r="BLE15" s="64">
        <v>461</v>
      </c>
      <c r="BLF15" s="64">
        <v>307</v>
      </c>
      <c r="BLG15" s="64">
        <v>105</v>
      </c>
      <c r="BLH15" s="64">
        <v>36</v>
      </c>
      <c r="BLI15" s="64">
        <v>3434</v>
      </c>
      <c r="BLJ15" s="64">
        <v>588</v>
      </c>
      <c r="BLK15" s="64">
        <v>21</v>
      </c>
      <c r="BLL15" s="182">
        <v>16</v>
      </c>
      <c r="BLM15" s="179">
        <v>18422</v>
      </c>
      <c r="BLN15" s="64">
        <v>13015</v>
      </c>
      <c r="BLO15" s="64">
        <v>4308</v>
      </c>
      <c r="BLP15" s="64">
        <v>3138</v>
      </c>
      <c r="BLQ15" s="64">
        <v>2123</v>
      </c>
      <c r="BLR15" s="64">
        <v>1791</v>
      </c>
      <c r="BLS15" s="64">
        <v>408</v>
      </c>
      <c r="BLT15" s="64">
        <v>263</v>
      </c>
      <c r="BLU15" s="64">
        <v>7586</v>
      </c>
      <c r="BLV15" s="64">
        <v>4719</v>
      </c>
      <c r="BLW15" s="64">
        <v>453</v>
      </c>
      <c r="BLX15" s="64">
        <v>337</v>
      </c>
      <c r="BLY15" s="64">
        <v>1148</v>
      </c>
      <c r="BLZ15" s="64">
        <v>1473</v>
      </c>
      <c r="BMA15" s="64">
        <v>459</v>
      </c>
      <c r="BMB15" s="64">
        <v>112</v>
      </c>
      <c r="BMC15" s="64">
        <v>457</v>
      </c>
      <c r="BMD15" s="64">
        <v>165</v>
      </c>
      <c r="BME15" s="64">
        <v>1480</v>
      </c>
      <c r="BMF15" s="182">
        <v>1017</v>
      </c>
      <c r="BMG15" s="179">
        <v>15792</v>
      </c>
      <c r="BMH15" s="64">
        <v>3596</v>
      </c>
      <c r="BMI15" s="64">
        <v>5340</v>
      </c>
      <c r="BMJ15" s="64">
        <v>1533</v>
      </c>
      <c r="BMK15" s="64">
        <v>1280</v>
      </c>
      <c r="BML15" s="64">
        <v>522</v>
      </c>
      <c r="BMM15" s="64">
        <v>652</v>
      </c>
      <c r="BMN15" s="64">
        <v>199</v>
      </c>
      <c r="BMO15" s="64">
        <v>5938</v>
      </c>
      <c r="BMP15" s="64">
        <v>687</v>
      </c>
      <c r="BMQ15" s="64">
        <v>315</v>
      </c>
      <c r="BMR15" s="64">
        <v>90</v>
      </c>
      <c r="BMS15" s="64">
        <v>1454</v>
      </c>
      <c r="BMT15" s="64">
        <v>473</v>
      </c>
      <c r="BMU15" s="64">
        <v>282</v>
      </c>
      <c r="BMV15" s="64">
        <v>34</v>
      </c>
      <c r="BMW15" s="64">
        <v>497</v>
      </c>
      <c r="BMX15" s="64">
        <v>55</v>
      </c>
      <c r="BMY15" s="64">
        <v>34</v>
      </c>
      <c r="BMZ15" s="182">
        <v>3</v>
      </c>
      <c r="BNA15" s="179">
        <v>3206</v>
      </c>
      <c r="BNB15" s="64">
        <v>606</v>
      </c>
      <c r="BNC15" s="180">
        <v>244.06100459346257</v>
      </c>
      <c r="BND15" s="181">
        <v>46.037752476428444</v>
      </c>
      <c r="BNE15" s="179">
        <v>480</v>
      </c>
      <c r="BNF15" s="64">
        <v>161</v>
      </c>
      <c r="BNG15" s="64">
        <v>106</v>
      </c>
      <c r="BNH15" s="64">
        <v>27</v>
      </c>
      <c r="BNI15" s="64">
        <v>3</v>
      </c>
      <c r="BNJ15" s="64">
        <v>6</v>
      </c>
      <c r="BNK15" s="180">
        <v>36.540636994654406</v>
      </c>
      <c r="BNL15" s="180">
        <v>2.0511869915240397</v>
      </c>
      <c r="BNM15" s="64">
        <v>143</v>
      </c>
      <c r="BNN15" s="64">
        <v>5</v>
      </c>
      <c r="BNO15" s="64">
        <v>13</v>
      </c>
      <c r="BNP15" s="64">
        <v>550</v>
      </c>
      <c r="BNQ15" s="64">
        <v>161</v>
      </c>
      <c r="BNR15" s="182">
        <v>315</v>
      </c>
      <c r="BNS15" s="179">
        <v>329</v>
      </c>
      <c r="BNT15" s="180">
        <v>12.509900502563388</v>
      </c>
      <c r="BNU15" s="64">
        <v>298</v>
      </c>
      <c r="BNV15" s="180">
        <v>90.577507598784194</v>
      </c>
      <c r="BNW15" s="64">
        <v>302</v>
      </c>
      <c r="BNX15" s="64">
        <v>4</v>
      </c>
      <c r="BNY15" s="180">
        <v>22.9901507758034</v>
      </c>
      <c r="BNZ15" s="180">
        <v>0.30387955429985769</v>
      </c>
      <c r="BOA15" s="64">
        <v>9</v>
      </c>
      <c r="BOB15" s="182">
        <v>328</v>
      </c>
      <c r="BOC15" s="179">
        <v>302</v>
      </c>
      <c r="BOD15" s="64">
        <v>4</v>
      </c>
      <c r="BOE15" s="64">
        <v>2</v>
      </c>
      <c r="BOF15" s="64">
        <v>0</v>
      </c>
      <c r="BOG15" s="64">
        <v>57</v>
      </c>
      <c r="BOH15" s="64">
        <v>1</v>
      </c>
      <c r="BOI15" s="64">
        <v>49</v>
      </c>
      <c r="BOJ15" s="64">
        <v>1</v>
      </c>
      <c r="BOK15" s="64">
        <v>194</v>
      </c>
      <c r="BOL15" s="182">
        <v>2</v>
      </c>
      <c r="BOM15" s="179">
        <v>302</v>
      </c>
      <c r="BON15" s="64">
        <v>4</v>
      </c>
      <c r="BOO15" s="64">
        <v>22</v>
      </c>
      <c r="BOP15" s="64">
        <v>0</v>
      </c>
      <c r="BOQ15" s="64">
        <v>99</v>
      </c>
      <c r="BOR15" s="64">
        <v>0</v>
      </c>
      <c r="BOS15" s="64">
        <v>125</v>
      </c>
      <c r="BOT15" s="64">
        <v>2</v>
      </c>
      <c r="BOU15" s="64">
        <v>47</v>
      </c>
      <c r="BOV15" s="64">
        <v>2</v>
      </c>
      <c r="BOW15" s="64">
        <v>5</v>
      </c>
      <c r="BOX15" s="64">
        <v>0</v>
      </c>
      <c r="BOY15" s="64">
        <v>4</v>
      </c>
      <c r="BOZ15" s="182">
        <v>0</v>
      </c>
      <c r="BPA15" s="179">
        <v>763</v>
      </c>
      <c r="BPB15" s="64">
        <v>142</v>
      </c>
      <c r="BPC15" s="64">
        <v>22</v>
      </c>
      <c r="BPD15" s="64">
        <v>6</v>
      </c>
      <c r="BPE15" s="64">
        <v>741</v>
      </c>
      <c r="BPF15" s="64">
        <v>136</v>
      </c>
      <c r="BPG15" s="180">
        <v>243.06174978975</v>
      </c>
      <c r="BPH15" s="180">
        <v>49.040769456579923</v>
      </c>
      <c r="BPI15" s="64">
        <v>347</v>
      </c>
      <c r="BPJ15" s="64">
        <v>41</v>
      </c>
      <c r="BPK15" s="180">
        <v>272.95753819045672</v>
      </c>
      <c r="BPL15" s="180">
        <v>34.88649126986828</v>
      </c>
      <c r="BPM15" s="64">
        <v>71</v>
      </c>
      <c r="BPN15" s="64">
        <v>7</v>
      </c>
      <c r="BPO15" s="180">
        <v>55.850101474128031</v>
      </c>
      <c r="BPP15" s="181">
        <v>5.9562302168067802</v>
      </c>
      <c r="BPQ15" s="179">
        <v>71</v>
      </c>
      <c r="BPR15" s="64">
        <v>7</v>
      </c>
      <c r="BPS15" s="64">
        <v>12</v>
      </c>
      <c r="BPT15" s="64">
        <v>5</v>
      </c>
      <c r="BPU15" s="64">
        <v>11</v>
      </c>
      <c r="BPV15" s="64">
        <v>1</v>
      </c>
      <c r="BPW15" s="64">
        <v>32</v>
      </c>
      <c r="BPX15" s="64">
        <v>0</v>
      </c>
      <c r="BPY15" s="64">
        <v>0</v>
      </c>
      <c r="BPZ15" s="64">
        <v>0</v>
      </c>
      <c r="BQA15" s="64">
        <v>0</v>
      </c>
      <c r="BQB15" s="64">
        <v>0</v>
      </c>
      <c r="BQC15" s="64">
        <v>13</v>
      </c>
      <c r="BQD15" s="64">
        <v>1</v>
      </c>
      <c r="BQE15" s="64">
        <v>3</v>
      </c>
      <c r="BQF15" s="64">
        <v>0</v>
      </c>
      <c r="BQG15" s="64">
        <v>347</v>
      </c>
      <c r="BQH15" s="64">
        <v>41</v>
      </c>
      <c r="BQI15" s="64">
        <v>1</v>
      </c>
      <c r="BQJ15" s="64">
        <v>0</v>
      </c>
      <c r="BQK15" s="64">
        <v>47</v>
      </c>
      <c r="BQL15" s="182">
        <v>17</v>
      </c>
      <c r="BQM15" s="179">
        <v>1</v>
      </c>
      <c r="BQN15" s="64">
        <v>0</v>
      </c>
      <c r="BQO15" s="64">
        <v>0</v>
      </c>
      <c r="BQP15" s="64">
        <v>0</v>
      </c>
      <c r="BQQ15" s="64">
        <v>0</v>
      </c>
      <c r="BQR15" s="64">
        <v>0</v>
      </c>
      <c r="BQS15" s="64">
        <v>1</v>
      </c>
      <c r="BQT15" s="64">
        <v>0</v>
      </c>
      <c r="BQU15" s="64">
        <v>0</v>
      </c>
      <c r="BQV15" s="64">
        <v>0</v>
      </c>
      <c r="BQW15" s="64">
        <v>0</v>
      </c>
      <c r="BQX15" s="64">
        <v>0</v>
      </c>
      <c r="BQY15" s="64">
        <v>0</v>
      </c>
      <c r="BQZ15" s="64">
        <v>0</v>
      </c>
      <c r="BRA15" s="64">
        <v>0</v>
      </c>
      <c r="BRB15" s="64">
        <v>0</v>
      </c>
      <c r="BRC15" s="64">
        <v>17</v>
      </c>
      <c r="BRD15" s="64">
        <v>5</v>
      </c>
      <c r="BRE15" s="64">
        <v>0</v>
      </c>
      <c r="BRF15" s="64">
        <v>0</v>
      </c>
      <c r="BRG15" s="64">
        <v>0</v>
      </c>
      <c r="BRH15" s="182">
        <v>0</v>
      </c>
      <c r="BRI15" s="179">
        <v>2281</v>
      </c>
      <c r="BRJ15" s="64">
        <v>412</v>
      </c>
      <c r="BRK15" s="64">
        <v>1702</v>
      </c>
      <c r="BRL15" s="64">
        <v>286</v>
      </c>
      <c r="BRM15" s="64">
        <v>579</v>
      </c>
      <c r="BRN15" s="182">
        <v>126</v>
      </c>
      <c r="BRO15" s="179">
        <v>130</v>
      </c>
      <c r="BRP15" s="64">
        <v>55</v>
      </c>
      <c r="BRQ15" s="180">
        <v>0.72222222222222221</v>
      </c>
      <c r="BRR15" s="180">
        <v>0.30555555555555558</v>
      </c>
      <c r="BRS15" s="180">
        <v>0.98964225193855693</v>
      </c>
      <c r="BRT15" s="180">
        <v>0.4178345458765238</v>
      </c>
      <c r="BRU15" s="64">
        <v>55</v>
      </c>
      <c r="BRV15" s="64">
        <v>27</v>
      </c>
      <c r="BRW15" s="180">
        <v>0.30555555555555558</v>
      </c>
      <c r="BRX15" s="180">
        <v>0.15</v>
      </c>
      <c r="BRY15" s="180">
        <v>0.41869479889708178</v>
      </c>
      <c r="BRZ15" s="180">
        <v>0.20511877706665713</v>
      </c>
      <c r="BSA15" s="180">
        <v>1.4083370508356388</v>
      </c>
      <c r="BSB15" s="180">
        <v>0.62295332294318095</v>
      </c>
      <c r="BSC15" s="64">
        <v>72</v>
      </c>
      <c r="BSD15" s="64">
        <v>15</v>
      </c>
      <c r="BSE15" s="182">
        <v>0</v>
      </c>
      <c r="BSF15" s="64">
        <f t="shared" si="55"/>
        <v>33</v>
      </c>
      <c r="BSG15" s="64">
        <f t="shared" si="56"/>
        <v>51</v>
      </c>
      <c r="BSH15" s="64">
        <v>9</v>
      </c>
      <c r="BSI15" s="64">
        <v>0</v>
      </c>
      <c r="BSJ15" s="64">
        <v>24</v>
      </c>
      <c r="BSK15" s="64">
        <v>51</v>
      </c>
      <c r="BSL15" s="59"/>
      <c r="BSM15" s="55"/>
      <c r="BSN15" s="481"/>
      <c r="BSO15" s="481"/>
      <c r="BSP15" s="481"/>
      <c r="BSQ15" s="481"/>
      <c r="BSR15" s="481"/>
      <c r="BSS15" s="481"/>
      <c r="BST15" s="481"/>
      <c r="BSU15" s="481"/>
      <c r="BSV15" s="481"/>
      <c r="BSW15" s="482"/>
      <c r="BSX15" s="179" t="s">
        <v>25</v>
      </c>
      <c r="BSY15" s="182" t="s">
        <v>25</v>
      </c>
      <c r="BSZ15" s="75">
        <v>3147</v>
      </c>
      <c r="BTA15" s="75">
        <v>7561</v>
      </c>
      <c r="BTB15" s="630">
        <v>32</v>
      </c>
      <c r="BTC15" s="630"/>
      <c r="BTD15" s="630">
        <v>604</v>
      </c>
      <c r="BTE15" s="630"/>
      <c r="BTF15" s="630">
        <v>1736</v>
      </c>
      <c r="BTG15" s="630"/>
      <c r="BTH15" s="630">
        <v>3533</v>
      </c>
      <c r="BTI15" s="630"/>
      <c r="BTJ15" s="630">
        <v>3906</v>
      </c>
      <c r="BTK15" s="630"/>
      <c r="BTL15" s="630">
        <v>897</v>
      </c>
      <c r="BTM15" s="630"/>
      <c r="BTN15" s="673">
        <v>573</v>
      </c>
      <c r="BTO15" s="674"/>
      <c r="BTP15" s="55" t="s">
        <v>25</v>
      </c>
      <c r="BTQ15" s="55" t="s">
        <v>25</v>
      </c>
      <c r="BTR15" s="55">
        <v>551</v>
      </c>
      <c r="BTS15" s="55">
        <v>74</v>
      </c>
      <c r="BTT15" s="55">
        <v>21</v>
      </c>
      <c r="BTU15" s="55">
        <v>2</v>
      </c>
      <c r="BTV15" s="55">
        <v>1</v>
      </c>
      <c r="BTW15" s="64">
        <v>0</v>
      </c>
      <c r="BTX15" s="55" t="s">
        <v>25</v>
      </c>
      <c r="BTY15" s="55" t="s">
        <v>25</v>
      </c>
      <c r="BTZ15" s="55" t="s">
        <v>25</v>
      </c>
      <c r="BUA15" s="55" t="s">
        <v>25</v>
      </c>
      <c r="BUB15" s="55" t="s">
        <v>25</v>
      </c>
      <c r="BUC15" s="55" t="s">
        <v>25</v>
      </c>
      <c r="BUD15" s="55" t="s">
        <v>25</v>
      </c>
      <c r="BUE15" s="55" t="s">
        <v>25</v>
      </c>
      <c r="BUF15" s="55" t="s">
        <v>25</v>
      </c>
      <c r="BUG15" s="55" t="s">
        <v>25</v>
      </c>
      <c r="BUH15" s="132" t="s">
        <v>25</v>
      </c>
      <c r="BUI15" s="132" t="s">
        <v>25</v>
      </c>
      <c r="BUJ15" s="55" t="s">
        <v>25</v>
      </c>
      <c r="BUK15" s="55" t="s">
        <v>25</v>
      </c>
      <c r="BUL15" s="55" t="s">
        <v>25</v>
      </c>
      <c r="BUM15" s="55" t="s">
        <v>25</v>
      </c>
      <c r="BUN15" s="59">
        <v>4</v>
      </c>
      <c r="BUO15" s="17">
        <f t="shared" si="57"/>
        <v>57.142857142857139</v>
      </c>
      <c r="BUP15" s="55">
        <v>3</v>
      </c>
      <c r="BUQ15" s="17">
        <f t="shared" si="58"/>
        <v>42.857142857142854</v>
      </c>
      <c r="BUR15" s="132" t="s">
        <v>2205</v>
      </c>
      <c r="BUS15" s="132" t="s">
        <v>2205</v>
      </c>
      <c r="BUT15" s="132" t="s">
        <v>2205</v>
      </c>
      <c r="BUU15" s="56" t="s">
        <v>2205</v>
      </c>
      <c r="BUV15" s="131" t="s">
        <v>25</v>
      </c>
      <c r="BUW15" s="131" t="s">
        <v>25</v>
      </c>
      <c r="BUX15" s="131" t="s">
        <v>25</v>
      </c>
      <c r="BUY15" s="131" t="s">
        <v>25</v>
      </c>
      <c r="BUZ15" s="131" t="s">
        <v>25</v>
      </c>
      <c r="BVA15" s="131" t="s">
        <v>25</v>
      </c>
      <c r="BVB15" s="131" t="s">
        <v>25</v>
      </c>
      <c r="BVC15" s="131" t="s">
        <v>25</v>
      </c>
      <c r="BVD15" s="131" t="s">
        <v>25</v>
      </c>
      <c r="BVE15" s="131" t="s">
        <v>25</v>
      </c>
      <c r="BVF15" s="131" t="s">
        <v>25</v>
      </c>
      <c r="BVG15" s="131" t="s">
        <v>25</v>
      </c>
      <c r="BVH15" s="131" t="s">
        <v>25</v>
      </c>
      <c r="BVI15" s="131" t="s">
        <v>25</v>
      </c>
      <c r="BVJ15" s="131" t="s">
        <v>25</v>
      </c>
      <c r="BVK15" s="131" t="s">
        <v>25</v>
      </c>
      <c r="BVL15" s="131" t="s">
        <v>25</v>
      </c>
      <c r="BVM15" s="131" t="s">
        <v>25</v>
      </c>
      <c r="BVN15" s="131" t="s">
        <v>25</v>
      </c>
      <c r="BVO15" s="131" t="s">
        <v>25</v>
      </c>
      <c r="BVP15" s="130" t="s">
        <v>25</v>
      </c>
      <c r="BVQ15" s="131" t="s">
        <v>25</v>
      </c>
      <c r="BVR15" s="131" t="s">
        <v>25</v>
      </c>
      <c r="BVS15" s="131" t="s">
        <v>25</v>
      </c>
      <c r="BVT15" s="131" t="s">
        <v>25</v>
      </c>
      <c r="BVU15" s="131" t="s">
        <v>25</v>
      </c>
      <c r="BVV15" s="131" t="s">
        <v>25</v>
      </c>
      <c r="BVW15" s="131" t="s">
        <v>25</v>
      </c>
      <c r="BVX15" s="131" t="s">
        <v>25</v>
      </c>
      <c r="BVY15" s="131" t="s">
        <v>25</v>
      </c>
      <c r="BVZ15" s="131" t="s">
        <v>25</v>
      </c>
      <c r="BWA15" s="122" t="s">
        <v>25</v>
      </c>
      <c r="BWB15" s="123" t="s">
        <v>25</v>
      </c>
      <c r="BWC15" s="123" t="s">
        <v>25</v>
      </c>
      <c r="BWD15" s="123" t="s">
        <v>25</v>
      </c>
      <c r="BWE15" s="123" t="s">
        <v>25</v>
      </c>
      <c r="BWF15" s="123" t="s">
        <v>25</v>
      </c>
      <c r="BWG15" s="123" t="s">
        <v>25</v>
      </c>
      <c r="BWH15" s="123" t="s">
        <v>25</v>
      </c>
      <c r="BWI15" s="123" t="s">
        <v>25</v>
      </c>
      <c r="BWJ15" s="123" t="s">
        <v>25</v>
      </c>
      <c r="BWK15" s="123" t="s">
        <v>25</v>
      </c>
      <c r="BWL15" s="123" t="s">
        <v>25</v>
      </c>
      <c r="BWM15" s="123" t="s">
        <v>25</v>
      </c>
      <c r="BWN15" s="130" t="s">
        <v>25</v>
      </c>
      <c r="BWO15" s="131" t="s">
        <v>25</v>
      </c>
      <c r="BWP15" s="131" t="s">
        <v>25</v>
      </c>
      <c r="BWQ15" s="131" t="s">
        <v>25</v>
      </c>
      <c r="BWR15" s="131" t="s">
        <v>25</v>
      </c>
      <c r="BWS15" s="131" t="s">
        <v>25</v>
      </c>
      <c r="BWT15" s="131" t="s">
        <v>25</v>
      </c>
      <c r="BWU15" s="131" t="s">
        <v>25</v>
      </c>
      <c r="BWV15" s="131" t="s">
        <v>25</v>
      </c>
      <c r="BWW15" s="131" t="s">
        <v>25</v>
      </c>
      <c r="BWX15" s="131" t="s">
        <v>25</v>
      </c>
      <c r="BWY15" s="131" t="s">
        <v>25</v>
      </c>
      <c r="BWZ15" s="131" t="s">
        <v>25</v>
      </c>
      <c r="BXA15" s="131" t="s">
        <v>25</v>
      </c>
      <c r="BXB15" s="131" t="s">
        <v>25</v>
      </c>
      <c r="BXC15" s="131" t="s">
        <v>25</v>
      </c>
      <c r="BXD15" s="131" t="s">
        <v>25</v>
      </c>
      <c r="BXE15" s="131" t="s">
        <v>25</v>
      </c>
      <c r="BXF15" s="130" t="s">
        <v>25</v>
      </c>
      <c r="BXG15" s="131" t="s">
        <v>25</v>
      </c>
      <c r="BXH15" s="131" t="s">
        <v>25</v>
      </c>
      <c r="BXI15" s="131" t="s">
        <v>25</v>
      </c>
      <c r="BXJ15" s="131" t="s">
        <v>25</v>
      </c>
      <c r="BXK15" s="131" t="s">
        <v>25</v>
      </c>
      <c r="BXL15" s="131" t="s">
        <v>25</v>
      </c>
      <c r="BXM15" s="131" t="s">
        <v>25</v>
      </c>
      <c r="BXN15" s="131" t="s">
        <v>25</v>
      </c>
      <c r="BXO15" s="131" t="s">
        <v>25</v>
      </c>
      <c r="BXP15" s="131" t="s">
        <v>25</v>
      </c>
      <c r="BXQ15" s="131" t="s">
        <v>25</v>
      </c>
      <c r="BXR15" s="131" t="s">
        <v>25</v>
      </c>
      <c r="BXS15" s="122" t="s">
        <v>25</v>
      </c>
      <c r="BXT15" s="131" t="s">
        <v>25</v>
      </c>
      <c r="BXU15" s="131" t="s">
        <v>25</v>
      </c>
      <c r="BXV15" s="131" t="s">
        <v>25</v>
      </c>
      <c r="BXW15" s="122" t="s">
        <v>25</v>
      </c>
      <c r="BXX15" s="15" t="s">
        <v>25</v>
      </c>
      <c r="BXY15" s="13" t="s">
        <v>25</v>
      </c>
      <c r="BXZ15" s="13" t="s">
        <v>25</v>
      </c>
      <c r="BYA15" s="13" t="s">
        <v>25</v>
      </c>
      <c r="BYB15" s="314" t="s">
        <v>25</v>
      </c>
      <c r="BYC15" s="315" t="s">
        <v>25</v>
      </c>
      <c r="BYD15" s="316">
        <v>7247</v>
      </c>
      <c r="BYE15" s="317">
        <v>13296</v>
      </c>
      <c r="BYF15" s="317">
        <v>2155</v>
      </c>
      <c r="BYG15" s="318">
        <v>997</v>
      </c>
      <c r="BYH15" s="179"/>
      <c r="BYI15" s="182"/>
      <c r="BYJ15" s="179"/>
      <c r="BYK15" s="182"/>
      <c r="BYL15" s="186">
        <f>SUM(BYM15:BYP15)</f>
        <v>4490</v>
      </c>
      <c r="BYM15" s="187">
        <v>1982</v>
      </c>
      <c r="BYN15" s="187">
        <v>1905</v>
      </c>
      <c r="BYO15" s="132">
        <v>603</v>
      </c>
      <c r="BYP15" s="64" t="s">
        <v>2206</v>
      </c>
      <c r="BYQ15" s="187">
        <f t="shared" si="59"/>
        <v>18215</v>
      </c>
      <c r="BYR15" s="187">
        <v>6941</v>
      </c>
      <c r="BYS15" s="187">
        <v>3947</v>
      </c>
      <c r="BYT15" s="187">
        <v>6724</v>
      </c>
      <c r="BYU15" s="132">
        <v>603</v>
      </c>
      <c r="BYV15" s="64" t="s">
        <v>2206</v>
      </c>
      <c r="BYW15" s="46">
        <f t="shared" si="60"/>
        <v>59.774910787812239</v>
      </c>
      <c r="BYX15" s="46">
        <f t="shared" si="61"/>
        <v>36.914630798792203</v>
      </c>
      <c r="BYY15" s="47">
        <f t="shared" si="62"/>
        <v>3.3104584133955535</v>
      </c>
      <c r="BYZ15" s="493" t="s">
        <v>3111</v>
      </c>
      <c r="BZA15" s="494" t="s">
        <v>3111</v>
      </c>
      <c r="BZB15" s="494" t="s">
        <v>3111</v>
      </c>
      <c r="BZC15" s="494" t="s">
        <v>3111</v>
      </c>
      <c r="BZD15" s="494" t="s">
        <v>3111</v>
      </c>
      <c r="BZE15" s="494" t="s">
        <v>3111</v>
      </c>
      <c r="BZF15" s="494" t="s">
        <v>3111</v>
      </c>
      <c r="BZG15" s="494" t="s">
        <v>3111</v>
      </c>
      <c r="BZH15" s="494" t="s">
        <v>3111</v>
      </c>
      <c r="BZI15" s="495" t="s">
        <v>3111</v>
      </c>
    </row>
    <row r="16" spans="1:2037" s="88" customFormat="1" ht="18" customHeight="1">
      <c r="A16" s="927" t="s">
        <v>18</v>
      </c>
      <c r="B16" s="928"/>
      <c r="C16" s="59">
        <v>1319156</v>
      </c>
      <c r="D16" s="55">
        <v>1329263</v>
      </c>
      <c r="E16" s="17">
        <v>99.239653853300666</v>
      </c>
      <c r="F16" s="55">
        <v>512349</v>
      </c>
      <c r="G16" s="55">
        <v>340015</v>
      </c>
      <c r="H16" s="17">
        <v>150.68423451906534</v>
      </c>
      <c r="I16" s="55">
        <v>111606</v>
      </c>
      <c r="J16" s="55">
        <v>102333</v>
      </c>
      <c r="K16" s="17">
        <v>109.06159303450499</v>
      </c>
      <c r="L16" s="77">
        <v>237475</v>
      </c>
      <c r="M16" s="2">
        <v>218821</v>
      </c>
      <c r="N16" s="2">
        <v>971164</v>
      </c>
      <c r="O16" s="2">
        <v>990932</v>
      </c>
      <c r="P16" s="2">
        <v>110517</v>
      </c>
      <c r="Q16" s="2">
        <v>119510</v>
      </c>
      <c r="R16" s="46">
        <v>18.002040698749809</v>
      </c>
      <c r="S16" s="46">
        <v>16.461828848015781</v>
      </c>
      <c r="T16" s="46">
        <v>73.620102550418594</v>
      </c>
      <c r="U16" s="46">
        <v>74.547474803707019</v>
      </c>
      <c r="V16" s="46">
        <v>8.3778567508315938</v>
      </c>
      <c r="W16" s="46">
        <v>8.9906963482772042</v>
      </c>
      <c r="X16" s="46">
        <v>76.114937392000002</v>
      </c>
      <c r="Y16" s="47">
        <v>81.848942425999994</v>
      </c>
      <c r="Z16" s="12">
        <v>2.991130014552676</v>
      </c>
      <c r="AA16" s="6">
        <v>6.6063932984940239</v>
      </c>
      <c r="AB16" s="2">
        <v>10233</v>
      </c>
      <c r="AC16" s="6">
        <f t="shared" si="63"/>
        <v>7.7688167757246678</v>
      </c>
      <c r="AD16" s="2">
        <v>9304</v>
      </c>
      <c r="AE16" s="236">
        <f t="shared" si="64"/>
        <v>7.022411485839319</v>
      </c>
      <c r="AF16" s="6">
        <v>109.98495270851248</v>
      </c>
      <c r="AG16" s="2">
        <v>8765</v>
      </c>
      <c r="AH16" s="6">
        <f t="shared" si="65"/>
        <v>6.6543221967386605</v>
      </c>
      <c r="AI16" s="2">
        <v>5575</v>
      </c>
      <c r="AJ16" s="236">
        <f t="shared" si="66"/>
        <v>4.2078615685247422</v>
      </c>
      <c r="AK16" s="2">
        <v>62839</v>
      </c>
      <c r="AL16" s="2">
        <v>80343</v>
      </c>
      <c r="AM16" s="6">
        <v>78.213410004605251</v>
      </c>
      <c r="AN16" s="2">
        <v>60373</v>
      </c>
      <c r="AO16" s="2">
        <v>75348</v>
      </c>
      <c r="AP16" s="16">
        <v>80.125550777724683</v>
      </c>
      <c r="AQ16" s="13">
        <v>12831</v>
      </c>
      <c r="AR16" s="13">
        <v>14977</v>
      </c>
      <c r="AS16" s="13">
        <v>5377</v>
      </c>
      <c r="AT16" s="13">
        <v>5765</v>
      </c>
      <c r="AU16" s="13">
        <v>7454</v>
      </c>
      <c r="AV16" s="13">
        <v>9212</v>
      </c>
      <c r="AW16" s="47">
        <v>85.671362756226216</v>
      </c>
      <c r="AX16" s="77">
        <v>1081681</v>
      </c>
      <c r="AY16" s="2">
        <v>1110442</v>
      </c>
      <c r="AZ16" s="2">
        <v>423479</v>
      </c>
      <c r="BA16" s="2">
        <v>361023</v>
      </c>
      <c r="BB16" s="2">
        <v>566327</v>
      </c>
      <c r="BC16" s="2">
        <v>573412</v>
      </c>
      <c r="BD16" s="2">
        <v>69001</v>
      </c>
      <c r="BE16" s="2">
        <v>83033</v>
      </c>
      <c r="BF16" s="2">
        <v>22874</v>
      </c>
      <c r="BG16" s="10">
        <v>92974</v>
      </c>
      <c r="BH16" s="77">
        <v>104009</v>
      </c>
      <c r="BI16" s="2">
        <v>95843</v>
      </c>
      <c r="BJ16" s="2">
        <v>97802</v>
      </c>
      <c r="BK16" s="2">
        <v>87821</v>
      </c>
      <c r="BL16" s="2">
        <v>94528</v>
      </c>
      <c r="BM16" s="2">
        <v>76809</v>
      </c>
      <c r="BN16" s="2">
        <v>59518</v>
      </c>
      <c r="BO16" s="2">
        <v>41908</v>
      </c>
      <c r="BP16" s="2">
        <v>26364</v>
      </c>
      <c r="BQ16" s="2">
        <v>20294</v>
      </c>
      <c r="BR16" s="2">
        <v>41258</v>
      </c>
      <c r="BS16" s="10">
        <v>38348</v>
      </c>
      <c r="BT16" s="20">
        <f t="shared" si="5"/>
        <v>99.943306299727098</v>
      </c>
      <c r="BU16" s="20">
        <f t="shared" si="6"/>
        <v>99.695223433469252</v>
      </c>
      <c r="BV16" s="20">
        <f t="shared" si="7"/>
        <v>98.118924124923495</v>
      </c>
      <c r="BW16" s="20">
        <f t="shared" si="8"/>
        <v>94.513501006252753</v>
      </c>
      <c r="BX16" s="20">
        <f t="shared" si="9"/>
        <v>83.746478374116279</v>
      </c>
      <c r="BY16" s="20">
        <f t="shared" si="10"/>
        <v>69.061041728481641</v>
      </c>
      <c r="BZ16" s="20">
        <f t="shared" si="11"/>
        <v>50.898362338051051</v>
      </c>
      <c r="CA16" s="20">
        <f t="shared" si="12"/>
        <v>35.080024107680977</v>
      </c>
      <c r="CB16" s="20">
        <f t="shared" si="13"/>
        <v>26.404134284111851</v>
      </c>
      <c r="CC16" s="20">
        <f t="shared" si="14"/>
        <v>18.860419512829807</v>
      </c>
      <c r="CD16" s="20">
        <f t="shared" si="15"/>
        <v>7.5250009575416898</v>
      </c>
      <c r="CE16" s="171">
        <f t="shared" si="16"/>
        <v>6.5765396507992584</v>
      </c>
      <c r="CF16" s="55">
        <v>54</v>
      </c>
      <c r="CG16" s="55">
        <v>262</v>
      </c>
      <c r="CH16" s="55">
        <v>1620</v>
      </c>
      <c r="CI16" s="55">
        <v>4383</v>
      </c>
      <c r="CJ16" s="55">
        <v>16425</v>
      </c>
      <c r="CK16" s="55">
        <v>30287</v>
      </c>
      <c r="CL16" s="55">
        <v>51320</v>
      </c>
      <c r="CM16" s="55">
        <v>68177</v>
      </c>
      <c r="CN16" s="55">
        <v>64309</v>
      </c>
      <c r="CO16" s="55">
        <v>74403</v>
      </c>
      <c r="CP16" s="55">
        <v>432599</v>
      </c>
      <c r="CQ16" s="97">
        <v>395900</v>
      </c>
      <c r="CR16" s="114">
        <f t="shared" si="17"/>
        <v>5.1889149402313872E-2</v>
      </c>
      <c r="CS16" s="114">
        <f t="shared" si="18"/>
        <v>0.27253058167595906</v>
      </c>
      <c r="CT16" s="114">
        <f t="shared" si="19"/>
        <v>1.6252495560660933</v>
      </c>
      <c r="CU16" s="114">
        <f t="shared" si="20"/>
        <v>4.7170115907403218</v>
      </c>
      <c r="CV16" s="114">
        <f t="shared" si="21"/>
        <v>14.551623934652799</v>
      </c>
      <c r="CW16" s="114">
        <f t="shared" si="22"/>
        <v>27.231857866012106</v>
      </c>
      <c r="CX16" s="114">
        <f t="shared" si="23"/>
        <v>43.887629879847779</v>
      </c>
      <c r="CY16" s="114">
        <f t="shared" si="24"/>
        <v>57.069075202571483</v>
      </c>
      <c r="CZ16" s="114">
        <f t="shared" si="25"/>
        <v>64.406898485698264</v>
      </c>
      <c r="DA16" s="114">
        <f t="shared" si="26"/>
        <v>69.147126885437871</v>
      </c>
      <c r="DB16" s="114">
        <f t="shared" si="27"/>
        <v>78.901252829307708</v>
      </c>
      <c r="DC16" s="114">
        <f t="shared" si="28"/>
        <v>67.895380404491149</v>
      </c>
      <c r="DD16" s="59">
        <v>5</v>
      </c>
      <c r="DE16" s="55">
        <v>31</v>
      </c>
      <c r="DF16" s="55">
        <v>253</v>
      </c>
      <c r="DG16" s="55">
        <v>704</v>
      </c>
      <c r="DH16" s="55">
        <v>1906</v>
      </c>
      <c r="DI16" s="55">
        <v>3976</v>
      </c>
      <c r="DJ16" s="55">
        <v>6035</v>
      </c>
      <c r="DK16" s="55">
        <v>8852</v>
      </c>
      <c r="DL16" s="55">
        <v>9009</v>
      </c>
      <c r="DM16" s="55">
        <v>11816</v>
      </c>
      <c r="DN16" s="55">
        <v>51793</v>
      </c>
      <c r="DO16" s="97">
        <v>57654</v>
      </c>
      <c r="DP16" s="18">
        <f t="shared" si="29"/>
        <v>4.8045508705846177E-3</v>
      </c>
      <c r="DQ16" s="17">
        <f t="shared" si="30"/>
        <v>3.2245984854789043E-2</v>
      </c>
      <c r="DR16" s="17">
        <f t="shared" si="31"/>
        <v>0.25381983807698866</v>
      </c>
      <c r="DS16" s="17">
        <f t="shared" si="32"/>
        <v>0.75764913526835198</v>
      </c>
      <c r="DT16" s="17">
        <f t="shared" si="33"/>
        <v>1.6886085369527084</v>
      </c>
      <c r="DU16" s="17">
        <f t="shared" si="34"/>
        <v>3.5749287441893922</v>
      </c>
      <c r="DV16" s="17">
        <f t="shared" si="35"/>
        <v>5.1609868730491293</v>
      </c>
      <c r="DW16" s="17">
        <f t="shared" si="36"/>
        <v>7.4097636107948839</v>
      </c>
      <c r="DX16" s="17">
        <f t="shared" si="37"/>
        <v>9.0227145260796409</v>
      </c>
      <c r="DY16" s="17">
        <f t="shared" si="38"/>
        <v>10.981310582615404</v>
      </c>
      <c r="DZ16" s="17">
        <f t="shared" si="39"/>
        <v>9.4464679478878466</v>
      </c>
      <c r="EA16" s="19">
        <f t="shared" si="40"/>
        <v>9.8874469862099836</v>
      </c>
      <c r="EB16" s="170">
        <v>0</v>
      </c>
      <c r="EC16" s="170">
        <v>0</v>
      </c>
      <c r="ED16" s="126">
        <v>2</v>
      </c>
      <c r="EE16" s="126">
        <v>11</v>
      </c>
      <c r="EF16" s="126">
        <v>15</v>
      </c>
      <c r="EG16" s="126">
        <v>147</v>
      </c>
      <c r="EH16" s="126">
        <v>62</v>
      </c>
      <c r="EI16" s="126">
        <v>527</v>
      </c>
      <c r="EJ16" s="126">
        <v>166</v>
      </c>
      <c r="EK16" s="126">
        <v>1088</v>
      </c>
      <c r="EL16" s="126">
        <v>22629</v>
      </c>
      <c r="EM16" s="127">
        <v>91201</v>
      </c>
      <c r="EN16" s="174">
        <f t="shared" si="41"/>
        <v>0</v>
      </c>
      <c r="EO16" s="170">
        <f t="shared" si="42"/>
        <v>0</v>
      </c>
      <c r="EP16" s="17">
        <f t="shared" si="43"/>
        <v>2.0064809334149301E-3</v>
      </c>
      <c r="EQ16" s="17">
        <f t="shared" si="44"/>
        <v>1.1838267738568E-2</v>
      </c>
      <c r="ER16" s="17">
        <f t="shared" si="45"/>
        <v>1.3289154278221733E-2</v>
      </c>
      <c r="ES16" s="17">
        <f t="shared" si="46"/>
        <v>0.13217166131686131</v>
      </c>
      <c r="ET16" s="17">
        <f t="shared" si="47"/>
        <v>5.3020909052037456E-2</v>
      </c>
      <c r="EU16" s="17">
        <f t="shared" si="48"/>
        <v>0.44113707895265519</v>
      </c>
      <c r="EV16" s="17">
        <f t="shared" si="49"/>
        <v>0.16625270411024759</v>
      </c>
      <c r="EW16" s="17">
        <f t="shared" si="50"/>
        <v>1.0111430191169228</v>
      </c>
      <c r="EX16" s="17">
        <f t="shared" si="51"/>
        <v>4.1272782652627589</v>
      </c>
      <c r="EY16" s="19">
        <f t="shared" si="52"/>
        <v>15.640632958499614</v>
      </c>
      <c r="EZ16" s="96">
        <v>39</v>
      </c>
      <c r="FA16" s="96">
        <v>168</v>
      </c>
      <c r="FB16" s="46">
        <v>31.4</v>
      </c>
      <c r="FC16" s="46">
        <v>29</v>
      </c>
      <c r="FD16" s="46">
        <v>30.9</v>
      </c>
      <c r="FE16" s="46">
        <v>28.6</v>
      </c>
      <c r="FF16" s="2">
        <v>13202</v>
      </c>
      <c r="FG16" s="2">
        <v>13511</v>
      </c>
      <c r="FH16" s="2">
        <v>2431</v>
      </c>
      <c r="FI16" s="2">
        <v>2122</v>
      </c>
      <c r="FJ16" s="46">
        <v>31.44</v>
      </c>
      <c r="FK16" s="46">
        <v>37.81</v>
      </c>
      <c r="FL16" s="46">
        <v>26.95</v>
      </c>
      <c r="FM16" s="46">
        <v>12.28</v>
      </c>
      <c r="FN16" s="45">
        <v>49.421629918017445</v>
      </c>
      <c r="FO16" s="2">
        <v>13202</v>
      </c>
      <c r="FP16" s="46">
        <v>50.578370081982563</v>
      </c>
      <c r="FQ16" s="2">
        <v>13511</v>
      </c>
      <c r="FR16" s="183">
        <v>0</v>
      </c>
      <c r="FS16" s="170">
        <v>1</v>
      </c>
      <c r="FT16" s="2">
        <v>47</v>
      </c>
      <c r="FU16" s="2">
        <v>240</v>
      </c>
      <c r="FV16" s="2">
        <v>809</v>
      </c>
      <c r="FW16" s="2">
        <v>2077</v>
      </c>
      <c r="FX16" s="2">
        <v>4788</v>
      </c>
      <c r="FY16" s="2">
        <v>6193</v>
      </c>
      <c r="FZ16" s="2">
        <v>5213</v>
      </c>
      <c r="GA16" s="2">
        <v>3921</v>
      </c>
      <c r="GB16" s="2">
        <v>1622</v>
      </c>
      <c r="GC16" s="2">
        <v>741</v>
      </c>
      <c r="GD16" s="2">
        <v>463</v>
      </c>
      <c r="GE16" s="2">
        <v>193</v>
      </c>
      <c r="GF16" s="2">
        <v>260</v>
      </c>
      <c r="GG16" s="10">
        <v>145</v>
      </c>
      <c r="GH16" s="6">
        <v>0</v>
      </c>
      <c r="GI16" s="6">
        <v>7.4013766560580268E-3</v>
      </c>
      <c r="GJ16" s="6">
        <v>0.35600666565671868</v>
      </c>
      <c r="GK16" s="6">
        <v>1.7763303974539264</v>
      </c>
      <c r="GL16" s="6">
        <v>6.1278594152401151</v>
      </c>
      <c r="GM16" s="6">
        <v>15.372659314632523</v>
      </c>
      <c r="GN16" s="6">
        <v>36.267232237539766</v>
      </c>
      <c r="GO16" s="6">
        <v>45.836725630967365</v>
      </c>
      <c r="GP16" s="6">
        <v>39.486441448265417</v>
      </c>
      <c r="GQ16" s="6">
        <v>29.020797868403527</v>
      </c>
      <c r="GR16" s="6">
        <v>12.286017270110589</v>
      </c>
      <c r="GS16" s="6">
        <v>5.4844201021389978</v>
      </c>
      <c r="GT16" s="6">
        <v>3.5070443872140582</v>
      </c>
      <c r="GU16" s="6">
        <v>1.4284656946191991</v>
      </c>
      <c r="GV16" s="6">
        <v>1.9693985759733375</v>
      </c>
      <c r="GW16" s="16">
        <v>1.0731996151284138</v>
      </c>
      <c r="GX16" s="77">
        <v>122</v>
      </c>
      <c r="GY16" s="2">
        <v>1299</v>
      </c>
      <c r="GZ16" s="2">
        <v>6581</v>
      </c>
      <c r="HA16" s="2">
        <v>6581</v>
      </c>
      <c r="HB16" s="6">
        <v>11.65</v>
      </c>
      <c r="HC16" s="6">
        <v>11.52</v>
      </c>
      <c r="HD16" s="2">
        <v>3936</v>
      </c>
      <c r="HE16" s="2">
        <v>4250</v>
      </c>
      <c r="HF16" s="2">
        <v>1535</v>
      </c>
      <c r="HG16" s="101">
        <v>0</v>
      </c>
      <c r="HH16" s="6">
        <v>40.489661557452941</v>
      </c>
      <c r="HI16" s="6">
        <v>43.719781915440798</v>
      </c>
      <c r="HJ16" s="6">
        <v>15.790556527106265</v>
      </c>
      <c r="HK16" s="102">
        <v>0</v>
      </c>
      <c r="HL16" s="12">
        <v>21.3</v>
      </c>
      <c r="HM16" s="6">
        <v>26</v>
      </c>
      <c r="HN16" s="6">
        <v>893</v>
      </c>
      <c r="HO16" s="6">
        <v>878</v>
      </c>
      <c r="HP16" s="6">
        <v>56</v>
      </c>
      <c r="HQ16" s="16">
        <v>98.525873982699494</v>
      </c>
      <c r="HR16" s="46">
        <v>0.4</v>
      </c>
      <c r="HS16" s="46">
        <v>2.8</v>
      </c>
      <c r="HT16" s="46">
        <v>7.2</v>
      </c>
      <c r="HU16" s="46">
        <v>21.9</v>
      </c>
      <c r="HV16" s="46">
        <v>36.799999999999997</v>
      </c>
      <c r="HW16" s="46">
        <v>57.8</v>
      </c>
      <c r="HX16" s="46">
        <v>69.400000000000006</v>
      </c>
      <c r="HY16" s="46">
        <v>64.900000000000006</v>
      </c>
      <c r="HZ16" s="46">
        <v>45.6</v>
      </c>
      <c r="IA16" s="46">
        <v>24.8</v>
      </c>
      <c r="IB16" s="46">
        <v>14.2</v>
      </c>
      <c r="IC16" s="46">
        <v>3.3</v>
      </c>
      <c r="ID16" s="46">
        <v>3.4</v>
      </c>
      <c r="IE16" s="46">
        <v>0.1</v>
      </c>
      <c r="IF16" s="46">
        <v>1.6</v>
      </c>
      <c r="IG16" s="102">
        <v>0</v>
      </c>
      <c r="IH16" s="59">
        <v>9765</v>
      </c>
      <c r="II16" s="55">
        <v>8871</v>
      </c>
      <c r="IJ16" s="55">
        <v>464</v>
      </c>
      <c r="IK16" s="55">
        <v>418</v>
      </c>
      <c r="IL16" s="55">
        <v>2</v>
      </c>
      <c r="IM16" s="101">
        <v>0</v>
      </c>
      <c r="IN16" s="55">
        <v>9887</v>
      </c>
      <c r="IO16" s="55">
        <v>9010</v>
      </c>
      <c r="IP16" s="55">
        <v>336</v>
      </c>
      <c r="IQ16" s="55">
        <v>286</v>
      </c>
      <c r="IR16" s="55">
        <v>10</v>
      </c>
      <c r="IS16" s="97">
        <v>8</v>
      </c>
      <c r="IT16" s="45">
        <v>95.445215521454401</v>
      </c>
      <c r="IU16" s="46">
        <v>95.500053827107337</v>
      </c>
      <c r="IV16" s="46">
        <v>4.5352360473072038</v>
      </c>
      <c r="IW16" s="46">
        <v>4.4999461728926686</v>
      </c>
      <c r="IX16" s="46">
        <v>1.9548431238393119E-2</v>
      </c>
      <c r="IY16" s="46">
        <v>0</v>
      </c>
      <c r="IZ16" s="46">
        <v>96.618782370761252</v>
      </c>
      <c r="JA16" s="46">
        <v>96.840068787618222</v>
      </c>
      <c r="JB16" s="46">
        <v>3.2834945763705656</v>
      </c>
      <c r="JC16" s="46">
        <v>3.0739466895958727</v>
      </c>
      <c r="JD16" s="46">
        <v>9.7723052868171595E-2</v>
      </c>
      <c r="JE16" s="47">
        <v>8.5984522785898534E-2</v>
      </c>
      <c r="JF16" s="77">
        <v>10144</v>
      </c>
      <c r="JG16" s="2">
        <v>237</v>
      </c>
      <c r="JH16" s="2">
        <v>1431</v>
      </c>
      <c r="JI16" s="2">
        <v>3926</v>
      </c>
      <c r="JJ16" s="2">
        <v>3509</v>
      </c>
      <c r="JK16" s="2">
        <v>933</v>
      </c>
      <c r="JL16" s="2">
        <v>106</v>
      </c>
      <c r="JM16" s="2">
        <v>2</v>
      </c>
      <c r="JN16" s="2">
        <v>7216</v>
      </c>
      <c r="JO16" s="2">
        <v>1742</v>
      </c>
      <c r="JP16" s="10">
        <v>307</v>
      </c>
      <c r="JQ16" s="7">
        <v>52.264413416456279</v>
      </c>
      <c r="JR16" s="7">
        <v>1.221083002730692</v>
      </c>
      <c r="JS16" s="7">
        <v>7.3728682569941775</v>
      </c>
      <c r="JT16" s="7">
        <v>20.227729403884794</v>
      </c>
      <c r="JU16" s="7">
        <v>18.079241588953579</v>
      </c>
      <c r="JV16" s="7">
        <v>4.8070482765727247</v>
      </c>
      <c r="JW16" s="7">
        <v>0.54613838940697612</v>
      </c>
      <c r="JX16" s="7">
        <v>1.0304497913339173E-2</v>
      </c>
      <c r="JY16" s="7">
        <v>37.178628471327734</v>
      </c>
      <c r="JZ16" s="7">
        <v>8.9752176825184193</v>
      </c>
      <c r="KA16" s="7">
        <v>1.5817404296975628</v>
      </c>
      <c r="KB16" s="28" t="s">
        <v>2205</v>
      </c>
      <c r="KC16" s="55" t="s">
        <v>2205</v>
      </c>
      <c r="KD16" s="55" t="s">
        <v>2205</v>
      </c>
      <c r="KE16" s="55" t="s">
        <v>2205</v>
      </c>
      <c r="KF16" s="55" t="s">
        <v>2205</v>
      </c>
      <c r="KG16" s="55" t="s">
        <v>2205</v>
      </c>
      <c r="KH16" s="55" t="s">
        <v>2205</v>
      </c>
      <c r="KI16" s="55" t="s">
        <v>2205</v>
      </c>
      <c r="KJ16" s="55" t="s">
        <v>2205</v>
      </c>
      <c r="KK16" s="55" t="s">
        <v>2205</v>
      </c>
      <c r="KL16" s="55" t="s">
        <v>2205</v>
      </c>
      <c r="KM16" s="55" t="s">
        <v>2205</v>
      </c>
      <c r="KN16" s="55" t="s">
        <v>2205</v>
      </c>
      <c r="KO16" s="55" t="s">
        <v>2205</v>
      </c>
      <c r="KP16" s="55" t="s">
        <v>2205</v>
      </c>
      <c r="KQ16" s="55" t="s">
        <v>2205</v>
      </c>
      <c r="KR16" s="55" t="s">
        <v>2205</v>
      </c>
      <c r="KS16" s="55" t="s">
        <v>2205</v>
      </c>
      <c r="KT16" s="55" t="s">
        <v>2205</v>
      </c>
      <c r="KU16" s="171" t="s">
        <v>2205</v>
      </c>
      <c r="KV16" s="100" t="s">
        <v>25</v>
      </c>
      <c r="KW16" s="101" t="s">
        <v>25</v>
      </c>
      <c r="KX16" s="101" t="s">
        <v>25</v>
      </c>
      <c r="KY16" s="101" t="s">
        <v>25</v>
      </c>
      <c r="KZ16" s="101" t="s">
        <v>25</v>
      </c>
      <c r="LA16" s="101" t="s">
        <v>25</v>
      </c>
      <c r="LB16" s="101" t="s">
        <v>25</v>
      </c>
      <c r="LC16" s="102" t="s">
        <v>25</v>
      </c>
      <c r="LD16" s="15" t="s">
        <v>25</v>
      </c>
      <c r="LE16" s="13" t="s">
        <v>25</v>
      </c>
      <c r="LF16" s="13" t="s">
        <v>25</v>
      </c>
      <c r="LG16" s="13" t="s">
        <v>25</v>
      </c>
      <c r="LH16" s="13" t="s">
        <v>25</v>
      </c>
      <c r="LI16" s="13" t="s">
        <v>25</v>
      </c>
      <c r="LJ16" s="13" t="s">
        <v>25</v>
      </c>
      <c r="LK16" s="13" t="s">
        <v>25</v>
      </c>
      <c r="LL16" s="13" t="s">
        <v>25</v>
      </c>
      <c r="LM16" s="13" t="s">
        <v>25</v>
      </c>
      <c r="LN16" s="13" t="s">
        <v>25</v>
      </c>
      <c r="LO16" s="13" t="s">
        <v>25</v>
      </c>
      <c r="LP16" s="13" t="s">
        <v>25</v>
      </c>
      <c r="LQ16" s="13" t="s">
        <v>25</v>
      </c>
      <c r="LR16" s="13" t="s">
        <v>25</v>
      </c>
      <c r="LS16" s="13" t="s">
        <v>25</v>
      </c>
      <c r="LT16" s="13" t="s">
        <v>25</v>
      </c>
      <c r="LU16" s="13" t="s">
        <v>25</v>
      </c>
      <c r="LV16" s="13" t="s">
        <v>25</v>
      </c>
      <c r="LW16" s="13" t="s">
        <v>25</v>
      </c>
      <c r="LX16" s="13" t="s">
        <v>25</v>
      </c>
      <c r="LY16" s="13" t="s">
        <v>25</v>
      </c>
      <c r="LZ16" s="13" t="s">
        <v>25</v>
      </c>
      <c r="MA16" s="133" t="s">
        <v>25</v>
      </c>
      <c r="MB16" s="15">
        <v>3914</v>
      </c>
      <c r="MC16" s="13">
        <v>4131</v>
      </c>
      <c r="MD16" s="13">
        <v>3716</v>
      </c>
      <c r="ME16" s="13">
        <v>4343</v>
      </c>
      <c r="MF16" s="13">
        <v>2433</v>
      </c>
      <c r="MG16" s="13">
        <v>2870</v>
      </c>
      <c r="MH16" s="13">
        <v>1433</v>
      </c>
      <c r="MI16" s="13">
        <v>1944</v>
      </c>
      <c r="MJ16" s="13">
        <v>163</v>
      </c>
      <c r="MK16" s="13">
        <v>197</v>
      </c>
      <c r="ML16" s="13">
        <v>244</v>
      </c>
      <c r="MM16" s="13">
        <v>283</v>
      </c>
      <c r="MN16" s="13">
        <v>93</v>
      </c>
      <c r="MO16" s="13">
        <v>142</v>
      </c>
      <c r="MP16" s="13">
        <v>74</v>
      </c>
      <c r="MQ16" s="13">
        <v>83</v>
      </c>
      <c r="MR16" s="13">
        <v>26</v>
      </c>
      <c r="MS16" s="13">
        <v>52</v>
      </c>
      <c r="MT16" s="13">
        <v>44</v>
      </c>
      <c r="MU16" s="13">
        <v>65</v>
      </c>
      <c r="MV16" s="13">
        <v>7</v>
      </c>
      <c r="MW16" s="13">
        <v>15</v>
      </c>
      <c r="MX16" s="13">
        <v>175</v>
      </c>
      <c r="MY16" s="13">
        <v>233</v>
      </c>
      <c r="MZ16" s="13">
        <v>4</v>
      </c>
      <c r="NA16" s="13">
        <v>5</v>
      </c>
      <c r="NB16" s="13">
        <v>92</v>
      </c>
      <c r="NC16" s="13">
        <v>140</v>
      </c>
      <c r="ND16" s="13">
        <v>0</v>
      </c>
      <c r="NE16" s="13">
        <v>0</v>
      </c>
      <c r="NF16" s="13">
        <v>0</v>
      </c>
      <c r="NG16" s="13">
        <v>0</v>
      </c>
      <c r="NH16" s="13">
        <v>413</v>
      </c>
      <c r="NI16" s="133">
        <v>474</v>
      </c>
      <c r="NJ16" s="113">
        <v>1045</v>
      </c>
      <c r="NK16" s="98">
        <v>1100</v>
      </c>
      <c r="NL16" s="98">
        <v>714</v>
      </c>
      <c r="NM16" s="98">
        <v>565</v>
      </c>
      <c r="NN16" s="98">
        <v>673</v>
      </c>
      <c r="NO16" s="98">
        <v>540</v>
      </c>
      <c r="NP16" s="98">
        <v>41</v>
      </c>
      <c r="NQ16" s="98">
        <v>25</v>
      </c>
      <c r="NR16" s="98">
        <v>331</v>
      </c>
      <c r="NS16" s="98">
        <v>535</v>
      </c>
      <c r="NT16" s="171">
        <f t="shared" si="53"/>
        <v>44.175136825645033</v>
      </c>
      <c r="NU16" s="132">
        <v>68.3</v>
      </c>
      <c r="NV16" s="132">
        <v>51.4</v>
      </c>
      <c r="NW16" s="132" t="s">
        <v>2215</v>
      </c>
      <c r="NX16" s="132" t="s">
        <v>2215</v>
      </c>
      <c r="NY16" s="132" t="s">
        <v>2215</v>
      </c>
      <c r="NZ16" s="132" t="s">
        <v>2215</v>
      </c>
      <c r="OA16" s="132" t="s">
        <v>2215</v>
      </c>
      <c r="OB16" s="132" t="s">
        <v>2215</v>
      </c>
      <c r="OC16" s="132" t="s">
        <v>2215</v>
      </c>
      <c r="OD16" s="132" t="s">
        <v>2215</v>
      </c>
      <c r="OE16" s="132" t="s">
        <v>2215</v>
      </c>
      <c r="OF16" s="132" t="s">
        <v>2215</v>
      </c>
      <c r="OG16" s="132" t="s">
        <v>2215</v>
      </c>
      <c r="OH16" s="132" t="s">
        <v>2215</v>
      </c>
      <c r="OI16" s="132" t="s">
        <v>2215</v>
      </c>
      <c r="OJ16" s="56" t="s">
        <v>2215</v>
      </c>
      <c r="OK16" s="28" t="s">
        <v>2215</v>
      </c>
      <c r="OL16" s="132" t="s">
        <v>2215</v>
      </c>
      <c r="OM16" s="132" t="s">
        <v>2215</v>
      </c>
      <c r="ON16" s="132" t="s">
        <v>2215</v>
      </c>
      <c r="OO16" s="132" t="s">
        <v>2215</v>
      </c>
      <c r="OP16" s="132" t="s">
        <v>2215</v>
      </c>
      <c r="OQ16" s="132" t="s">
        <v>2215</v>
      </c>
      <c r="OR16" s="132" t="s">
        <v>2215</v>
      </c>
      <c r="OS16" s="132" t="s">
        <v>2215</v>
      </c>
      <c r="OT16" s="132" t="s">
        <v>2215</v>
      </c>
      <c r="OU16" s="132" t="s">
        <v>2215</v>
      </c>
      <c r="OV16" s="132" t="s">
        <v>2215</v>
      </c>
      <c r="OW16" s="132" t="s">
        <v>2215</v>
      </c>
      <c r="OX16" s="56" t="s">
        <v>2215</v>
      </c>
      <c r="OY16" s="132" t="s">
        <v>2215</v>
      </c>
      <c r="OZ16" s="132" t="s">
        <v>2215</v>
      </c>
      <c r="PA16" s="132" t="s">
        <v>2215</v>
      </c>
      <c r="PB16" s="132" t="s">
        <v>2215</v>
      </c>
      <c r="PC16" s="132" t="s">
        <v>2215</v>
      </c>
      <c r="PD16" s="132" t="s">
        <v>2215</v>
      </c>
      <c r="PE16" s="132" t="s">
        <v>2215</v>
      </c>
      <c r="PF16" s="132" t="s">
        <v>2215</v>
      </c>
      <c r="PG16" s="132" t="s">
        <v>2215</v>
      </c>
      <c r="PH16" s="132" t="s">
        <v>2215</v>
      </c>
      <c r="PI16" s="132" t="s">
        <v>2215</v>
      </c>
      <c r="PJ16" s="132" t="s">
        <v>2215</v>
      </c>
      <c r="PK16" s="132" t="s">
        <v>2215</v>
      </c>
      <c r="PL16" s="132" t="s">
        <v>2215</v>
      </c>
      <c r="PM16" s="132" t="s">
        <v>2215</v>
      </c>
      <c r="PN16" s="132" t="s">
        <v>2215</v>
      </c>
      <c r="PO16" s="132" t="s">
        <v>2215</v>
      </c>
      <c r="PP16" s="56" t="s">
        <v>2215</v>
      </c>
      <c r="PQ16" s="132" t="s">
        <v>2215</v>
      </c>
      <c r="PR16" s="132" t="s">
        <v>2215</v>
      </c>
      <c r="PS16" s="132" t="s">
        <v>2215</v>
      </c>
      <c r="PT16" s="132" t="s">
        <v>2215</v>
      </c>
      <c r="PU16" s="132" t="s">
        <v>2215</v>
      </c>
      <c r="PV16" s="132" t="s">
        <v>2215</v>
      </c>
      <c r="PW16" s="132" t="s">
        <v>2215</v>
      </c>
      <c r="PX16" s="132" t="s">
        <v>2215</v>
      </c>
      <c r="PY16" s="132" t="s">
        <v>2215</v>
      </c>
      <c r="PZ16" s="132" t="s">
        <v>2215</v>
      </c>
      <c r="QA16" s="132" t="s">
        <v>2215</v>
      </c>
      <c r="QB16" s="132" t="s">
        <v>2215</v>
      </c>
      <c r="QC16" s="132" t="s">
        <v>2215</v>
      </c>
      <c r="QD16" s="56" t="s">
        <v>2215</v>
      </c>
      <c r="QE16" s="132" t="s">
        <v>2215</v>
      </c>
      <c r="QF16" s="132" t="s">
        <v>2215</v>
      </c>
      <c r="QG16" s="132" t="s">
        <v>2215</v>
      </c>
      <c r="QH16" s="132" t="s">
        <v>2215</v>
      </c>
      <c r="QI16" s="132" t="s">
        <v>2215</v>
      </c>
      <c r="QJ16" s="132" t="s">
        <v>2215</v>
      </c>
      <c r="QK16" s="132" t="s">
        <v>2215</v>
      </c>
      <c r="QL16" s="132" t="s">
        <v>2215</v>
      </c>
      <c r="QM16" s="132" t="s">
        <v>2215</v>
      </c>
      <c r="QN16" s="132" t="s">
        <v>2215</v>
      </c>
      <c r="QO16" s="132" t="s">
        <v>2215</v>
      </c>
      <c r="QP16" s="56" t="s">
        <v>2215</v>
      </c>
      <c r="QQ16" s="124">
        <v>5.8</v>
      </c>
      <c r="QR16" s="124">
        <v>4.5</v>
      </c>
      <c r="QS16" s="132" t="s">
        <v>2215</v>
      </c>
      <c r="QT16" s="132" t="s">
        <v>2215</v>
      </c>
      <c r="QU16" s="132" t="s">
        <v>2215</v>
      </c>
      <c r="QV16" s="132" t="s">
        <v>2215</v>
      </c>
      <c r="QW16" s="132" t="s">
        <v>2215</v>
      </c>
      <c r="QX16" s="132" t="s">
        <v>2215</v>
      </c>
      <c r="QY16" s="132" t="s">
        <v>2215</v>
      </c>
      <c r="QZ16" s="132" t="s">
        <v>2215</v>
      </c>
      <c r="RA16" s="132" t="s">
        <v>2215</v>
      </c>
      <c r="RB16" s="132" t="s">
        <v>2215</v>
      </c>
      <c r="RC16" s="132" t="s">
        <v>2215</v>
      </c>
      <c r="RD16" s="132" t="s">
        <v>2215</v>
      </c>
      <c r="RE16" s="132" t="s">
        <v>2215</v>
      </c>
      <c r="RF16" s="132" t="s">
        <v>2215</v>
      </c>
      <c r="RG16" s="28" t="s">
        <v>2215</v>
      </c>
      <c r="RH16" s="132" t="s">
        <v>2215</v>
      </c>
      <c r="RI16" s="132" t="s">
        <v>2215</v>
      </c>
      <c r="RJ16" s="132" t="s">
        <v>2215</v>
      </c>
      <c r="RK16" s="132" t="s">
        <v>2215</v>
      </c>
      <c r="RL16" s="132" t="s">
        <v>2215</v>
      </c>
      <c r="RM16" s="132" t="s">
        <v>2215</v>
      </c>
      <c r="RN16" s="132" t="s">
        <v>2215</v>
      </c>
      <c r="RO16" s="132" t="s">
        <v>2215</v>
      </c>
      <c r="RP16" s="132" t="s">
        <v>2215</v>
      </c>
      <c r="RQ16" s="132" t="s">
        <v>2215</v>
      </c>
      <c r="RR16" s="132" t="s">
        <v>2215</v>
      </c>
      <c r="RS16" s="132" t="s">
        <v>2215</v>
      </c>
      <c r="RT16" s="132" t="s">
        <v>2215</v>
      </c>
      <c r="RU16" s="132" t="s">
        <v>2215</v>
      </c>
      <c r="RV16" s="132" t="s">
        <v>2215</v>
      </c>
      <c r="RW16" s="132" t="s">
        <v>2215</v>
      </c>
      <c r="RX16" s="132" t="s">
        <v>2215</v>
      </c>
      <c r="RY16" s="132" t="s">
        <v>2215</v>
      </c>
      <c r="RZ16" s="132" t="s">
        <v>2215</v>
      </c>
      <c r="SA16" s="59">
        <v>9768</v>
      </c>
      <c r="SB16" s="55">
        <v>8760</v>
      </c>
      <c r="SC16" s="55" t="s">
        <v>2216</v>
      </c>
      <c r="SD16" s="55" t="s">
        <v>2216</v>
      </c>
      <c r="SE16" s="55">
        <v>71631</v>
      </c>
      <c r="SF16" s="55">
        <v>5064</v>
      </c>
      <c r="SG16" s="55">
        <v>4258</v>
      </c>
      <c r="SH16" s="55" t="s">
        <v>2216</v>
      </c>
      <c r="SI16" s="55" t="s">
        <v>2216</v>
      </c>
      <c r="SJ16" s="55">
        <v>14502</v>
      </c>
      <c r="SK16" s="55">
        <v>246</v>
      </c>
      <c r="SL16" s="17">
        <f>100*0.226519337016575</f>
        <v>22.651933701657502</v>
      </c>
      <c r="SM16" s="55">
        <v>840</v>
      </c>
      <c r="SN16" s="17">
        <f>100*0.773480662983425</f>
        <v>77.348066298342502</v>
      </c>
      <c r="SO16" s="17" t="s">
        <v>25</v>
      </c>
      <c r="SP16" s="17" t="s">
        <v>25</v>
      </c>
      <c r="SQ16" s="17" t="s">
        <v>25</v>
      </c>
      <c r="SR16" s="17" t="s">
        <v>25</v>
      </c>
      <c r="SS16" s="59" t="s">
        <v>25</v>
      </c>
      <c r="ST16" s="55" t="s">
        <v>25</v>
      </c>
      <c r="SU16" s="55" t="s">
        <v>25</v>
      </c>
      <c r="SV16" s="55" t="s">
        <v>25</v>
      </c>
      <c r="SW16" s="55" t="s">
        <v>25</v>
      </c>
      <c r="SX16" s="55" t="s">
        <v>25</v>
      </c>
      <c r="SY16" s="55" t="s">
        <v>25</v>
      </c>
      <c r="SZ16" s="55" t="s">
        <v>25</v>
      </c>
      <c r="TA16" s="55" t="s">
        <v>25</v>
      </c>
      <c r="TB16" s="55" t="s">
        <v>25</v>
      </c>
      <c r="TC16" s="55" t="s">
        <v>25</v>
      </c>
      <c r="TD16" s="55" t="s">
        <v>25</v>
      </c>
      <c r="TE16" s="55" t="s">
        <v>25</v>
      </c>
      <c r="TF16" s="55" t="s">
        <v>25</v>
      </c>
      <c r="TG16" s="55" t="s">
        <v>25</v>
      </c>
      <c r="TH16" s="55" t="s">
        <v>25</v>
      </c>
      <c r="TI16" s="55" t="s">
        <v>25</v>
      </c>
      <c r="TJ16" s="55" t="s">
        <v>25</v>
      </c>
      <c r="TK16" s="162" t="s">
        <v>25</v>
      </c>
      <c r="TL16" s="55" t="s">
        <v>25</v>
      </c>
      <c r="TM16" s="55" t="s">
        <v>25</v>
      </c>
      <c r="TN16" s="55" t="s">
        <v>25</v>
      </c>
      <c r="TO16" s="55" t="s">
        <v>25</v>
      </c>
      <c r="TP16" s="55" t="s">
        <v>25</v>
      </c>
      <c r="TQ16" s="55" t="s">
        <v>25</v>
      </c>
      <c r="TR16" s="55" t="s">
        <v>25</v>
      </c>
      <c r="TS16" s="55" t="s">
        <v>25</v>
      </c>
      <c r="TT16" s="448" t="s">
        <v>25</v>
      </c>
      <c r="TU16" s="55" t="s">
        <v>25</v>
      </c>
      <c r="TV16" s="55" t="s">
        <v>25</v>
      </c>
      <c r="TW16" s="55" t="s">
        <v>25</v>
      </c>
      <c r="TX16" s="55" t="s">
        <v>25</v>
      </c>
      <c r="TY16" s="55" t="s">
        <v>25</v>
      </c>
      <c r="TZ16" s="55" t="s">
        <v>25</v>
      </c>
      <c r="UA16" s="55" t="s">
        <v>25</v>
      </c>
      <c r="UB16" s="55" t="s">
        <v>25</v>
      </c>
      <c r="UC16" s="55" t="s">
        <v>25</v>
      </c>
      <c r="UD16" s="55" t="s">
        <v>25</v>
      </c>
      <c r="UE16" s="55" t="s">
        <v>25</v>
      </c>
      <c r="UF16" s="55" t="s">
        <v>25</v>
      </c>
      <c r="UG16" s="55" t="s">
        <v>25</v>
      </c>
      <c r="UH16" s="55" t="s">
        <v>25</v>
      </c>
      <c r="UI16" s="55" t="s">
        <v>25</v>
      </c>
      <c r="UJ16" s="55" t="s">
        <v>25</v>
      </c>
      <c r="UK16" s="55" t="s">
        <v>25</v>
      </c>
      <c r="UL16" s="448" t="s">
        <v>25</v>
      </c>
      <c r="UM16" s="55" t="s">
        <v>25</v>
      </c>
      <c r="UN16" s="55" t="s">
        <v>25</v>
      </c>
      <c r="UO16" s="55" t="s">
        <v>25</v>
      </c>
      <c r="UP16" s="55" t="s">
        <v>25</v>
      </c>
      <c r="UQ16" s="55" t="s">
        <v>25</v>
      </c>
      <c r="UR16" s="55" t="s">
        <v>25</v>
      </c>
      <c r="US16" s="55" t="s">
        <v>25</v>
      </c>
      <c r="UT16" s="55" t="s">
        <v>25</v>
      </c>
      <c r="UU16" s="55" t="s">
        <v>25</v>
      </c>
      <c r="UV16" s="97" t="s">
        <v>25</v>
      </c>
      <c r="UW16" s="55" t="s">
        <v>25</v>
      </c>
      <c r="UX16" s="55" t="s">
        <v>25</v>
      </c>
      <c r="UY16" s="55" t="s">
        <v>25</v>
      </c>
      <c r="UZ16" s="55" t="s">
        <v>25</v>
      </c>
      <c r="VA16" s="55" t="s">
        <v>25</v>
      </c>
      <c r="VB16" s="55" t="s">
        <v>25</v>
      </c>
      <c r="VC16" s="55" t="s">
        <v>25</v>
      </c>
      <c r="VD16" s="55" t="s">
        <v>25</v>
      </c>
      <c r="VE16" s="55" t="s">
        <v>25</v>
      </c>
      <c r="VF16" s="55" t="s">
        <v>25</v>
      </c>
      <c r="VG16" s="55" t="s">
        <v>25</v>
      </c>
      <c r="VH16" s="55" t="s">
        <v>25</v>
      </c>
      <c r="VI16" s="55" t="s">
        <v>25</v>
      </c>
      <c r="VJ16" s="55" t="s">
        <v>25</v>
      </c>
      <c r="VK16" s="55" t="s">
        <v>25</v>
      </c>
      <c r="VL16" s="55" t="s">
        <v>25</v>
      </c>
      <c r="VM16" s="55" t="s">
        <v>25</v>
      </c>
      <c r="VN16" s="55" t="s">
        <v>25</v>
      </c>
      <c r="VO16" s="55" t="s">
        <v>25</v>
      </c>
      <c r="VP16" s="55" t="s">
        <v>25</v>
      </c>
      <c r="VQ16" s="55" t="s">
        <v>25</v>
      </c>
      <c r="VR16" s="55" t="s">
        <v>25</v>
      </c>
      <c r="VS16" s="55" t="s">
        <v>25</v>
      </c>
      <c r="VT16" s="55" t="s">
        <v>25</v>
      </c>
      <c r="VU16" s="55" t="s">
        <v>25</v>
      </c>
      <c r="VV16" s="448" t="s">
        <v>25</v>
      </c>
      <c r="VW16" s="55" t="s">
        <v>25</v>
      </c>
      <c r="VX16" s="55" t="s">
        <v>25</v>
      </c>
      <c r="VY16" s="448" t="s">
        <v>25</v>
      </c>
      <c r="VZ16" s="55" t="s">
        <v>25</v>
      </c>
      <c r="WA16" s="55" t="s">
        <v>25</v>
      </c>
      <c r="WB16" s="55" t="s">
        <v>25</v>
      </c>
      <c r="WC16" s="55" t="s">
        <v>25</v>
      </c>
      <c r="WD16" s="55" t="s">
        <v>25</v>
      </c>
      <c r="WE16" s="55" t="s">
        <v>25</v>
      </c>
      <c r="WF16" s="55" t="s">
        <v>25</v>
      </c>
      <c r="WG16" s="55" t="s">
        <v>25</v>
      </c>
      <c r="WH16" s="55" t="s">
        <v>25</v>
      </c>
      <c r="WI16" s="55" t="s">
        <v>25</v>
      </c>
      <c r="WJ16" s="55" t="s">
        <v>25</v>
      </c>
      <c r="WK16" s="55" t="s">
        <v>25</v>
      </c>
      <c r="WL16" s="55" t="s">
        <v>25</v>
      </c>
      <c r="WM16" s="55" t="s">
        <v>25</v>
      </c>
      <c r="WN16" s="55" t="s">
        <v>25</v>
      </c>
      <c r="WO16" s="55" t="s">
        <v>25</v>
      </c>
      <c r="WP16" s="55" t="s">
        <v>25</v>
      </c>
      <c r="WQ16" s="55" t="s">
        <v>25</v>
      </c>
      <c r="WR16" s="55" t="s">
        <v>25</v>
      </c>
      <c r="WS16" s="55" t="s">
        <v>25</v>
      </c>
      <c r="WT16" s="55" t="s">
        <v>25</v>
      </c>
      <c r="WU16" s="55" t="s">
        <v>25</v>
      </c>
      <c r="WV16" s="55" t="s">
        <v>25</v>
      </c>
      <c r="WW16" s="55" t="s">
        <v>25</v>
      </c>
      <c r="WX16" s="55" t="s">
        <v>25</v>
      </c>
      <c r="WY16" s="448" t="s">
        <v>25</v>
      </c>
      <c r="WZ16" s="55" t="s">
        <v>25</v>
      </c>
      <c r="XA16" s="55" t="s">
        <v>25</v>
      </c>
      <c r="XB16" s="97" t="s">
        <v>25</v>
      </c>
      <c r="XC16" s="55" t="s">
        <v>25</v>
      </c>
      <c r="XD16" s="55" t="s">
        <v>25</v>
      </c>
      <c r="XE16" s="55" t="s">
        <v>25</v>
      </c>
      <c r="XF16" s="55" t="s">
        <v>25</v>
      </c>
      <c r="XG16" s="55" t="s">
        <v>25</v>
      </c>
      <c r="XH16" s="55" t="s">
        <v>25</v>
      </c>
      <c r="XI16" s="55" t="s">
        <v>25</v>
      </c>
      <c r="XJ16" s="55" t="s">
        <v>25</v>
      </c>
      <c r="XK16" s="55" t="s">
        <v>25</v>
      </c>
      <c r="XL16" s="55" t="s">
        <v>25</v>
      </c>
      <c r="XM16" s="55" t="s">
        <v>25</v>
      </c>
      <c r="XN16" s="55" t="s">
        <v>25</v>
      </c>
      <c r="XO16" s="55" t="s">
        <v>25</v>
      </c>
      <c r="XP16" s="55" t="s">
        <v>25</v>
      </c>
      <c r="XQ16" s="55" t="s">
        <v>25</v>
      </c>
      <c r="XR16" s="55" t="s">
        <v>25</v>
      </c>
      <c r="XS16" s="55" t="s">
        <v>25</v>
      </c>
      <c r="XT16" s="55" t="s">
        <v>25</v>
      </c>
      <c r="XU16" s="55" t="s">
        <v>25</v>
      </c>
      <c r="XV16" s="448" t="s">
        <v>25</v>
      </c>
      <c r="XW16" s="55" t="s">
        <v>25</v>
      </c>
      <c r="XX16" s="55" t="s">
        <v>25</v>
      </c>
      <c r="XY16" s="55" t="s">
        <v>25</v>
      </c>
      <c r="XZ16" s="55" t="s">
        <v>25</v>
      </c>
      <c r="YA16" s="55" t="s">
        <v>25</v>
      </c>
      <c r="YB16" s="55" t="s">
        <v>25</v>
      </c>
      <c r="YC16" s="55" t="s">
        <v>25</v>
      </c>
      <c r="YD16" s="55" t="s">
        <v>25</v>
      </c>
      <c r="YE16" s="55" t="s">
        <v>25</v>
      </c>
      <c r="YF16" s="448" t="s">
        <v>25</v>
      </c>
      <c r="YG16" s="55" t="s">
        <v>25</v>
      </c>
      <c r="YH16" s="55" t="s">
        <v>25</v>
      </c>
      <c r="YI16" s="55" t="s">
        <v>25</v>
      </c>
      <c r="YJ16" s="55" t="s">
        <v>25</v>
      </c>
      <c r="YK16" s="55" t="s">
        <v>25</v>
      </c>
      <c r="YL16" s="55" t="s">
        <v>25</v>
      </c>
      <c r="YM16" s="55" t="s">
        <v>25</v>
      </c>
      <c r="YN16" s="55" t="s">
        <v>25</v>
      </c>
      <c r="YO16" s="55" t="s">
        <v>25</v>
      </c>
      <c r="YP16" s="55" t="s">
        <v>25</v>
      </c>
      <c r="YQ16" s="55" t="s">
        <v>25</v>
      </c>
      <c r="YR16" s="55" t="s">
        <v>25</v>
      </c>
      <c r="YS16" s="55" t="s">
        <v>25</v>
      </c>
      <c r="YT16" s="55" t="s">
        <v>25</v>
      </c>
      <c r="YU16" s="55" t="s">
        <v>25</v>
      </c>
      <c r="YV16" s="55" t="s">
        <v>25</v>
      </c>
      <c r="YW16" s="55" t="s">
        <v>25</v>
      </c>
      <c r="YX16" s="55" t="s">
        <v>25</v>
      </c>
      <c r="YY16" s="55" t="s">
        <v>25</v>
      </c>
      <c r="YZ16" s="448" t="s">
        <v>25</v>
      </c>
      <c r="ZA16" s="55" t="s">
        <v>25</v>
      </c>
      <c r="ZB16" s="55" t="s">
        <v>25</v>
      </c>
      <c r="ZC16" s="55" t="s">
        <v>25</v>
      </c>
      <c r="ZD16" s="55" t="s">
        <v>25</v>
      </c>
      <c r="ZE16" s="55" t="s">
        <v>25</v>
      </c>
      <c r="ZF16" s="55" t="s">
        <v>25</v>
      </c>
      <c r="ZG16" s="55" t="s">
        <v>25</v>
      </c>
      <c r="ZH16" s="55" t="s">
        <v>25</v>
      </c>
      <c r="ZI16" s="55" t="s">
        <v>25</v>
      </c>
      <c r="ZJ16" s="55" t="s">
        <v>25</v>
      </c>
      <c r="ZK16" s="412">
        <v>1859</v>
      </c>
      <c r="ZL16" s="413">
        <v>1579</v>
      </c>
      <c r="ZM16" s="214">
        <v>47</v>
      </c>
      <c r="ZN16" s="407">
        <v>3</v>
      </c>
      <c r="ZO16" s="172" t="s">
        <v>2205</v>
      </c>
      <c r="ZP16" s="35" t="s">
        <v>2205</v>
      </c>
      <c r="ZQ16" s="35" t="s">
        <v>2205</v>
      </c>
      <c r="ZR16" s="35" t="s">
        <v>2205</v>
      </c>
      <c r="ZS16" s="184" t="s">
        <v>2527</v>
      </c>
      <c r="ZT16" s="55" t="s">
        <v>2216</v>
      </c>
      <c r="ZU16" s="55" t="s">
        <v>2216</v>
      </c>
      <c r="ZV16" s="55">
        <v>2</v>
      </c>
      <c r="ZW16" s="6">
        <f t="shared" si="54"/>
        <v>100</v>
      </c>
      <c r="ZX16" s="55" t="s">
        <v>2216</v>
      </c>
      <c r="ZY16" s="6" t="s">
        <v>2216</v>
      </c>
      <c r="ZZ16" s="55">
        <v>1</v>
      </c>
      <c r="AAA16" s="6">
        <f>ZZ16/ZZ16*100</f>
        <v>100</v>
      </c>
      <c r="AAB16" s="55" t="s">
        <v>2216</v>
      </c>
      <c r="AAC16" s="6" t="s">
        <v>2216</v>
      </c>
      <c r="AAD16" s="55">
        <v>1</v>
      </c>
      <c r="AAE16" s="6">
        <f t="shared" si="4"/>
        <v>100</v>
      </c>
      <c r="AAF16" s="55" t="s">
        <v>2216</v>
      </c>
      <c r="AAG16" s="6" t="s">
        <v>2216</v>
      </c>
      <c r="AAH16" s="55" t="s">
        <v>2216</v>
      </c>
      <c r="AAI16" s="6" t="s">
        <v>2216</v>
      </c>
      <c r="AAJ16" s="55" t="s">
        <v>2216</v>
      </c>
      <c r="AAK16" s="6" t="s">
        <v>2216</v>
      </c>
      <c r="AAL16" s="55" t="s">
        <v>2216</v>
      </c>
      <c r="AAM16" s="6" t="s">
        <v>2216</v>
      </c>
      <c r="AAN16" s="55" t="s">
        <v>2216</v>
      </c>
      <c r="AAO16" s="6" t="s">
        <v>2216</v>
      </c>
      <c r="AAP16" s="55" t="s">
        <v>2524</v>
      </c>
      <c r="AAQ16" s="6" t="s">
        <v>2524</v>
      </c>
      <c r="AAR16" s="84" t="s">
        <v>2216</v>
      </c>
      <c r="AAS16" s="85" t="s">
        <v>2216</v>
      </c>
      <c r="AAT16" s="85">
        <v>5</v>
      </c>
      <c r="AAU16" s="300">
        <v>100</v>
      </c>
      <c r="AAV16" s="497" t="s">
        <v>25</v>
      </c>
      <c r="AAW16" s="20" t="s">
        <v>2205</v>
      </c>
      <c r="AAX16" s="20" t="s">
        <v>2205</v>
      </c>
      <c r="AAY16" s="20" t="s">
        <v>2205</v>
      </c>
      <c r="AAZ16" s="20" t="s">
        <v>2205</v>
      </c>
      <c r="ABA16" s="20" t="s">
        <v>2205</v>
      </c>
      <c r="ABB16" s="20" t="s">
        <v>2205</v>
      </c>
      <c r="ABC16" s="20" t="s">
        <v>2205</v>
      </c>
      <c r="ABD16" s="20" t="s">
        <v>2205</v>
      </c>
      <c r="ABE16" s="20" t="s">
        <v>2205</v>
      </c>
      <c r="ABF16" s="20" t="s">
        <v>2205</v>
      </c>
      <c r="ABG16" s="171" t="s">
        <v>2205</v>
      </c>
      <c r="ABH16" s="20" t="s">
        <v>25</v>
      </c>
      <c r="ABI16" s="20" t="s">
        <v>25</v>
      </c>
      <c r="ABJ16" s="20" t="s">
        <v>25</v>
      </c>
      <c r="ABK16" s="20" t="s">
        <v>25</v>
      </c>
      <c r="ABL16" s="20" t="s">
        <v>25</v>
      </c>
      <c r="ABM16" s="20" t="s">
        <v>25</v>
      </c>
      <c r="ABN16" s="20" t="s">
        <v>25</v>
      </c>
      <c r="ABO16" s="20" t="s">
        <v>25</v>
      </c>
      <c r="ABP16" s="20" t="s">
        <v>25</v>
      </c>
      <c r="ABQ16" s="20" t="s">
        <v>25</v>
      </c>
      <c r="ABR16" s="20" t="s">
        <v>25</v>
      </c>
      <c r="ABS16" s="171" t="s">
        <v>25</v>
      </c>
      <c r="ABT16" s="20" t="s">
        <v>2205</v>
      </c>
      <c r="ABU16" s="20" t="s">
        <v>2205</v>
      </c>
      <c r="ABV16" s="171" t="s">
        <v>2205</v>
      </c>
      <c r="ABW16" s="184">
        <v>115</v>
      </c>
      <c r="ABX16" s="46">
        <f t="shared" ref="ABX16:ABX19" si="67">ABW16*100/(ABW16+ABY16)</f>
        <v>25.612472160356347</v>
      </c>
      <c r="ABY16" s="136">
        <v>334</v>
      </c>
      <c r="ABZ16" s="46">
        <f t="shared" ref="ABZ16:ABZ19" si="68">ABY16*100/(ABY16+ABW16)</f>
        <v>74.387527839643653</v>
      </c>
      <c r="ACA16" s="136">
        <v>104</v>
      </c>
      <c r="ACB16" s="46">
        <f t="shared" ref="ACB16:ACB19" si="69">ACA16*100/(ACA16+ACC16)</f>
        <v>24.58628841607565</v>
      </c>
      <c r="ACC16" s="136">
        <v>319</v>
      </c>
      <c r="ACD16" s="46">
        <f t="shared" ref="ACD16:ACD19" si="70">ACC16*100/(ACC16+ACA16)</f>
        <v>75.413711583924353</v>
      </c>
      <c r="ACE16" s="136">
        <v>60</v>
      </c>
      <c r="ACF16" s="46">
        <f t="shared" ref="ACF16:ACF19" si="71">ACE16*100/ACA16</f>
        <v>57.692307692307693</v>
      </c>
      <c r="ACG16" s="136">
        <v>161</v>
      </c>
      <c r="ACH16" s="47">
        <f t="shared" ref="ACH16:ACH19" si="72">ACG16*100/ACC16</f>
        <v>50.470219435736674</v>
      </c>
      <c r="ACI16" s="72" t="s">
        <v>24</v>
      </c>
      <c r="ACJ16" s="72" t="s">
        <v>24</v>
      </c>
      <c r="ACK16" s="72" t="s">
        <v>24</v>
      </c>
      <c r="ACL16" s="72" t="s">
        <v>24</v>
      </c>
      <c r="ACM16" s="72" t="s">
        <v>24</v>
      </c>
      <c r="ACN16" s="72" t="s">
        <v>24</v>
      </c>
      <c r="ACO16" s="72" t="s">
        <v>24</v>
      </c>
      <c r="ACP16" s="72" t="s">
        <v>24</v>
      </c>
      <c r="ACQ16" s="72" t="s">
        <v>24</v>
      </c>
      <c r="ACR16" s="72" t="s">
        <v>24</v>
      </c>
      <c r="ACS16" s="72" t="s">
        <v>24</v>
      </c>
      <c r="ACT16" s="72" t="s">
        <v>24</v>
      </c>
      <c r="ACU16" s="72" t="s">
        <v>24</v>
      </c>
      <c r="ACV16" s="72" t="s">
        <v>24</v>
      </c>
      <c r="ACW16" s="72" t="s">
        <v>24</v>
      </c>
      <c r="ACX16" s="72" t="s">
        <v>24</v>
      </c>
      <c r="ACY16" s="72" t="s">
        <v>24</v>
      </c>
      <c r="ACZ16" s="72" t="s">
        <v>24</v>
      </c>
      <c r="ADA16" s="72" t="s">
        <v>24</v>
      </c>
      <c r="ADB16" s="72" t="s">
        <v>24</v>
      </c>
      <c r="ADC16" s="72" t="s">
        <v>24</v>
      </c>
      <c r="ADD16" s="72" t="s">
        <v>24</v>
      </c>
      <c r="ADE16" s="72" t="s">
        <v>24</v>
      </c>
      <c r="ADF16" s="72" t="s">
        <v>24</v>
      </c>
      <c r="ADG16" s="72" t="s">
        <v>24</v>
      </c>
      <c r="ADH16" s="72" t="s">
        <v>24</v>
      </c>
      <c r="ADI16" s="72" t="s">
        <v>24</v>
      </c>
      <c r="ADJ16" s="72" t="s">
        <v>24</v>
      </c>
      <c r="ADK16" s="184">
        <v>97</v>
      </c>
      <c r="ADL16" s="136">
        <v>24</v>
      </c>
      <c r="ADM16" s="46">
        <f>ADL16*100/ADK16</f>
        <v>24.742268041237114</v>
      </c>
      <c r="ADN16" s="188">
        <v>222</v>
      </c>
      <c r="ADO16" s="136">
        <v>44</v>
      </c>
      <c r="ADP16" s="47">
        <f>ADO16*100/ADN16</f>
        <v>19.81981981981982</v>
      </c>
      <c r="ADQ16" s="178" t="s">
        <v>24</v>
      </c>
      <c r="ADR16" s="20" t="s">
        <v>24</v>
      </c>
      <c r="ADS16" s="20" t="s">
        <v>24</v>
      </c>
      <c r="ADT16" s="302">
        <v>1163</v>
      </c>
      <c r="ADU16" s="303">
        <v>3773</v>
      </c>
      <c r="ADV16" s="304">
        <v>76.438411669367909</v>
      </c>
      <c r="ADW16" s="178" t="s">
        <v>2205</v>
      </c>
      <c r="ADX16" s="20" t="s">
        <v>2205</v>
      </c>
      <c r="ADY16" s="20" t="s">
        <v>2205</v>
      </c>
      <c r="ADZ16" s="20" t="s">
        <v>2205</v>
      </c>
      <c r="AEA16" s="20" t="s">
        <v>2205</v>
      </c>
      <c r="AEB16" s="20" t="s">
        <v>2205</v>
      </c>
      <c r="AEC16" s="20" t="s">
        <v>2205</v>
      </c>
      <c r="AED16" s="20" t="s">
        <v>2205</v>
      </c>
      <c r="AEE16" s="20" t="s">
        <v>2205</v>
      </c>
      <c r="AEF16" s="171" t="s">
        <v>2205</v>
      </c>
      <c r="AEG16" s="178" t="s">
        <v>25</v>
      </c>
      <c r="AEH16" s="20" t="s">
        <v>25</v>
      </c>
      <c r="AEI16" s="20" t="s">
        <v>25</v>
      </c>
      <c r="AEJ16" s="178" t="s">
        <v>25</v>
      </c>
      <c r="AEK16" s="20" t="s">
        <v>25</v>
      </c>
      <c r="AEL16" s="20">
        <v>3508</v>
      </c>
      <c r="AEM16" s="20">
        <v>3044</v>
      </c>
      <c r="AEN16" s="178" t="s">
        <v>25</v>
      </c>
      <c r="AEO16" s="171" t="s">
        <v>25</v>
      </c>
      <c r="AEP16" s="125" t="s">
        <v>25</v>
      </c>
      <c r="AEQ16" s="124" t="s">
        <v>25</v>
      </c>
      <c r="AER16" s="124" t="s">
        <v>25</v>
      </c>
      <c r="AES16" s="124" t="s">
        <v>25</v>
      </c>
      <c r="AET16" s="124" t="s">
        <v>25</v>
      </c>
      <c r="AEU16" s="124" t="s">
        <v>25</v>
      </c>
      <c r="AEV16" s="124" t="s">
        <v>25</v>
      </c>
      <c r="AEW16" s="124" t="s">
        <v>25</v>
      </c>
      <c r="AEX16" s="56" t="s">
        <v>25</v>
      </c>
      <c r="AEY16" s="487" t="s">
        <v>25</v>
      </c>
      <c r="AEZ16" s="488" t="s">
        <v>25</v>
      </c>
      <c r="AFA16" s="488" t="s">
        <v>25</v>
      </c>
      <c r="AFB16" s="489" t="s">
        <v>25</v>
      </c>
      <c r="AFC16" s="476"/>
      <c r="AFD16" s="58"/>
      <c r="AFE16" s="58"/>
      <c r="AFF16" s="58"/>
      <c r="AFG16" s="58"/>
      <c r="AFH16" s="58"/>
      <c r="AFI16" s="58"/>
      <c r="AFJ16" s="477"/>
      <c r="AFK16" s="170">
        <v>451</v>
      </c>
      <c r="AFL16" s="170">
        <v>136</v>
      </c>
      <c r="AFM16" s="170">
        <v>94</v>
      </c>
      <c r="AFN16" s="170">
        <v>2412</v>
      </c>
      <c r="AFO16" s="170">
        <v>935</v>
      </c>
      <c r="AFP16" s="170">
        <v>1125</v>
      </c>
      <c r="AFQ16" s="170">
        <v>359</v>
      </c>
      <c r="AFR16" s="170">
        <v>121</v>
      </c>
      <c r="AFS16" s="177">
        <v>130</v>
      </c>
      <c r="AFT16" s="170">
        <v>1334</v>
      </c>
      <c r="AFU16" s="170">
        <v>830</v>
      </c>
      <c r="AFV16" s="170">
        <v>7671</v>
      </c>
      <c r="AFW16" s="170">
        <v>14973</v>
      </c>
      <c r="AFX16" s="175">
        <v>51.232217992386296</v>
      </c>
      <c r="AFY16" s="174">
        <v>0</v>
      </c>
      <c r="AFZ16" s="170">
        <v>21</v>
      </c>
      <c r="AGA16" s="170">
        <v>0</v>
      </c>
      <c r="AGB16" s="170">
        <v>3</v>
      </c>
      <c r="AGC16" s="170">
        <v>0</v>
      </c>
      <c r="AGD16" s="170">
        <v>18</v>
      </c>
      <c r="AGE16" s="170">
        <v>0</v>
      </c>
      <c r="AGF16" s="170">
        <v>21</v>
      </c>
      <c r="AGG16" s="170">
        <v>0</v>
      </c>
      <c r="AGH16" s="170">
        <v>16</v>
      </c>
      <c r="AGI16" s="170">
        <v>0</v>
      </c>
      <c r="AGJ16" s="170">
        <v>12</v>
      </c>
      <c r="AGK16" s="170">
        <v>0</v>
      </c>
      <c r="AGL16" s="177">
        <v>2</v>
      </c>
      <c r="AGM16" s="170">
        <v>32269</v>
      </c>
      <c r="AGN16" s="170">
        <v>1745</v>
      </c>
      <c r="AGO16" s="170">
        <v>4776</v>
      </c>
      <c r="AGP16" s="170">
        <v>4101</v>
      </c>
      <c r="AGQ16" s="170">
        <v>63445000</v>
      </c>
      <c r="AGR16" s="55" t="s">
        <v>25</v>
      </c>
      <c r="AGS16" s="174">
        <v>5</v>
      </c>
      <c r="AGT16" s="170">
        <v>27275</v>
      </c>
      <c r="AGU16" s="170">
        <v>2</v>
      </c>
      <c r="AGV16" s="170">
        <v>30</v>
      </c>
      <c r="AGW16" s="176">
        <v>0.22559999999999999</v>
      </c>
      <c r="AGX16" s="170">
        <v>242</v>
      </c>
      <c r="AGY16" s="176">
        <v>1.8265</v>
      </c>
      <c r="AGZ16" s="170">
        <v>197</v>
      </c>
      <c r="AHA16" s="170">
        <v>1970</v>
      </c>
      <c r="AHB16" s="170" t="s">
        <v>25</v>
      </c>
      <c r="AHC16" s="170" t="s">
        <v>25</v>
      </c>
      <c r="AHD16" s="176">
        <v>9.0909090909090917</v>
      </c>
      <c r="AHE16" s="176">
        <v>90.909090909090907</v>
      </c>
      <c r="AHF16" s="170">
        <v>18576</v>
      </c>
      <c r="AHG16" s="170">
        <v>1605</v>
      </c>
      <c r="AHH16" s="17">
        <v>12.114112677098138</v>
      </c>
      <c r="AHI16" s="170">
        <v>4731.78</v>
      </c>
      <c r="AHJ16" s="170" t="s">
        <v>25</v>
      </c>
      <c r="AHK16" s="170" t="s">
        <v>25</v>
      </c>
      <c r="AHL16" s="170" t="s">
        <v>25</v>
      </c>
      <c r="AHM16" s="170" t="s">
        <v>25</v>
      </c>
      <c r="AHN16" s="174">
        <v>61726</v>
      </c>
      <c r="AHO16" s="170">
        <v>45142</v>
      </c>
      <c r="AHP16" s="170">
        <v>644</v>
      </c>
      <c r="AHQ16" s="170">
        <v>382</v>
      </c>
      <c r="AHR16" s="170">
        <v>1850</v>
      </c>
      <c r="AHS16" s="170">
        <v>1123</v>
      </c>
      <c r="AHT16" s="170">
        <v>1107</v>
      </c>
      <c r="AHU16" s="170">
        <v>692</v>
      </c>
      <c r="AHV16" s="170">
        <v>1190</v>
      </c>
      <c r="AHW16" s="170">
        <v>817</v>
      </c>
      <c r="AHX16" s="170">
        <v>5703</v>
      </c>
      <c r="AHY16" s="170">
        <v>3637</v>
      </c>
      <c r="AHZ16" s="170">
        <v>10505</v>
      </c>
      <c r="AIA16" s="170">
        <v>6481</v>
      </c>
      <c r="AIB16" s="170">
        <v>18035</v>
      </c>
      <c r="AIC16" s="170">
        <v>11969</v>
      </c>
      <c r="AID16" s="170">
        <v>4678</v>
      </c>
      <c r="AIE16" s="170">
        <v>3590</v>
      </c>
      <c r="AIF16" s="170">
        <v>18014</v>
      </c>
      <c r="AIG16" s="170">
        <v>16451</v>
      </c>
      <c r="AIH16" s="170">
        <v>785</v>
      </c>
      <c r="AII16" s="170">
        <v>518</v>
      </c>
      <c r="AIJ16" s="174">
        <v>9247</v>
      </c>
      <c r="AIK16" s="177">
        <v>5010</v>
      </c>
      <c r="AIL16" s="75">
        <v>331</v>
      </c>
      <c r="AIM16" s="75">
        <v>481</v>
      </c>
      <c r="AIN16" s="75">
        <v>239</v>
      </c>
      <c r="AIO16" s="75">
        <v>332</v>
      </c>
      <c r="AIP16" s="75">
        <v>66</v>
      </c>
      <c r="AIQ16" s="75">
        <v>95</v>
      </c>
      <c r="AIR16" s="75">
        <v>36</v>
      </c>
      <c r="AIS16" s="75">
        <v>58</v>
      </c>
      <c r="AIT16" s="75">
        <v>2262</v>
      </c>
      <c r="AIU16" s="75">
        <v>3464</v>
      </c>
      <c r="AIV16" s="75">
        <v>2050</v>
      </c>
      <c r="AIW16" s="76">
        <v>3201</v>
      </c>
      <c r="AIX16" s="59" t="s">
        <v>25</v>
      </c>
      <c r="AIY16" s="55" t="s">
        <v>25</v>
      </c>
      <c r="AIZ16" s="55" t="s">
        <v>25</v>
      </c>
      <c r="AJA16" s="55" t="s">
        <v>25</v>
      </c>
      <c r="AJB16" s="55" t="s">
        <v>25</v>
      </c>
      <c r="AJC16" s="55" t="s">
        <v>25</v>
      </c>
      <c r="AJD16" s="55" t="s">
        <v>25</v>
      </c>
      <c r="AJE16" s="55" t="s">
        <v>25</v>
      </c>
      <c r="AJF16" s="55" t="s">
        <v>25</v>
      </c>
      <c r="AJG16" s="55" t="s">
        <v>25</v>
      </c>
      <c r="AJH16" s="55" t="s">
        <v>25</v>
      </c>
      <c r="AJI16" s="55" t="s">
        <v>25</v>
      </c>
      <c r="AJJ16" s="55" t="s">
        <v>25</v>
      </c>
      <c r="AJK16" s="55" t="s">
        <v>25</v>
      </c>
      <c r="AJL16" s="55" t="s">
        <v>25</v>
      </c>
      <c r="AJM16" s="55" t="s">
        <v>25</v>
      </c>
      <c r="AJN16" s="55" t="s">
        <v>25</v>
      </c>
      <c r="AJO16" s="55" t="s">
        <v>25</v>
      </c>
      <c r="AJP16" s="55" t="s">
        <v>25</v>
      </c>
      <c r="AJQ16" s="55" t="s">
        <v>25</v>
      </c>
      <c r="AJR16" s="55" t="s">
        <v>25</v>
      </c>
      <c r="AJS16" s="55" t="s">
        <v>25</v>
      </c>
      <c r="AJT16" s="55" t="s">
        <v>25</v>
      </c>
      <c r="AJU16" s="55" t="s">
        <v>25</v>
      </c>
      <c r="AJV16" s="55" t="s">
        <v>25</v>
      </c>
      <c r="AJW16" s="55" t="s">
        <v>25</v>
      </c>
      <c r="AJX16" s="55" t="s">
        <v>25</v>
      </c>
      <c r="AJY16" s="55" t="s">
        <v>25</v>
      </c>
      <c r="AJZ16" s="55" t="s">
        <v>25</v>
      </c>
      <c r="AKA16" s="55" t="s">
        <v>25</v>
      </c>
      <c r="AKB16" s="59" t="s">
        <v>25</v>
      </c>
      <c r="AKC16" s="97" t="s">
        <v>25</v>
      </c>
      <c r="AKD16" s="15" t="s">
        <v>25</v>
      </c>
      <c r="AKE16" s="13" t="s">
        <v>25</v>
      </c>
      <c r="AKF16" s="13" t="s">
        <v>25</v>
      </c>
      <c r="AKG16" s="13" t="s">
        <v>25</v>
      </c>
      <c r="AKH16" s="133" t="s">
        <v>25</v>
      </c>
      <c r="AKI16" s="59" t="s">
        <v>25</v>
      </c>
      <c r="AKJ16" s="97" t="s">
        <v>25</v>
      </c>
      <c r="AKK16" s="59">
        <v>4321</v>
      </c>
      <c r="AKL16" s="55">
        <v>5911</v>
      </c>
      <c r="AKM16" s="55">
        <v>169</v>
      </c>
      <c r="AKN16" s="55">
        <v>462</v>
      </c>
      <c r="AKO16" s="132" t="s">
        <v>25</v>
      </c>
      <c r="AKP16" s="56" t="s">
        <v>25</v>
      </c>
      <c r="AKQ16" s="55">
        <v>58</v>
      </c>
      <c r="AKR16" s="55">
        <v>89</v>
      </c>
      <c r="AKS16" s="55">
        <v>8</v>
      </c>
      <c r="AKT16" s="55">
        <v>19</v>
      </c>
      <c r="AKU16" s="174">
        <v>4192</v>
      </c>
      <c r="AKV16" s="170">
        <v>3659</v>
      </c>
      <c r="AKW16" s="170">
        <v>9408</v>
      </c>
      <c r="AKX16" s="170">
        <v>10006</v>
      </c>
      <c r="AKY16" s="170"/>
      <c r="AKZ16" s="170"/>
      <c r="ALA16" s="170"/>
      <c r="ALB16" s="170"/>
      <c r="ALC16" s="170" t="s">
        <v>25</v>
      </c>
      <c r="ALD16" s="170" t="s">
        <v>25</v>
      </c>
      <c r="ALE16" s="170" t="s">
        <v>25</v>
      </c>
      <c r="ALF16" s="177" t="s">
        <v>25</v>
      </c>
      <c r="ALG16" s="490"/>
      <c r="ALH16" s="491"/>
      <c r="ALI16" s="491"/>
      <c r="ALJ16" s="491"/>
      <c r="ALK16" s="491"/>
      <c r="ALL16" s="491"/>
      <c r="ALM16" s="491"/>
      <c r="ALN16" s="491"/>
      <c r="ALO16" s="491"/>
      <c r="ALP16" s="491"/>
      <c r="ALQ16" s="491"/>
      <c r="ALR16" s="491"/>
      <c r="ALS16" s="491"/>
      <c r="ALT16" s="492"/>
      <c r="ALU16" s="98">
        <v>62899</v>
      </c>
      <c r="ALV16" s="98">
        <v>37751</v>
      </c>
      <c r="ALW16" s="98">
        <v>221214</v>
      </c>
      <c r="ALX16" s="98">
        <v>228184</v>
      </c>
      <c r="ALY16" s="98">
        <v>141956</v>
      </c>
      <c r="ALZ16" s="98">
        <v>150526</v>
      </c>
      <c r="AMA16" s="98">
        <v>92153</v>
      </c>
      <c r="AMB16" s="98">
        <v>85950</v>
      </c>
      <c r="AMC16" s="98">
        <v>295755</v>
      </c>
      <c r="AMD16" s="98">
        <v>267927</v>
      </c>
      <c r="AME16" s="98">
        <v>148685</v>
      </c>
      <c r="AMF16" s="98">
        <v>142892</v>
      </c>
      <c r="AMG16" s="98">
        <v>112075</v>
      </c>
      <c r="AMH16" s="98">
        <v>162762</v>
      </c>
      <c r="AMI16" s="98">
        <v>6944</v>
      </c>
      <c r="AMJ16" s="98">
        <v>34450</v>
      </c>
      <c r="AMK16" s="178">
        <v>5.8149306496092654</v>
      </c>
      <c r="AML16" s="20">
        <v>3.3996372615589103</v>
      </c>
      <c r="AMM16" s="20">
        <v>20.45094625864742</v>
      </c>
      <c r="AMN16" s="20">
        <v>20.54893456839709</v>
      </c>
      <c r="AMO16" s="20">
        <v>13.123647359988757</v>
      </c>
      <c r="AMP16" s="20">
        <v>13.555503123981261</v>
      </c>
      <c r="AMQ16" s="20">
        <v>8.5194248581605851</v>
      </c>
      <c r="AMR16" s="20">
        <v>7.740161125029493</v>
      </c>
      <c r="AMS16" s="20">
        <v>27.342164649281997</v>
      </c>
      <c r="AMT16" s="20">
        <v>24.127959857426141</v>
      </c>
      <c r="AMU16" s="20">
        <v>13.745734648200347</v>
      </c>
      <c r="AMV16" s="20">
        <v>12.868029127140366</v>
      </c>
      <c r="AMW16" s="20">
        <v>10.36118781785018</v>
      </c>
      <c r="AMX16" s="20">
        <v>14.657406690308905</v>
      </c>
      <c r="AMY16" s="20">
        <v>0.6419637582614468</v>
      </c>
      <c r="AMZ16" s="20">
        <v>3.1023682461578361</v>
      </c>
      <c r="ANA16" s="20">
        <v>99.35803624173856</v>
      </c>
      <c r="ANB16" s="20">
        <v>96.897631753842163</v>
      </c>
      <c r="ANC16" s="20">
        <v>26.265876908256686</v>
      </c>
      <c r="AND16" s="20">
        <v>23.948571829956002</v>
      </c>
      <c r="ANE16" s="130">
        <v>12507</v>
      </c>
      <c r="ANF16" s="129">
        <v>38.063789640270251</v>
      </c>
      <c r="ANG16" s="131">
        <v>20351</v>
      </c>
      <c r="ANH16" s="129">
        <v>61.936210359729749</v>
      </c>
      <c r="ANI16" s="131">
        <v>331741</v>
      </c>
      <c r="ANJ16" s="129">
        <v>50.648795464920461</v>
      </c>
      <c r="ANK16" s="131">
        <v>323242</v>
      </c>
      <c r="ANL16" s="129">
        <v>49.351204535079532</v>
      </c>
      <c r="ANM16" s="130">
        <v>5</v>
      </c>
      <c r="ANN16" s="129">
        <v>0.33333333333333337</v>
      </c>
      <c r="ANO16" s="131">
        <v>1495</v>
      </c>
      <c r="ANP16" s="129">
        <v>99.666666666666671</v>
      </c>
      <c r="ANQ16" s="131" t="s">
        <v>25</v>
      </c>
      <c r="ANR16" s="129" t="s">
        <v>25</v>
      </c>
      <c r="ANS16" s="131" t="s">
        <v>25</v>
      </c>
      <c r="ANT16" s="129" t="s">
        <v>25</v>
      </c>
      <c r="ANU16" s="131">
        <v>9463</v>
      </c>
      <c r="ANV16" s="129">
        <v>51.94313316500164</v>
      </c>
      <c r="ANW16" s="131">
        <v>8755</v>
      </c>
      <c r="ANX16" s="225">
        <v>48.056866834998353</v>
      </c>
      <c r="ANY16" s="130">
        <v>3359</v>
      </c>
      <c r="ANZ16" s="129">
        <v>29.511509400808293</v>
      </c>
      <c r="AOA16" s="131">
        <v>8023</v>
      </c>
      <c r="AOB16" s="129">
        <v>70.488490599191707</v>
      </c>
      <c r="AOC16" s="131">
        <v>100982</v>
      </c>
      <c r="AOD16" s="129">
        <v>51.997095882228763</v>
      </c>
      <c r="AOE16" s="131">
        <v>93225</v>
      </c>
      <c r="AOF16" s="129">
        <v>48.002904117771244</v>
      </c>
      <c r="AOG16" s="131">
        <v>7680</v>
      </c>
      <c r="AOH16" s="129">
        <v>51.210242048409683</v>
      </c>
      <c r="AOI16" s="131">
        <v>7317</v>
      </c>
      <c r="AOJ16" s="129">
        <v>48.789757951590317</v>
      </c>
      <c r="AOK16" s="130">
        <v>100677</v>
      </c>
      <c r="AOL16" s="131">
        <v>93056</v>
      </c>
      <c r="AOM16" s="131">
        <v>51883</v>
      </c>
      <c r="AON16" s="131">
        <v>50507</v>
      </c>
      <c r="AOO16" s="129">
        <v>51.534114047895741</v>
      </c>
      <c r="AOP16" s="129">
        <v>54.275919876203574</v>
      </c>
      <c r="AOQ16" s="131">
        <v>1718</v>
      </c>
      <c r="AOR16" s="129">
        <v>51.622596153846153</v>
      </c>
      <c r="AOS16" s="131">
        <v>1610</v>
      </c>
      <c r="AOT16" s="129">
        <v>48.377403846153847</v>
      </c>
      <c r="AOU16" s="131">
        <v>27</v>
      </c>
      <c r="AOV16" s="129">
        <v>55.102040816326522</v>
      </c>
      <c r="AOW16" s="131">
        <v>22</v>
      </c>
      <c r="AOX16" s="129">
        <v>44.897959183673471</v>
      </c>
      <c r="AOY16" s="131">
        <v>586</v>
      </c>
      <c r="AOZ16" s="131">
        <v>482</v>
      </c>
      <c r="APA16" s="129">
        <v>121.57676348547717</v>
      </c>
      <c r="APB16" s="131">
        <v>168</v>
      </c>
      <c r="APC16" s="131">
        <v>67</v>
      </c>
      <c r="APD16" s="129">
        <v>28.510638297872344</v>
      </c>
      <c r="APE16" s="131" t="s">
        <v>25</v>
      </c>
      <c r="APF16" s="131" t="s">
        <v>25</v>
      </c>
      <c r="APG16" s="130">
        <v>1965</v>
      </c>
      <c r="APH16" s="129">
        <v>30.114942528735632</v>
      </c>
      <c r="API16" s="131">
        <v>4560</v>
      </c>
      <c r="APJ16" s="129">
        <v>69.885057471264361</v>
      </c>
      <c r="APK16" s="131">
        <v>62378</v>
      </c>
      <c r="APL16" s="129">
        <v>52.056280668958841</v>
      </c>
      <c r="APM16" s="131">
        <v>57450</v>
      </c>
      <c r="APN16" s="129">
        <v>47.943719331041159</v>
      </c>
      <c r="APO16" s="131">
        <v>1349</v>
      </c>
      <c r="APP16" s="129">
        <v>50.242085661080068</v>
      </c>
      <c r="APQ16" s="131">
        <v>1336</v>
      </c>
      <c r="APR16" s="129">
        <v>49.757914338919925</v>
      </c>
      <c r="APS16" s="130">
        <v>62093</v>
      </c>
      <c r="APT16" s="131">
        <v>57184</v>
      </c>
      <c r="APU16" s="131">
        <v>46532</v>
      </c>
      <c r="APV16" s="131">
        <v>46378</v>
      </c>
      <c r="APW16" s="129">
        <v>74.939204097080179</v>
      </c>
      <c r="APX16" s="129">
        <v>81.103105763850024</v>
      </c>
      <c r="APY16" s="131">
        <v>1004</v>
      </c>
      <c r="APZ16" s="129">
        <v>50.784016186140612</v>
      </c>
      <c r="AQA16" s="131">
        <v>973</v>
      </c>
      <c r="AQB16" s="129">
        <v>49.215983813859381</v>
      </c>
      <c r="AQC16" s="131">
        <v>251</v>
      </c>
      <c r="AQD16" s="129">
        <v>57.175398633257402</v>
      </c>
      <c r="AQE16" s="131">
        <v>188</v>
      </c>
      <c r="AQF16" s="129">
        <v>42.824601366742598</v>
      </c>
      <c r="AQG16" s="131">
        <v>219</v>
      </c>
      <c r="AQH16" s="131">
        <v>202</v>
      </c>
      <c r="AQI16" s="129">
        <v>108.41584158415843</v>
      </c>
      <c r="AQJ16" s="131">
        <v>51</v>
      </c>
      <c r="AQK16" s="131">
        <v>21</v>
      </c>
      <c r="AQL16" s="129">
        <v>29.166666666666668</v>
      </c>
      <c r="AQM16" s="130"/>
      <c r="AQN16" s="129"/>
      <c r="AQO16" s="131"/>
      <c r="AQP16" s="129"/>
      <c r="AQQ16" s="131"/>
      <c r="AQR16" s="129"/>
      <c r="AQS16" s="131"/>
      <c r="AQT16" s="129"/>
      <c r="AQU16" s="131"/>
      <c r="AQV16" s="129"/>
      <c r="AQW16" s="131"/>
      <c r="AQX16" s="129"/>
      <c r="AQY16" s="131"/>
      <c r="AQZ16" s="129"/>
      <c r="ARA16" s="131"/>
      <c r="ARB16" s="129"/>
      <c r="ARC16" s="131"/>
      <c r="ARD16" s="129"/>
      <c r="ARE16" s="131"/>
      <c r="ARF16" s="129"/>
      <c r="ARG16" s="131"/>
      <c r="ARH16" s="129"/>
      <c r="ARI16" s="131"/>
      <c r="ARJ16" s="129"/>
      <c r="ARK16" s="131"/>
      <c r="ARL16" s="129"/>
      <c r="ARM16" s="131"/>
      <c r="ARN16" s="129"/>
      <c r="ARO16" s="131"/>
      <c r="ARP16" s="129"/>
      <c r="ARQ16" s="131"/>
      <c r="ARR16" s="129"/>
      <c r="ARS16" s="131">
        <v>173</v>
      </c>
      <c r="ART16" s="131">
        <v>111</v>
      </c>
      <c r="ARU16" s="129">
        <v>155.85585585585585</v>
      </c>
      <c r="ARV16" s="131">
        <v>33</v>
      </c>
      <c r="ARW16" s="131">
        <v>5</v>
      </c>
      <c r="ARX16" s="129">
        <v>13.157894736842104</v>
      </c>
      <c r="ARY16" s="130">
        <v>4289</v>
      </c>
      <c r="ARZ16" s="129">
        <v>64.515643802647418</v>
      </c>
      <c r="ASA16" s="131">
        <v>2359</v>
      </c>
      <c r="ASB16" s="129">
        <v>35.484356197352582</v>
      </c>
      <c r="ASC16" s="131">
        <v>90818</v>
      </c>
      <c r="ASD16" s="129">
        <v>47.563632554729232</v>
      </c>
      <c r="ASE16" s="131">
        <v>100122</v>
      </c>
      <c r="ASF16" s="129">
        <v>52.436367445270768</v>
      </c>
      <c r="ASG16" s="130">
        <v>67</v>
      </c>
      <c r="ASH16" s="129">
        <v>24.363636363636363</v>
      </c>
      <c r="ASI16" s="131">
        <v>208</v>
      </c>
      <c r="ASJ16" s="129">
        <v>75.63636363636364</v>
      </c>
      <c r="ASK16" s="131">
        <v>684</v>
      </c>
      <c r="ASL16" s="129">
        <v>61.29032258064516</v>
      </c>
      <c r="ASM16" s="131">
        <v>432</v>
      </c>
      <c r="ASN16" s="129">
        <v>38.70967741935484</v>
      </c>
      <c r="ASO16" s="130"/>
      <c r="ASP16" s="129"/>
      <c r="ASQ16" s="131"/>
      <c r="ASR16" s="129"/>
      <c r="ASS16" s="131"/>
      <c r="AST16" s="129"/>
      <c r="ASU16" s="131"/>
      <c r="ASV16" s="129"/>
      <c r="ASW16" s="131">
        <v>1</v>
      </c>
      <c r="ASX16" s="131">
        <v>157</v>
      </c>
      <c r="ASY16" s="129">
        <v>99.367088607594937</v>
      </c>
      <c r="ASZ16" s="131">
        <v>10104</v>
      </c>
      <c r="ATA16" s="129">
        <v>25.185074403649143</v>
      </c>
      <c r="ATB16" s="131">
        <v>30015</v>
      </c>
      <c r="ATC16" s="129">
        <v>74.814925596350861</v>
      </c>
      <c r="ATD16" s="59" t="s">
        <v>25</v>
      </c>
      <c r="ATE16" s="55" t="s">
        <v>25</v>
      </c>
      <c r="ATF16" s="55" t="s">
        <v>25</v>
      </c>
      <c r="ATG16" s="97" t="s">
        <v>25</v>
      </c>
      <c r="ATH16" s="59" t="s">
        <v>25</v>
      </c>
      <c r="ATI16" s="55" t="s">
        <v>25</v>
      </c>
      <c r="ATJ16" s="55" t="s">
        <v>25</v>
      </c>
      <c r="ATK16" s="28" t="s">
        <v>3024</v>
      </c>
      <c r="ATL16" s="132" t="s">
        <v>3024</v>
      </c>
      <c r="ATM16" s="132" t="s">
        <v>3024</v>
      </c>
      <c r="ATN16" s="132" t="s">
        <v>3024</v>
      </c>
      <c r="ATO16" s="132" t="s">
        <v>3024</v>
      </c>
      <c r="ATP16" s="132" t="s">
        <v>3024</v>
      </c>
      <c r="ATQ16" s="132" t="s">
        <v>3024</v>
      </c>
      <c r="ATR16" s="132" t="s">
        <v>3024</v>
      </c>
      <c r="ATS16" s="132" t="s">
        <v>3024</v>
      </c>
      <c r="ATT16" s="132" t="s">
        <v>3024</v>
      </c>
      <c r="ATU16" s="132" t="s">
        <v>3024</v>
      </c>
      <c r="ATV16" s="56" t="s">
        <v>3024</v>
      </c>
      <c r="ATW16" s="92">
        <v>18063</v>
      </c>
      <c r="ATX16" s="120">
        <v>6.5326911365775342E-3</v>
      </c>
      <c r="ATY16" s="92">
        <v>22918</v>
      </c>
      <c r="ATZ16" s="120">
        <v>5.1487913430491314E-3</v>
      </c>
      <c r="AUA16" s="92">
        <v>120</v>
      </c>
      <c r="AUB16" s="120">
        <v>5.833333333333333</v>
      </c>
      <c r="AUC16" s="120">
        <v>0</v>
      </c>
      <c r="AUD16" s="120">
        <v>0</v>
      </c>
      <c r="AUE16" s="120">
        <v>94.166666666666671</v>
      </c>
      <c r="AUF16" s="92">
        <v>121</v>
      </c>
      <c r="AUG16" s="120">
        <v>11.570247933884298</v>
      </c>
      <c r="AUH16" s="120">
        <v>0.82644628099173556</v>
      </c>
      <c r="AUI16" s="120">
        <v>0</v>
      </c>
      <c r="AUJ16" s="128">
        <v>87.603305785123965</v>
      </c>
      <c r="AUK16" s="90">
        <v>92672.429780999999</v>
      </c>
      <c r="AUL16" s="120">
        <v>99.89031651519899</v>
      </c>
      <c r="AUM16" s="93">
        <v>1182</v>
      </c>
      <c r="AUN16" s="55">
        <v>8.9600000000000009</v>
      </c>
      <c r="AUO16" s="92">
        <v>305</v>
      </c>
      <c r="AUP16" s="55">
        <v>2.29</v>
      </c>
      <c r="AUQ16" s="92">
        <v>0</v>
      </c>
      <c r="AUR16" s="92">
        <v>0</v>
      </c>
      <c r="AUS16" s="92">
        <v>62</v>
      </c>
      <c r="AUT16" s="92">
        <v>43</v>
      </c>
      <c r="AUU16" s="92">
        <v>1008</v>
      </c>
      <c r="AUV16" s="92">
        <v>214</v>
      </c>
      <c r="AUW16" s="92">
        <v>112</v>
      </c>
      <c r="AUX16" s="92">
        <v>48</v>
      </c>
      <c r="AUY16" s="92">
        <v>0</v>
      </c>
      <c r="AUZ16" s="94">
        <v>0</v>
      </c>
      <c r="AVA16" s="92">
        <v>199</v>
      </c>
      <c r="AVB16" s="92">
        <v>10</v>
      </c>
      <c r="AVC16" s="92">
        <v>13</v>
      </c>
      <c r="AVD16" s="92">
        <v>0</v>
      </c>
      <c r="AVE16" s="92">
        <v>100</v>
      </c>
      <c r="AVF16" s="92">
        <v>3</v>
      </c>
      <c r="AVG16" s="92">
        <v>53</v>
      </c>
      <c r="AVH16" s="92">
        <v>4</v>
      </c>
      <c r="AVI16" s="92">
        <v>25</v>
      </c>
      <c r="AVJ16" s="92">
        <v>1</v>
      </c>
      <c r="AVK16" s="92">
        <v>4</v>
      </c>
      <c r="AVL16" s="92">
        <v>1</v>
      </c>
      <c r="AVM16" s="92">
        <v>1</v>
      </c>
      <c r="AVN16" s="92">
        <v>1</v>
      </c>
      <c r="AVO16" s="92">
        <v>3</v>
      </c>
      <c r="AVP16" s="92">
        <v>0</v>
      </c>
      <c r="AVQ16" s="92">
        <v>0</v>
      </c>
      <c r="AVR16" s="94">
        <v>0</v>
      </c>
      <c r="AVS16" s="93">
        <v>35</v>
      </c>
      <c r="AVT16" s="92">
        <v>4</v>
      </c>
      <c r="AVU16" s="92">
        <v>0</v>
      </c>
      <c r="AVV16" s="92">
        <v>0</v>
      </c>
      <c r="AVW16" s="92">
        <v>9</v>
      </c>
      <c r="AVX16" s="92">
        <v>0</v>
      </c>
      <c r="AVY16" s="92">
        <v>10</v>
      </c>
      <c r="AVZ16" s="92">
        <v>1</v>
      </c>
      <c r="AWA16" s="92">
        <v>9</v>
      </c>
      <c r="AWB16" s="92">
        <v>0</v>
      </c>
      <c r="AWC16" s="92">
        <v>5</v>
      </c>
      <c r="AWD16" s="92">
        <v>3</v>
      </c>
      <c r="AWE16" s="92">
        <v>1</v>
      </c>
      <c r="AWF16" s="92">
        <v>0</v>
      </c>
      <c r="AWG16" s="92">
        <v>1</v>
      </c>
      <c r="AWH16" s="92">
        <v>0</v>
      </c>
      <c r="AWI16" s="92">
        <v>0</v>
      </c>
      <c r="AWJ16" s="94">
        <v>0</v>
      </c>
      <c r="AWK16" s="93">
        <v>8703</v>
      </c>
      <c r="AWL16" s="92">
        <v>5517</v>
      </c>
      <c r="AWM16" s="92">
        <v>2574</v>
      </c>
      <c r="AWN16" s="92">
        <v>1515</v>
      </c>
      <c r="AWO16" s="92">
        <v>789</v>
      </c>
      <c r="AWP16" s="92">
        <v>598</v>
      </c>
      <c r="AWQ16" s="92">
        <v>597</v>
      </c>
      <c r="AWR16" s="92">
        <v>386</v>
      </c>
      <c r="AWS16" s="92">
        <v>397</v>
      </c>
      <c r="AWT16" s="92">
        <v>466</v>
      </c>
      <c r="AWU16" s="92">
        <v>520</v>
      </c>
      <c r="AWV16" s="92">
        <v>207</v>
      </c>
      <c r="AWW16" s="92">
        <v>459</v>
      </c>
      <c r="AWX16" s="92">
        <v>229</v>
      </c>
      <c r="AWY16" s="92">
        <v>439</v>
      </c>
      <c r="AWZ16" s="92">
        <v>118</v>
      </c>
      <c r="AXA16" s="92">
        <v>363</v>
      </c>
      <c r="AXB16" s="92">
        <v>147</v>
      </c>
      <c r="AXC16" s="92">
        <v>232</v>
      </c>
      <c r="AXD16" s="92">
        <v>230</v>
      </c>
      <c r="AXE16" s="92">
        <v>207</v>
      </c>
      <c r="AXF16" s="92">
        <v>188</v>
      </c>
      <c r="AXG16" s="92">
        <v>255</v>
      </c>
      <c r="AXH16" s="92">
        <v>124</v>
      </c>
      <c r="AXI16" s="92">
        <v>215</v>
      </c>
      <c r="AXJ16" s="92">
        <v>164</v>
      </c>
      <c r="AXK16" s="92">
        <v>1656</v>
      </c>
      <c r="AXL16" s="94">
        <v>1145</v>
      </c>
      <c r="AXM16" s="93">
        <v>47</v>
      </c>
      <c r="AXN16" s="92">
        <v>31</v>
      </c>
      <c r="AXO16" s="92">
        <v>30</v>
      </c>
      <c r="AXP16" s="92">
        <v>19</v>
      </c>
      <c r="AXQ16" s="92">
        <v>13</v>
      </c>
      <c r="AXR16" s="92">
        <v>11</v>
      </c>
      <c r="AXS16" s="92">
        <v>35</v>
      </c>
      <c r="AXT16" s="92">
        <v>28</v>
      </c>
      <c r="AXU16" s="92">
        <v>117</v>
      </c>
      <c r="AXV16" s="92">
        <v>52</v>
      </c>
      <c r="AXW16" s="92">
        <v>777</v>
      </c>
      <c r="AXX16" s="92">
        <v>305</v>
      </c>
      <c r="AXY16" s="92">
        <v>2436</v>
      </c>
      <c r="AXZ16" s="92">
        <v>1114</v>
      </c>
      <c r="AYA16" s="92">
        <v>5278</v>
      </c>
      <c r="AYB16" s="92">
        <v>3976</v>
      </c>
      <c r="AYC16" s="94">
        <v>1</v>
      </c>
      <c r="AYD16" s="92">
        <v>481</v>
      </c>
      <c r="AYE16" s="92">
        <v>275</v>
      </c>
      <c r="AYF16" s="92">
        <v>555</v>
      </c>
      <c r="AYG16" s="92">
        <v>232</v>
      </c>
      <c r="AYH16" s="92">
        <v>272</v>
      </c>
      <c r="AYI16" s="92">
        <v>200</v>
      </c>
      <c r="AYJ16" s="92">
        <v>128</v>
      </c>
      <c r="AYK16" s="92">
        <v>79</v>
      </c>
      <c r="AYL16" s="92">
        <v>226</v>
      </c>
      <c r="AYM16" s="92">
        <v>17</v>
      </c>
      <c r="AYN16" s="92">
        <v>174</v>
      </c>
      <c r="AYO16" s="92">
        <v>12</v>
      </c>
      <c r="AYP16" s="92">
        <v>79</v>
      </c>
      <c r="AYQ16" s="92">
        <v>57</v>
      </c>
      <c r="AYR16" s="92">
        <v>49</v>
      </c>
      <c r="AYS16" s="92">
        <v>38</v>
      </c>
      <c r="AYT16" s="92">
        <v>93</v>
      </c>
      <c r="AYU16" s="92">
        <v>207</v>
      </c>
      <c r="AYV16" s="92">
        <v>71</v>
      </c>
      <c r="AYW16" s="119">
        <v>660.72522622038298</v>
      </c>
      <c r="AYX16" s="120">
        <v>416.4084712744575</v>
      </c>
      <c r="AYY16" s="120">
        <v>195.41614756879991</v>
      </c>
      <c r="AYZ16" s="120">
        <v>114.34816639130018</v>
      </c>
      <c r="AZA16" s="120">
        <v>59.90028765803541</v>
      </c>
      <c r="AZB16" s="120">
        <v>45.135447856103966</v>
      </c>
      <c r="AZC16" s="120">
        <v>45.323791802087626</v>
      </c>
      <c r="AZD16" s="120">
        <v>29.134252295077143</v>
      </c>
      <c r="AZE16" s="120">
        <v>30.139941952142024</v>
      </c>
      <c r="AZF16" s="120">
        <v>35.172439299238206</v>
      </c>
      <c r="AZG16" s="120">
        <v>39.478009609858567</v>
      </c>
      <c r="AZH16" s="120">
        <v>15.623808873266757</v>
      </c>
      <c r="AZI16" s="120">
        <v>34.84693540562516</v>
      </c>
      <c r="AZJ16" s="120">
        <v>17.28431029941105</v>
      </c>
      <c r="AZK16" s="120">
        <v>33.328550420630599</v>
      </c>
      <c r="AZL16" s="120">
        <v>8.9063258311000002</v>
      </c>
      <c r="AZM16" s="120">
        <v>27.558687477651272</v>
      </c>
      <c r="AZN16" s="120">
        <v>11.095168620145959</v>
      </c>
      <c r="AZO16" s="120">
        <v>17.613265825999999</v>
      </c>
      <c r="AZP16" s="120">
        <v>17.359787636963063</v>
      </c>
      <c r="AZQ16" s="120">
        <v>15.715284594693699</v>
      </c>
      <c r="AZR16" s="120">
        <v>14.189739459778504</v>
      </c>
      <c r="AZS16" s="120">
        <v>19.359408558680645</v>
      </c>
      <c r="AZT16" s="120">
        <v>9.3591898564000005</v>
      </c>
      <c r="AZU16" s="120">
        <v>16.322638589</v>
      </c>
      <c r="AZV16" s="120">
        <v>12.378283358530185</v>
      </c>
      <c r="AZW16" s="120">
        <v>125.72227675717804</v>
      </c>
      <c r="AZX16" s="128">
        <v>86.421551497142474</v>
      </c>
      <c r="AZY16" s="120">
        <v>459.2983484804065</v>
      </c>
      <c r="AZZ16" s="91">
        <v>333.1900257953568</v>
      </c>
      <c r="BAA16" s="91">
        <v>293.16915860451479</v>
      </c>
      <c r="BAB16" s="91">
        <v>204.21324161650901</v>
      </c>
      <c r="BAC16" s="91">
        <v>449.76076555023928</v>
      </c>
      <c r="BAD16" s="91">
        <v>324.57334310543399</v>
      </c>
      <c r="BAE16" s="91">
        <v>25.2001473239382</v>
      </c>
      <c r="BAF16" s="91">
        <v>23.168869464483176</v>
      </c>
      <c r="BAG16" s="91">
        <v>19.416667822420703</v>
      </c>
      <c r="BAH16" s="91">
        <v>16.836585901163229</v>
      </c>
      <c r="BAI16" s="91">
        <v>57.461667665288239</v>
      </c>
      <c r="BAJ16" s="91">
        <v>27.480004333385303</v>
      </c>
      <c r="BAK16" s="91">
        <v>178.48098212778274</v>
      </c>
      <c r="BAL16" s="91">
        <v>67.60058912251111</v>
      </c>
      <c r="BAM16" s="91">
        <v>747.19800747198008</v>
      </c>
      <c r="BAN16" s="91">
        <v>324.60578899749555</v>
      </c>
      <c r="BAO16" s="91">
        <v>4801.5865795746067</v>
      </c>
      <c r="BAP16" s="91">
        <v>3370.2198356424483</v>
      </c>
      <c r="BAQ16" s="128">
        <v>5.1234757659596273</v>
      </c>
      <c r="BAR16" s="91">
        <v>36.517000000000003</v>
      </c>
      <c r="BAS16" s="91">
        <v>20.756</v>
      </c>
      <c r="BAT16" s="91">
        <v>42.134999999999998</v>
      </c>
      <c r="BAU16" s="91">
        <v>17.510999999999999</v>
      </c>
      <c r="BAV16" s="91">
        <v>20.65</v>
      </c>
      <c r="BAW16" s="91">
        <v>15.095000000000001</v>
      </c>
      <c r="BAX16" s="91">
        <v>9.718</v>
      </c>
      <c r="BAY16" s="91">
        <v>5.9630000000000001</v>
      </c>
      <c r="BAZ16" s="91">
        <v>17.158000000000001</v>
      </c>
      <c r="BBA16" s="91">
        <v>1.2831147383842265</v>
      </c>
      <c r="BBB16" s="91">
        <v>13.21</v>
      </c>
      <c r="BBC16" s="91">
        <v>0.90572805062415984</v>
      </c>
      <c r="BBD16" s="91">
        <v>5.9980000000000002</v>
      </c>
      <c r="BBE16" s="91">
        <v>4.3019999999999996</v>
      </c>
      <c r="BBF16" s="91">
        <v>3.72</v>
      </c>
      <c r="BBG16" s="91">
        <v>2.8679999999999999</v>
      </c>
      <c r="BBH16" s="91">
        <v>7.06</v>
      </c>
      <c r="BBI16" s="91">
        <v>15.624000000000001</v>
      </c>
      <c r="BBJ16" s="120">
        <v>5.359</v>
      </c>
      <c r="BBK16" s="119">
        <v>582.4949951171875</v>
      </c>
      <c r="BBL16" s="120">
        <v>356.20941162109375</v>
      </c>
      <c r="BBM16" s="120">
        <v>172.84706115722656</v>
      </c>
      <c r="BBN16" s="120">
        <v>97.793281555175781</v>
      </c>
      <c r="BBO16" s="120">
        <v>51.561859130859375</v>
      </c>
      <c r="BBP16" s="120">
        <v>37.764823913574219</v>
      </c>
      <c r="BBQ16" s="120">
        <v>39.591648101806641</v>
      </c>
      <c r="BBR16" s="120">
        <v>24.537704467773438</v>
      </c>
      <c r="BBS16" s="120">
        <v>26.476783752441406</v>
      </c>
      <c r="BBT16" s="120">
        <v>29.909383773803711</v>
      </c>
      <c r="BBU16" s="120">
        <v>36.466983795166016</v>
      </c>
      <c r="BBV16" s="120">
        <v>13.970743179321289</v>
      </c>
      <c r="BBW16" s="120">
        <v>29.472373962402344</v>
      </c>
      <c r="BBX16" s="120">
        <v>14.284966468811035</v>
      </c>
      <c r="BBY16" s="120">
        <v>28.466659545898438</v>
      </c>
      <c r="BBZ16" s="120">
        <v>9.5913705825805664</v>
      </c>
      <c r="BCA16" s="120">
        <v>23.802120208740234</v>
      </c>
      <c r="BCB16" s="120">
        <v>9.5913705825805664</v>
      </c>
      <c r="BCC16" s="120" t="s">
        <v>25</v>
      </c>
      <c r="BCD16" s="120">
        <v>14.571432113647461</v>
      </c>
      <c r="BCE16" s="120">
        <v>13.429462432861328</v>
      </c>
      <c r="BCF16" s="120">
        <v>11.724882125854492</v>
      </c>
      <c r="BCG16" s="120">
        <v>16.992090225219727</v>
      </c>
      <c r="BCH16" s="120" t="s">
        <v>25</v>
      </c>
      <c r="BCI16" s="120" t="s">
        <v>25</v>
      </c>
      <c r="BCJ16" s="128">
        <v>10.30433464050293</v>
      </c>
      <c r="BCK16" s="119">
        <v>31.927268981933594</v>
      </c>
      <c r="BCL16" s="120">
        <v>17.671897888183594</v>
      </c>
      <c r="BCM16" s="120">
        <v>38.097118377685547</v>
      </c>
      <c r="BCN16" s="120">
        <v>15.42076301574707</v>
      </c>
      <c r="BCO16" s="120">
        <v>18.614107131958008</v>
      </c>
      <c r="BCP16" s="120">
        <v>12.784222602844238</v>
      </c>
      <c r="BCQ16" s="120">
        <v>8.3110713958740234</v>
      </c>
      <c r="BCR16" s="120">
        <v>5.0738987922668457</v>
      </c>
      <c r="BCS16" s="120">
        <v>14.703151702880859</v>
      </c>
      <c r="BCT16" s="120" t="s">
        <v>25</v>
      </c>
      <c r="BCU16" s="120">
        <v>11.423979759216309</v>
      </c>
      <c r="BCV16" s="120" t="s">
        <v>25</v>
      </c>
      <c r="BCW16" s="120">
        <v>5.202700138092041</v>
      </c>
      <c r="BCX16" s="120">
        <v>3.7388842105865479</v>
      </c>
      <c r="BCY16" s="120">
        <v>3.2890491485595703</v>
      </c>
      <c r="BCZ16" s="120">
        <v>2.4144487380981445</v>
      </c>
      <c r="BDA16" s="120">
        <v>6.2036557197570801</v>
      </c>
      <c r="BDB16" s="120">
        <v>12.655152320861816</v>
      </c>
      <c r="BDC16" s="128">
        <v>4.4423103332519531</v>
      </c>
      <c r="BDD16" s="90">
        <v>824</v>
      </c>
      <c r="BDE16" s="90">
        <v>1720</v>
      </c>
      <c r="BDF16" s="90">
        <v>9</v>
      </c>
      <c r="BDG16" s="90">
        <v>11</v>
      </c>
      <c r="BDH16" s="90">
        <v>120</v>
      </c>
      <c r="BDI16" s="90">
        <v>263</v>
      </c>
      <c r="BDJ16" s="90">
        <v>396</v>
      </c>
      <c r="BDK16" s="90">
        <v>972</v>
      </c>
      <c r="BDL16" s="90">
        <v>207</v>
      </c>
      <c r="BDM16" s="90">
        <v>377</v>
      </c>
      <c r="BDN16" s="90">
        <v>92</v>
      </c>
      <c r="BDO16" s="94">
        <v>97</v>
      </c>
      <c r="BDP16" s="90">
        <v>76</v>
      </c>
      <c r="BDQ16" s="90">
        <v>65</v>
      </c>
      <c r="BDR16" s="90">
        <v>0</v>
      </c>
      <c r="BDS16" s="90">
        <v>0</v>
      </c>
      <c r="BDT16" s="90">
        <v>3</v>
      </c>
      <c r="BDU16" s="90">
        <v>2</v>
      </c>
      <c r="BDV16" s="90">
        <v>35</v>
      </c>
      <c r="BDW16" s="90">
        <v>28</v>
      </c>
      <c r="BDX16" s="90">
        <v>30</v>
      </c>
      <c r="BDY16" s="90">
        <v>29</v>
      </c>
      <c r="BDZ16" s="90">
        <v>8</v>
      </c>
      <c r="BEA16" s="92">
        <v>6</v>
      </c>
      <c r="BEB16" s="119">
        <v>14.5</v>
      </c>
      <c r="BEC16" s="120">
        <v>11.7</v>
      </c>
      <c r="BED16" s="120">
        <v>0</v>
      </c>
      <c r="BEE16" s="120">
        <v>0</v>
      </c>
      <c r="BEF16" s="120">
        <v>3.8</v>
      </c>
      <c r="BEG16" s="120">
        <v>2.7</v>
      </c>
      <c r="BEH16" s="120">
        <v>20.5</v>
      </c>
      <c r="BEI16" s="120">
        <v>14.4</v>
      </c>
      <c r="BEJ16" s="120">
        <v>22.8</v>
      </c>
      <c r="BEK16" s="120">
        <v>19.899999999999999</v>
      </c>
      <c r="BEL16" s="120">
        <v>19.100000000000001</v>
      </c>
      <c r="BEM16" s="128">
        <v>12.9</v>
      </c>
      <c r="BEN16" s="92" t="s">
        <v>2205</v>
      </c>
      <c r="BEO16" s="92" t="s">
        <v>2205</v>
      </c>
      <c r="BEP16" s="92" t="s">
        <v>2205</v>
      </c>
      <c r="BEQ16" s="92" t="s">
        <v>2205</v>
      </c>
      <c r="BER16" s="92" t="s">
        <v>2205</v>
      </c>
      <c r="BES16" s="92" t="s">
        <v>2205</v>
      </c>
      <c r="BET16" s="92" t="s">
        <v>2205</v>
      </c>
      <c r="BEU16" s="92" t="s">
        <v>2205</v>
      </c>
      <c r="BEV16" s="92" t="s">
        <v>2205</v>
      </c>
      <c r="BEW16" s="92" t="s">
        <v>2205</v>
      </c>
      <c r="BEX16" s="92" t="s">
        <v>2205</v>
      </c>
      <c r="BEY16" s="92" t="s">
        <v>2205</v>
      </c>
      <c r="BEZ16" s="92" t="s">
        <v>2205</v>
      </c>
      <c r="BFA16" s="92" t="s">
        <v>2205</v>
      </c>
      <c r="BFB16" s="92" t="s">
        <v>2205</v>
      </c>
      <c r="BFC16" s="92" t="s">
        <v>2205</v>
      </c>
      <c r="BFD16" s="59" t="s">
        <v>25</v>
      </c>
      <c r="BFE16" s="55" t="s">
        <v>25</v>
      </c>
      <c r="BFF16" s="162" t="s">
        <v>25</v>
      </c>
      <c r="BFG16" s="55" t="s">
        <v>25</v>
      </c>
      <c r="BFH16" s="59" t="s">
        <v>25</v>
      </c>
      <c r="BFI16" s="97" t="s">
        <v>25</v>
      </c>
      <c r="BFJ16" s="59" t="s">
        <v>25</v>
      </c>
      <c r="BFK16" s="97" t="s">
        <v>25</v>
      </c>
      <c r="BFL16" s="59" t="s">
        <v>25</v>
      </c>
      <c r="BFM16" s="97" t="s">
        <v>25</v>
      </c>
      <c r="BFN16" s="59" t="s">
        <v>25</v>
      </c>
      <c r="BFO16" s="97" t="s">
        <v>25</v>
      </c>
      <c r="BFP16" s="59" t="s">
        <v>25</v>
      </c>
      <c r="BFQ16" s="59" t="s">
        <v>25</v>
      </c>
      <c r="BFR16" s="55" t="s">
        <v>25</v>
      </c>
      <c r="BFS16" s="55" t="s">
        <v>25</v>
      </c>
      <c r="BFT16" s="55" t="s">
        <v>25</v>
      </c>
      <c r="BFU16" s="55" t="s">
        <v>25</v>
      </c>
      <c r="BFV16" s="55" t="s">
        <v>25</v>
      </c>
      <c r="BFW16" s="55" t="s">
        <v>25</v>
      </c>
      <c r="BFX16" s="97" t="s">
        <v>25</v>
      </c>
      <c r="BFY16" s="55" t="s">
        <v>25</v>
      </c>
      <c r="BFZ16" s="207" t="s">
        <v>25</v>
      </c>
      <c r="BGA16" s="207" t="s">
        <v>25</v>
      </c>
      <c r="BGB16" s="207" t="s">
        <v>25</v>
      </c>
      <c r="BGC16" s="207" t="s">
        <v>25</v>
      </c>
      <c r="BGD16" s="207" t="s">
        <v>25</v>
      </c>
      <c r="BGE16" s="207" t="s">
        <v>25</v>
      </c>
      <c r="BGF16" s="207" t="s">
        <v>25</v>
      </c>
      <c r="BGG16" s="55" t="s">
        <v>25</v>
      </c>
      <c r="BGH16" s="207" t="s">
        <v>25</v>
      </c>
      <c r="BGI16" s="207" t="s">
        <v>25</v>
      </c>
      <c r="BGJ16" s="207" t="s">
        <v>25</v>
      </c>
      <c r="BGK16" s="207" t="s">
        <v>25</v>
      </c>
      <c r="BGL16" s="207" t="s">
        <v>25</v>
      </c>
      <c r="BGM16" s="307" t="s">
        <v>25</v>
      </c>
      <c r="BGN16" s="132" t="s">
        <v>2205</v>
      </c>
      <c r="BGO16" s="132" t="s">
        <v>2205</v>
      </c>
      <c r="BGP16" s="132" t="s">
        <v>2205</v>
      </c>
      <c r="BGQ16" s="132" t="s">
        <v>2205</v>
      </c>
      <c r="BGR16" s="132" t="s">
        <v>2205</v>
      </c>
      <c r="BGS16" s="132" t="s">
        <v>2205</v>
      </c>
      <c r="BGT16" s="132" t="s">
        <v>2205</v>
      </c>
      <c r="BGU16" s="132" t="s">
        <v>2205</v>
      </c>
      <c r="BGV16" s="132" t="s">
        <v>2205</v>
      </c>
      <c r="BGW16" s="132" t="s">
        <v>2205</v>
      </c>
      <c r="BGX16" s="132" t="s">
        <v>2205</v>
      </c>
      <c r="BGY16" s="132" t="s">
        <v>2205</v>
      </c>
      <c r="BGZ16" s="132" t="s">
        <v>2205</v>
      </c>
      <c r="BHA16" s="132" t="s">
        <v>2205</v>
      </c>
      <c r="BHB16" s="132" t="s">
        <v>2205</v>
      </c>
      <c r="BHC16" s="74">
        <v>11522</v>
      </c>
      <c r="BHD16" s="75">
        <v>6756</v>
      </c>
      <c r="BHE16" s="75">
        <v>2503</v>
      </c>
      <c r="BHF16" s="75">
        <v>353</v>
      </c>
      <c r="BHG16" s="75">
        <v>1910</v>
      </c>
      <c r="BHH16" s="872">
        <v>3076</v>
      </c>
      <c r="BHI16" s="873"/>
      <c r="BHJ16" s="872">
        <v>1881</v>
      </c>
      <c r="BHK16" s="873"/>
      <c r="BHL16" s="873" t="s">
        <v>25</v>
      </c>
      <c r="BHM16" s="873"/>
      <c r="BHN16" s="75" t="s">
        <v>25</v>
      </c>
      <c r="BHO16" s="76" t="s">
        <v>25</v>
      </c>
      <c r="BHP16" s="74">
        <v>2428</v>
      </c>
      <c r="BHQ16" s="75">
        <v>8136</v>
      </c>
      <c r="BHR16" s="75">
        <v>536</v>
      </c>
      <c r="BHS16" s="75">
        <v>5593</v>
      </c>
      <c r="BHT16" s="75">
        <v>1224</v>
      </c>
      <c r="BHU16" s="75">
        <v>1114</v>
      </c>
      <c r="BHV16" s="75">
        <v>130</v>
      </c>
      <c r="BHW16" s="75">
        <v>196</v>
      </c>
      <c r="BHX16" s="75">
        <v>538</v>
      </c>
      <c r="BHY16" s="75">
        <v>1233</v>
      </c>
      <c r="BHZ16" s="75">
        <v>280</v>
      </c>
      <c r="BIA16" s="75">
        <v>187</v>
      </c>
      <c r="BIB16" s="75">
        <v>431</v>
      </c>
      <c r="BIC16" s="75">
        <v>342</v>
      </c>
      <c r="BID16" s="75">
        <v>362</v>
      </c>
      <c r="BIE16" s="75">
        <v>488</v>
      </c>
      <c r="BIF16" s="75">
        <v>74</v>
      </c>
      <c r="BIG16" s="75">
        <v>389</v>
      </c>
      <c r="BIH16" s="75">
        <v>310</v>
      </c>
      <c r="BII16" s="75">
        <v>3355</v>
      </c>
      <c r="BIJ16" s="75">
        <v>509</v>
      </c>
      <c r="BIK16" s="75">
        <v>2605</v>
      </c>
      <c r="BIL16" s="75">
        <v>220</v>
      </c>
      <c r="BIM16" s="75">
        <v>291</v>
      </c>
      <c r="BIN16" s="75">
        <v>242</v>
      </c>
      <c r="BIO16" s="76">
        <v>479</v>
      </c>
      <c r="BIP16" s="74">
        <v>8103</v>
      </c>
      <c r="BIQ16" s="75">
        <v>1626</v>
      </c>
      <c r="BIR16" s="75">
        <v>146</v>
      </c>
      <c r="BIS16" s="75">
        <v>0</v>
      </c>
      <c r="BIT16" s="75" t="s">
        <v>25</v>
      </c>
      <c r="BIU16" s="76" t="s">
        <v>25</v>
      </c>
      <c r="BIV16" s="75">
        <v>1276</v>
      </c>
      <c r="BIW16" s="75">
        <v>72</v>
      </c>
      <c r="BIX16" s="75">
        <v>960</v>
      </c>
      <c r="BIY16" s="75">
        <v>6</v>
      </c>
      <c r="BIZ16" s="75">
        <v>27</v>
      </c>
      <c r="BJA16" s="75">
        <v>17</v>
      </c>
      <c r="BJB16" s="75">
        <v>92</v>
      </c>
      <c r="BJC16" s="75">
        <v>33</v>
      </c>
      <c r="BJD16" s="75">
        <v>449</v>
      </c>
      <c r="BJE16" s="75">
        <v>4</v>
      </c>
      <c r="BJF16" s="75">
        <v>140</v>
      </c>
      <c r="BJG16" s="75">
        <v>2</v>
      </c>
      <c r="BJH16" s="75">
        <v>67</v>
      </c>
      <c r="BJI16" s="75">
        <v>1</v>
      </c>
      <c r="BJJ16" s="75">
        <v>64</v>
      </c>
      <c r="BJK16" s="75">
        <v>0</v>
      </c>
      <c r="BJL16" s="75">
        <v>27</v>
      </c>
      <c r="BJM16" s="75">
        <v>0</v>
      </c>
      <c r="BJN16" s="75">
        <v>6</v>
      </c>
      <c r="BJO16" s="75">
        <v>0</v>
      </c>
      <c r="BJP16" s="75">
        <v>2</v>
      </c>
      <c r="BJQ16" s="75">
        <v>9</v>
      </c>
      <c r="BJR16" s="75">
        <v>86</v>
      </c>
      <c r="BJS16" s="74">
        <v>985</v>
      </c>
      <c r="BJT16" s="76">
        <v>37</v>
      </c>
      <c r="BJU16" s="179">
        <v>41</v>
      </c>
      <c r="BJV16" s="180">
        <v>22.871678725433863</v>
      </c>
      <c r="BJW16" s="64">
        <v>9</v>
      </c>
      <c r="BJX16" s="180">
        <v>5.4484366013863248</v>
      </c>
      <c r="BJY16" s="64">
        <v>907</v>
      </c>
      <c r="BJZ16" s="180">
        <v>720.07558014909614</v>
      </c>
      <c r="BKA16" s="64">
        <v>113</v>
      </c>
      <c r="BKB16" s="180">
        <v>97.028189694404134</v>
      </c>
      <c r="BKC16" s="64">
        <v>1625</v>
      </c>
      <c r="BKD16" s="180">
        <v>1341.677881717678</v>
      </c>
      <c r="BKE16" s="64">
        <v>441</v>
      </c>
      <c r="BKF16" s="180">
        <v>393.1497445863904</v>
      </c>
      <c r="BKG16" s="64">
        <v>13525</v>
      </c>
      <c r="BKH16" s="180">
        <v>1518.2061258073713</v>
      </c>
      <c r="BKI16" s="64">
        <v>3503</v>
      </c>
      <c r="BKJ16" s="181">
        <v>376.22773430997171</v>
      </c>
      <c r="BKK16" s="179">
        <v>16098</v>
      </c>
      <c r="BKL16" s="64">
        <v>4066</v>
      </c>
      <c r="BKM16" s="64">
        <v>357</v>
      </c>
      <c r="BKN16" s="64">
        <v>24</v>
      </c>
      <c r="BKO16" s="64">
        <v>1</v>
      </c>
      <c r="BKP16" s="64">
        <v>0</v>
      </c>
      <c r="BKQ16" s="64">
        <v>63</v>
      </c>
      <c r="BKR16" s="64">
        <v>5</v>
      </c>
      <c r="BKS16" s="64">
        <v>126</v>
      </c>
      <c r="BKT16" s="64">
        <v>1</v>
      </c>
      <c r="BKU16" s="64">
        <v>3</v>
      </c>
      <c r="BKV16" s="64">
        <v>0</v>
      </c>
      <c r="BKW16" s="64">
        <v>16</v>
      </c>
      <c r="BKX16" s="64">
        <v>2</v>
      </c>
      <c r="BKY16" s="64">
        <v>81</v>
      </c>
      <c r="BKZ16" s="64">
        <v>8</v>
      </c>
      <c r="BLA16" s="64">
        <v>67</v>
      </c>
      <c r="BLB16" s="64">
        <v>8</v>
      </c>
      <c r="BLC16" s="64">
        <v>3435</v>
      </c>
      <c r="BLD16" s="64">
        <v>642</v>
      </c>
      <c r="BLE16" s="64">
        <v>674</v>
      </c>
      <c r="BLF16" s="64">
        <v>524</v>
      </c>
      <c r="BLG16" s="64">
        <v>75</v>
      </c>
      <c r="BLH16" s="64">
        <v>41</v>
      </c>
      <c r="BLI16" s="64">
        <v>3542</v>
      </c>
      <c r="BLJ16" s="64">
        <v>618</v>
      </c>
      <c r="BLK16" s="64">
        <v>27</v>
      </c>
      <c r="BLL16" s="182">
        <v>14</v>
      </c>
      <c r="BLM16" s="179">
        <v>16537</v>
      </c>
      <c r="BLN16" s="64">
        <v>11635</v>
      </c>
      <c r="BLO16" s="64">
        <v>3469</v>
      </c>
      <c r="BLP16" s="64">
        <v>2936</v>
      </c>
      <c r="BLQ16" s="64">
        <v>2297</v>
      </c>
      <c r="BLR16" s="64">
        <v>1785</v>
      </c>
      <c r="BLS16" s="64">
        <v>397</v>
      </c>
      <c r="BLT16" s="64">
        <v>325</v>
      </c>
      <c r="BLU16" s="64">
        <v>7144</v>
      </c>
      <c r="BLV16" s="64">
        <v>4192</v>
      </c>
      <c r="BLW16" s="64">
        <v>570</v>
      </c>
      <c r="BLX16" s="64">
        <v>511</v>
      </c>
      <c r="BLY16" s="64">
        <v>578</v>
      </c>
      <c r="BLZ16" s="64">
        <v>797</v>
      </c>
      <c r="BMA16" s="64">
        <v>455</v>
      </c>
      <c r="BMB16" s="64">
        <v>106</v>
      </c>
      <c r="BMC16" s="64">
        <v>488</v>
      </c>
      <c r="BMD16" s="64">
        <v>173</v>
      </c>
      <c r="BME16" s="64">
        <v>1139</v>
      </c>
      <c r="BMF16" s="182">
        <v>810</v>
      </c>
      <c r="BMG16" s="179">
        <v>16098</v>
      </c>
      <c r="BMH16" s="64">
        <v>4066</v>
      </c>
      <c r="BMI16" s="64">
        <v>5418</v>
      </c>
      <c r="BMJ16" s="64">
        <v>1766</v>
      </c>
      <c r="BMK16" s="64">
        <v>1646</v>
      </c>
      <c r="BML16" s="64">
        <v>601</v>
      </c>
      <c r="BMM16" s="64">
        <v>649</v>
      </c>
      <c r="BMN16" s="64">
        <v>220</v>
      </c>
      <c r="BMO16" s="64">
        <v>6370</v>
      </c>
      <c r="BMP16" s="64">
        <v>935</v>
      </c>
      <c r="BMQ16" s="64">
        <v>496</v>
      </c>
      <c r="BMR16" s="64">
        <v>217</v>
      </c>
      <c r="BMS16" s="64">
        <v>775</v>
      </c>
      <c r="BMT16" s="64">
        <v>251</v>
      </c>
      <c r="BMU16" s="64">
        <v>278</v>
      </c>
      <c r="BMV16" s="64">
        <v>24</v>
      </c>
      <c r="BMW16" s="64">
        <v>451</v>
      </c>
      <c r="BMX16" s="64">
        <v>48</v>
      </c>
      <c r="BMY16" s="64">
        <v>15</v>
      </c>
      <c r="BMZ16" s="182">
        <v>4</v>
      </c>
      <c r="BNA16" s="179">
        <v>3435</v>
      </c>
      <c r="BNB16" s="64">
        <v>642</v>
      </c>
      <c r="BNC16" s="180">
        <v>260.78262117281577</v>
      </c>
      <c r="BND16" s="181">
        <v>48.456450708392552</v>
      </c>
      <c r="BNE16" s="179">
        <v>357</v>
      </c>
      <c r="BNF16" s="64">
        <v>126</v>
      </c>
      <c r="BNG16" s="64">
        <v>67</v>
      </c>
      <c r="BNH16" s="64">
        <v>24</v>
      </c>
      <c r="BNI16" s="64">
        <v>1</v>
      </c>
      <c r="BNJ16" s="64">
        <v>8</v>
      </c>
      <c r="BNK16" s="180">
        <v>27.103171982152904</v>
      </c>
      <c r="BNL16" s="180">
        <v>1.8114561012483197</v>
      </c>
      <c r="BNM16" s="64">
        <v>122</v>
      </c>
      <c r="BNN16" s="64">
        <v>9</v>
      </c>
      <c r="BNO16" s="64">
        <v>17</v>
      </c>
      <c r="BNP16" s="64">
        <v>367</v>
      </c>
      <c r="BNQ16" s="64">
        <v>147</v>
      </c>
      <c r="BNR16" s="182">
        <v>161</v>
      </c>
      <c r="BNS16" s="179">
        <v>401</v>
      </c>
      <c r="BNT16" s="180">
        <v>15.177378514736439</v>
      </c>
      <c r="BNU16" s="64">
        <v>362</v>
      </c>
      <c r="BNV16" s="180">
        <v>90.274314214463843</v>
      </c>
      <c r="BNW16" s="64">
        <v>353</v>
      </c>
      <c r="BNX16" s="64">
        <v>4</v>
      </c>
      <c r="BNY16" s="180">
        <v>26.799494985153991</v>
      </c>
      <c r="BNZ16" s="180">
        <v>0.30190935020805326</v>
      </c>
      <c r="BOA16" s="64">
        <v>26</v>
      </c>
      <c r="BOB16" s="182">
        <v>403</v>
      </c>
      <c r="BOC16" s="179">
        <v>353</v>
      </c>
      <c r="BOD16" s="64">
        <v>4</v>
      </c>
      <c r="BOE16" s="64">
        <v>3</v>
      </c>
      <c r="BOF16" s="64">
        <v>1</v>
      </c>
      <c r="BOG16" s="64">
        <v>58</v>
      </c>
      <c r="BOH16" s="64">
        <v>1</v>
      </c>
      <c r="BOI16" s="64">
        <v>87</v>
      </c>
      <c r="BOJ16" s="64">
        <v>1</v>
      </c>
      <c r="BOK16" s="64">
        <v>205</v>
      </c>
      <c r="BOL16" s="182">
        <v>1</v>
      </c>
      <c r="BOM16" s="179">
        <v>353</v>
      </c>
      <c r="BON16" s="64">
        <v>4</v>
      </c>
      <c r="BOO16" s="64">
        <v>30</v>
      </c>
      <c r="BOP16" s="64">
        <v>1</v>
      </c>
      <c r="BOQ16" s="64">
        <v>107</v>
      </c>
      <c r="BOR16" s="64">
        <v>1</v>
      </c>
      <c r="BOS16" s="64">
        <v>152</v>
      </c>
      <c r="BOT16" s="64">
        <v>1</v>
      </c>
      <c r="BOU16" s="64">
        <v>51</v>
      </c>
      <c r="BOV16" s="64">
        <v>0</v>
      </c>
      <c r="BOW16" s="64">
        <v>5</v>
      </c>
      <c r="BOX16" s="64">
        <v>0</v>
      </c>
      <c r="BOY16" s="64">
        <v>8</v>
      </c>
      <c r="BOZ16" s="182">
        <v>1</v>
      </c>
      <c r="BPA16" s="179">
        <v>948</v>
      </c>
      <c r="BPB16" s="64">
        <v>122</v>
      </c>
      <c r="BPC16" s="64">
        <v>41</v>
      </c>
      <c r="BPD16" s="64">
        <v>9</v>
      </c>
      <c r="BPE16" s="64">
        <v>907</v>
      </c>
      <c r="BPF16" s="64">
        <v>113</v>
      </c>
      <c r="BPG16" s="180">
        <v>310.59563593473558</v>
      </c>
      <c r="BPH16" s="180">
        <v>43.316787740638958</v>
      </c>
      <c r="BPI16" s="64">
        <v>443</v>
      </c>
      <c r="BPJ16" s="64">
        <v>49</v>
      </c>
      <c r="BPK16" s="180">
        <v>351.70174421835679</v>
      </c>
      <c r="BPL16" s="180">
        <v>42.074170752440729</v>
      </c>
      <c r="BPM16" s="64">
        <v>45</v>
      </c>
      <c r="BPN16" s="64">
        <v>0</v>
      </c>
      <c r="BPO16" s="180">
        <v>35.725910812248429</v>
      </c>
      <c r="BPP16" s="181">
        <v>0</v>
      </c>
      <c r="BPQ16" s="179">
        <v>45</v>
      </c>
      <c r="BPR16" s="64">
        <v>0</v>
      </c>
      <c r="BPS16" s="64">
        <v>0</v>
      </c>
      <c r="BPT16" s="64">
        <v>0</v>
      </c>
      <c r="BPU16" s="64">
        <v>9</v>
      </c>
      <c r="BPV16" s="64">
        <v>0</v>
      </c>
      <c r="BPW16" s="64">
        <v>20</v>
      </c>
      <c r="BPX16" s="64">
        <v>0</v>
      </c>
      <c r="BPY16" s="64">
        <v>0</v>
      </c>
      <c r="BPZ16" s="64">
        <v>0</v>
      </c>
      <c r="BQA16" s="64">
        <v>0</v>
      </c>
      <c r="BQB16" s="64">
        <v>0</v>
      </c>
      <c r="BQC16" s="64">
        <v>10</v>
      </c>
      <c r="BQD16" s="64">
        <v>0</v>
      </c>
      <c r="BQE16" s="64">
        <v>6</v>
      </c>
      <c r="BQF16" s="64">
        <v>0</v>
      </c>
      <c r="BQG16" s="64">
        <v>443</v>
      </c>
      <c r="BQH16" s="64">
        <v>49</v>
      </c>
      <c r="BQI16" s="64">
        <v>7</v>
      </c>
      <c r="BQJ16" s="64">
        <v>1</v>
      </c>
      <c r="BQK16" s="64">
        <v>82</v>
      </c>
      <c r="BQL16" s="182">
        <v>25</v>
      </c>
      <c r="BQM16" s="179">
        <v>2</v>
      </c>
      <c r="BQN16" s="64">
        <v>1</v>
      </c>
      <c r="BQO16" s="64">
        <v>0</v>
      </c>
      <c r="BQP16" s="64">
        <v>0</v>
      </c>
      <c r="BQQ16" s="64">
        <v>0</v>
      </c>
      <c r="BQR16" s="64">
        <v>0</v>
      </c>
      <c r="BQS16" s="64">
        <v>2</v>
      </c>
      <c r="BQT16" s="64">
        <v>1</v>
      </c>
      <c r="BQU16" s="64">
        <v>0</v>
      </c>
      <c r="BQV16" s="64">
        <v>0</v>
      </c>
      <c r="BQW16" s="64">
        <v>0</v>
      </c>
      <c r="BQX16" s="64">
        <v>0</v>
      </c>
      <c r="BQY16" s="64">
        <v>0</v>
      </c>
      <c r="BQZ16" s="64">
        <v>0</v>
      </c>
      <c r="BRA16" s="64">
        <v>0</v>
      </c>
      <c r="BRB16" s="64">
        <v>0</v>
      </c>
      <c r="BRC16" s="64">
        <v>30</v>
      </c>
      <c r="BRD16" s="64">
        <v>6</v>
      </c>
      <c r="BRE16" s="64">
        <v>0</v>
      </c>
      <c r="BRF16" s="64">
        <v>0</v>
      </c>
      <c r="BRG16" s="64">
        <v>0</v>
      </c>
      <c r="BRH16" s="182">
        <v>0</v>
      </c>
      <c r="BRI16" s="179">
        <v>2337</v>
      </c>
      <c r="BRJ16" s="64">
        <v>426</v>
      </c>
      <c r="BRK16" s="64">
        <v>1359</v>
      </c>
      <c r="BRL16" s="64">
        <v>211</v>
      </c>
      <c r="BRM16" s="64">
        <v>978</v>
      </c>
      <c r="BRN16" s="182">
        <v>215</v>
      </c>
      <c r="BRO16" s="179">
        <v>146</v>
      </c>
      <c r="BRP16" s="64">
        <v>65</v>
      </c>
      <c r="BRQ16" s="180">
        <v>0.70873786407766992</v>
      </c>
      <c r="BRR16" s="180">
        <v>0.3155339805825243</v>
      </c>
      <c r="BRS16" s="180">
        <v>1.108421039046029</v>
      </c>
      <c r="BRT16" s="180">
        <v>0.4906026940880866</v>
      </c>
      <c r="BRU16" s="64">
        <v>48</v>
      </c>
      <c r="BRV16" s="64">
        <v>23</v>
      </c>
      <c r="BRW16" s="180">
        <v>0.23300970873786409</v>
      </c>
      <c r="BRX16" s="180">
        <v>0.11165048543689321</v>
      </c>
      <c r="BRY16" s="180">
        <v>0.36441239639869449</v>
      </c>
      <c r="BRZ16" s="180">
        <v>0.17359787636963064</v>
      </c>
      <c r="BSA16" s="180">
        <v>1.4728334354447234</v>
      </c>
      <c r="BSB16" s="180">
        <v>0.66420057045771719</v>
      </c>
      <c r="BSC16" s="64">
        <v>70</v>
      </c>
      <c r="BSD16" s="64">
        <v>26</v>
      </c>
      <c r="BSE16" s="182">
        <v>0</v>
      </c>
      <c r="BSF16" s="64">
        <f t="shared" si="55"/>
        <v>67</v>
      </c>
      <c r="BSG16" s="64">
        <f t="shared" si="56"/>
        <v>34</v>
      </c>
      <c r="BSH16" s="64">
        <v>9</v>
      </c>
      <c r="BSI16" s="64">
        <v>5</v>
      </c>
      <c r="BSJ16" s="64">
        <v>58</v>
      </c>
      <c r="BSK16" s="64">
        <v>29</v>
      </c>
      <c r="BSL16" s="59"/>
      <c r="BSM16" s="55"/>
      <c r="BSN16" s="481"/>
      <c r="BSO16" s="481"/>
      <c r="BSP16" s="481"/>
      <c r="BSQ16" s="481"/>
      <c r="BSR16" s="481"/>
      <c r="BSS16" s="481"/>
      <c r="BST16" s="481"/>
      <c r="BSU16" s="481"/>
      <c r="BSV16" s="481"/>
      <c r="BSW16" s="482"/>
      <c r="BSX16" s="179" t="s">
        <v>25</v>
      </c>
      <c r="BSY16" s="182" t="s">
        <v>25</v>
      </c>
      <c r="BSZ16" s="75">
        <v>3098</v>
      </c>
      <c r="BTA16" s="75">
        <v>7478</v>
      </c>
      <c r="BTB16" s="630">
        <v>30</v>
      </c>
      <c r="BTC16" s="630"/>
      <c r="BTD16" s="630">
        <v>455</v>
      </c>
      <c r="BTE16" s="630"/>
      <c r="BTF16" s="630">
        <v>1674</v>
      </c>
      <c r="BTG16" s="630"/>
      <c r="BTH16" s="630">
        <v>3297</v>
      </c>
      <c r="BTI16" s="630"/>
      <c r="BTJ16" s="630">
        <v>4173</v>
      </c>
      <c r="BTK16" s="630"/>
      <c r="BTL16" s="630">
        <v>947</v>
      </c>
      <c r="BTM16" s="630"/>
      <c r="BTN16" s="673">
        <v>573</v>
      </c>
      <c r="BTO16" s="674"/>
      <c r="BTP16" s="55" t="s">
        <v>25</v>
      </c>
      <c r="BTQ16" s="55" t="s">
        <v>25</v>
      </c>
      <c r="BTR16" s="55">
        <v>548</v>
      </c>
      <c r="BTS16" s="55">
        <v>77</v>
      </c>
      <c r="BTT16" s="55">
        <v>21</v>
      </c>
      <c r="BTU16" s="55">
        <v>2</v>
      </c>
      <c r="BTV16" s="55">
        <v>1</v>
      </c>
      <c r="BTW16" s="64">
        <v>0</v>
      </c>
      <c r="BTX16" s="55" t="s">
        <v>25</v>
      </c>
      <c r="BTY16" s="55" t="s">
        <v>25</v>
      </c>
      <c r="BTZ16" s="55" t="s">
        <v>25</v>
      </c>
      <c r="BUA16" s="55" t="s">
        <v>25</v>
      </c>
      <c r="BUB16" s="55" t="s">
        <v>25</v>
      </c>
      <c r="BUC16" s="55" t="s">
        <v>25</v>
      </c>
      <c r="BUD16" s="55" t="s">
        <v>25</v>
      </c>
      <c r="BUE16" s="55" t="s">
        <v>25</v>
      </c>
      <c r="BUF16" s="55">
        <v>698158</v>
      </c>
      <c r="BUG16" s="55">
        <v>748399</v>
      </c>
      <c r="BUH16" s="132" t="s">
        <v>25</v>
      </c>
      <c r="BUI16" s="132" t="s">
        <v>25</v>
      </c>
      <c r="BUJ16" s="55" t="s">
        <v>25</v>
      </c>
      <c r="BUK16" s="55" t="s">
        <v>25</v>
      </c>
      <c r="BUL16" s="55" t="s">
        <v>25</v>
      </c>
      <c r="BUM16" s="55" t="s">
        <v>25</v>
      </c>
      <c r="BUN16" s="59">
        <v>5</v>
      </c>
      <c r="BUO16" s="17">
        <f t="shared" si="57"/>
        <v>62.5</v>
      </c>
      <c r="BUP16" s="55">
        <v>3</v>
      </c>
      <c r="BUQ16" s="17">
        <f t="shared" si="58"/>
        <v>37.5</v>
      </c>
      <c r="BUR16" s="132" t="s">
        <v>2205</v>
      </c>
      <c r="BUS16" s="132" t="s">
        <v>2205</v>
      </c>
      <c r="BUT16" s="132" t="s">
        <v>2205</v>
      </c>
      <c r="BUU16" s="56" t="s">
        <v>2205</v>
      </c>
      <c r="BUV16" s="131" t="s">
        <v>25</v>
      </c>
      <c r="BUW16" s="131" t="s">
        <v>25</v>
      </c>
      <c r="BUX16" s="131" t="s">
        <v>25</v>
      </c>
      <c r="BUY16" s="131" t="s">
        <v>25</v>
      </c>
      <c r="BUZ16" s="131" t="s">
        <v>25</v>
      </c>
      <c r="BVA16" s="131" t="s">
        <v>25</v>
      </c>
      <c r="BVB16" s="131" t="s">
        <v>25</v>
      </c>
      <c r="BVC16" s="131" t="s">
        <v>25</v>
      </c>
      <c r="BVD16" s="131" t="s">
        <v>25</v>
      </c>
      <c r="BVE16" s="131" t="s">
        <v>25</v>
      </c>
      <c r="BVF16" s="131" t="s">
        <v>25</v>
      </c>
      <c r="BVG16" s="131" t="s">
        <v>25</v>
      </c>
      <c r="BVH16" s="131" t="s">
        <v>25</v>
      </c>
      <c r="BVI16" s="131" t="s">
        <v>25</v>
      </c>
      <c r="BVJ16" s="131" t="s">
        <v>25</v>
      </c>
      <c r="BVK16" s="131" t="s">
        <v>25</v>
      </c>
      <c r="BVL16" s="131" t="s">
        <v>25</v>
      </c>
      <c r="BVM16" s="131" t="s">
        <v>25</v>
      </c>
      <c r="BVN16" s="131" t="s">
        <v>25</v>
      </c>
      <c r="BVO16" s="131" t="s">
        <v>25</v>
      </c>
      <c r="BVP16" s="130" t="s">
        <v>25</v>
      </c>
      <c r="BVQ16" s="131" t="s">
        <v>25</v>
      </c>
      <c r="BVR16" s="131" t="s">
        <v>25</v>
      </c>
      <c r="BVS16" s="131" t="s">
        <v>25</v>
      </c>
      <c r="BVT16" s="131" t="s">
        <v>25</v>
      </c>
      <c r="BVU16" s="131" t="s">
        <v>25</v>
      </c>
      <c r="BVV16" s="131" t="s">
        <v>25</v>
      </c>
      <c r="BVW16" s="131" t="s">
        <v>25</v>
      </c>
      <c r="BVX16" s="131" t="s">
        <v>25</v>
      </c>
      <c r="BVY16" s="131" t="s">
        <v>25</v>
      </c>
      <c r="BVZ16" s="131" t="s">
        <v>25</v>
      </c>
      <c r="BWA16" s="122" t="s">
        <v>25</v>
      </c>
      <c r="BWB16" s="123" t="s">
        <v>25</v>
      </c>
      <c r="BWC16" s="123" t="s">
        <v>25</v>
      </c>
      <c r="BWD16" s="123" t="s">
        <v>25</v>
      </c>
      <c r="BWE16" s="123" t="s">
        <v>25</v>
      </c>
      <c r="BWF16" s="123" t="s">
        <v>25</v>
      </c>
      <c r="BWG16" s="123" t="s">
        <v>25</v>
      </c>
      <c r="BWH16" s="123" t="s">
        <v>25</v>
      </c>
      <c r="BWI16" s="123" t="s">
        <v>25</v>
      </c>
      <c r="BWJ16" s="123" t="s">
        <v>25</v>
      </c>
      <c r="BWK16" s="123" t="s">
        <v>25</v>
      </c>
      <c r="BWL16" s="123" t="s">
        <v>25</v>
      </c>
      <c r="BWM16" s="123" t="s">
        <v>25</v>
      </c>
      <c r="BWN16" s="130" t="s">
        <v>25</v>
      </c>
      <c r="BWO16" s="131" t="s">
        <v>25</v>
      </c>
      <c r="BWP16" s="131" t="s">
        <v>25</v>
      </c>
      <c r="BWQ16" s="131" t="s">
        <v>25</v>
      </c>
      <c r="BWR16" s="131" t="s">
        <v>25</v>
      </c>
      <c r="BWS16" s="131" t="s">
        <v>25</v>
      </c>
      <c r="BWT16" s="131" t="s">
        <v>25</v>
      </c>
      <c r="BWU16" s="131" t="s">
        <v>25</v>
      </c>
      <c r="BWV16" s="131" t="s">
        <v>25</v>
      </c>
      <c r="BWW16" s="131" t="s">
        <v>25</v>
      </c>
      <c r="BWX16" s="131" t="s">
        <v>25</v>
      </c>
      <c r="BWY16" s="131" t="s">
        <v>25</v>
      </c>
      <c r="BWZ16" s="131" t="s">
        <v>25</v>
      </c>
      <c r="BXA16" s="131" t="s">
        <v>25</v>
      </c>
      <c r="BXB16" s="131" t="s">
        <v>25</v>
      </c>
      <c r="BXC16" s="131" t="s">
        <v>25</v>
      </c>
      <c r="BXD16" s="131" t="s">
        <v>25</v>
      </c>
      <c r="BXE16" s="131" t="s">
        <v>25</v>
      </c>
      <c r="BXF16" s="130" t="s">
        <v>25</v>
      </c>
      <c r="BXG16" s="131" t="s">
        <v>25</v>
      </c>
      <c r="BXH16" s="131" t="s">
        <v>25</v>
      </c>
      <c r="BXI16" s="131" t="s">
        <v>25</v>
      </c>
      <c r="BXJ16" s="131" t="s">
        <v>25</v>
      </c>
      <c r="BXK16" s="131" t="s">
        <v>25</v>
      </c>
      <c r="BXL16" s="131" t="s">
        <v>25</v>
      </c>
      <c r="BXM16" s="131" t="s">
        <v>25</v>
      </c>
      <c r="BXN16" s="131" t="s">
        <v>25</v>
      </c>
      <c r="BXO16" s="131" t="s">
        <v>25</v>
      </c>
      <c r="BXP16" s="131" t="s">
        <v>25</v>
      </c>
      <c r="BXQ16" s="131" t="s">
        <v>25</v>
      </c>
      <c r="BXR16" s="131" t="s">
        <v>25</v>
      </c>
      <c r="BXS16" s="122" t="s">
        <v>25</v>
      </c>
      <c r="BXT16" s="131" t="s">
        <v>25</v>
      </c>
      <c r="BXU16" s="131" t="s">
        <v>25</v>
      </c>
      <c r="BXV16" s="131" t="s">
        <v>25</v>
      </c>
      <c r="BXW16" s="122" t="s">
        <v>25</v>
      </c>
      <c r="BXX16" s="15" t="s">
        <v>25</v>
      </c>
      <c r="BXY16" s="13" t="s">
        <v>25</v>
      </c>
      <c r="BXZ16" s="13" t="s">
        <v>25</v>
      </c>
      <c r="BYA16" s="13" t="s">
        <v>25</v>
      </c>
      <c r="BYB16" s="314">
        <v>71.849999999999994</v>
      </c>
      <c r="BYC16" s="315">
        <v>74.42</v>
      </c>
      <c r="BYD16" s="316">
        <v>6963</v>
      </c>
      <c r="BYE16" s="317">
        <v>14149</v>
      </c>
      <c r="BYF16" s="317">
        <v>2215</v>
      </c>
      <c r="BYG16" s="318">
        <v>1020</v>
      </c>
      <c r="BYH16" s="179"/>
      <c r="BYI16" s="182"/>
      <c r="BYJ16" s="179"/>
      <c r="BYK16" s="182"/>
      <c r="BYL16" s="186">
        <f>SUM(BYM16:BYP16)</f>
        <v>4508</v>
      </c>
      <c r="BYM16" s="187">
        <v>2151</v>
      </c>
      <c r="BYN16" s="187">
        <v>2251</v>
      </c>
      <c r="BYO16" s="132">
        <v>106</v>
      </c>
      <c r="BYP16" s="64" t="s">
        <v>2206</v>
      </c>
      <c r="BYQ16" s="187">
        <f t="shared" si="59"/>
        <v>20310</v>
      </c>
      <c r="BYR16" s="187">
        <v>7410</v>
      </c>
      <c r="BYS16" s="187">
        <v>4957</v>
      </c>
      <c r="BYT16" s="187">
        <v>7837</v>
      </c>
      <c r="BYU16" s="132">
        <v>106</v>
      </c>
      <c r="BYV16" s="64" t="s">
        <v>2206</v>
      </c>
      <c r="BYW16" s="46">
        <f t="shared" si="60"/>
        <v>60.891186607582469</v>
      </c>
      <c r="BYX16" s="46">
        <f t="shared" si="61"/>
        <v>38.586903003446579</v>
      </c>
      <c r="BYY16" s="47">
        <f t="shared" si="62"/>
        <v>0.52191038897095021</v>
      </c>
      <c r="BYZ16" s="493"/>
      <c r="BZA16" s="494"/>
      <c r="BZB16" s="494" t="s">
        <v>3111</v>
      </c>
      <c r="BZC16" s="494"/>
      <c r="BZD16" s="494" t="s">
        <v>3111</v>
      </c>
      <c r="BZE16" s="494"/>
      <c r="BZF16" s="494"/>
      <c r="BZG16" s="494"/>
      <c r="BZH16" s="494"/>
      <c r="BZI16" s="495"/>
    </row>
    <row r="17" spans="1:2037" s="88" customFormat="1" ht="18" customHeight="1">
      <c r="A17" s="927" t="s">
        <v>30</v>
      </c>
      <c r="B17" s="928"/>
      <c r="C17" s="59">
        <v>1324894</v>
      </c>
      <c r="D17" s="55">
        <v>1339500</v>
      </c>
      <c r="E17" s="17">
        <v>98.90959313176559</v>
      </c>
      <c r="F17" s="55">
        <v>518322</v>
      </c>
      <c r="G17" s="55">
        <v>349081</v>
      </c>
      <c r="H17" s="17">
        <v>148.48187096977492</v>
      </c>
      <c r="I17" s="55">
        <v>114582</v>
      </c>
      <c r="J17" s="55">
        <v>106810</v>
      </c>
      <c r="K17" s="17">
        <v>107.27647224042694</v>
      </c>
      <c r="L17" s="77">
        <v>229763</v>
      </c>
      <c r="M17" s="2">
        <v>211572</v>
      </c>
      <c r="N17" s="2">
        <v>983182</v>
      </c>
      <c r="O17" s="2">
        <v>1004725</v>
      </c>
      <c r="P17" s="2">
        <v>111949</v>
      </c>
      <c r="Q17" s="2">
        <v>123203</v>
      </c>
      <c r="R17" s="46">
        <v>17.341991132875538</v>
      </c>
      <c r="S17" s="46">
        <v>15.794848824188129</v>
      </c>
      <c r="T17" s="46">
        <v>74.208351762480618</v>
      </c>
      <c r="U17" s="46">
        <v>75.007465472191114</v>
      </c>
      <c r="V17" s="46">
        <v>8.4496571046438422</v>
      </c>
      <c r="W17" s="46">
        <v>9.1976857036207544</v>
      </c>
      <c r="X17" s="46">
        <v>76.16405571</v>
      </c>
      <c r="Y17" s="47">
        <v>82.016042541999994</v>
      </c>
      <c r="Z17" s="12">
        <v>4.3497509013338824</v>
      </c>
      <c r="AA17" s="6">
        <v>7.7012600215307279</v>
      </c>
      <c r="AB17" s="2">
        <v>12443</v>
      </c>
      <c r="AC17" s="6">
        <f t="shared" si="63"/>
        <v>9.412076171025511</v>
      </c>
      <c r="AD17" s="2">
        <v>11584</v>
      </c>
      <c r="AE17" s="236">
        <f t="shared" si="64"/>
        <v>8.6811755109014932</v>
      </c>
      <c r="AF17" s="6">
        <v>107.41540055248619</v>
      </c>
      <c r="AG17" s="2">
        <v>9085</v>
      </c>
      <c r="AH17" s="6">
        <f t="shared" si="65"/>
        <v>6.872033433558367</v>
      </c>
      <c r="AI17" s="2">
        <v>5830</v>
      </c>
      <c r="AJ17" s="236">
        <f t="shared" si="66"/>
        <v>4.3690653684871981</v>
      </c>
      <c r="AK17" s="2">
        <v>60215</v>
      </c>
      <c r="AL17" s="2">
        <v>77793</v>
      </c>
      <c r="AM17" s="6">
        <v>77.404136618976011</v>
      </c>
      <c r="AN17" s="2">
        <v>57835</v>
      </c>
      <c r="AO17" s="2">
        <v>73310</v>
      </c>
      <c r="AP17" s="16">
        <v>78.891010776156051</v>
      </c>
      <c r="AQ17" s="13">
        <v>12713</v>
      </c>
      <c r="AR17" s="13">
        <v>14803</v>
      </c>
      <c r="AS17" s="13">
        <v>5327</v>
      </c>
      <c r="AT17" s="13">
        <v>5681</v>
      </c>
      <c r="AU17" s="13">
        <v>7386</v>
      </c>
      <c r="AV17" s="13">
        <v>9122</v>
      </c>
      <c r="AW17" s="47">
        <v>85.881240289130574</v>
      </c>
      <c r="AX17" s="77">
        <v>1095131</v>
      </c>
      <c r="AY17" s="2">
        <v>1127928</v>
      </c>
      <c r="AZ17" s="2">
        <v>428085</v>
      </c>
      <c r="BA17" s="2">
        <v>365633</v>
      </c>
      <c r="BB17" s="2">
        <v>572298</v>
      </c>
      <c r="BC17" s="2">
        <v>580494</v>
      </c>
      <c r="BD17" s="2">
        <v>71542</v>
      </c>
      <c r="BE17" s="2">
        <v>86338</v>
      </c>
      <c r="BF17" s="2">
        <v>23206</v>
      </c>
      <c r="BG17" s="10">
        <v>95463</v>
      </c>
      <c r="BH17" s="77">
        <v>104942</v>
      </c>
      <c r="BI17" s="2">
        <v>97099</v>
      </c>
      <c r="BJ17" s="2">
        <v>99645</v>
      </c>
      <c r="BK17" s="2">
        <v>89165</v>
      </c>
      <c r="BL17" s="2">
        <v>89415</v>
      </c>
      <c r="BM17" s="2">
        <v>72767</v>
      </c>
      <c r="BN17" s="2">
        <v>61366</v>
      </c>
      <c r="BO17" s="2">
        <v>43151</v>
      </c>
      <c r="BP17" s="2">
        <v>28899</v>
      </c>
      <c r="BQ17" s="2">
        <v>22201</v>
      </c>
      <c r="BR17" s="2">
        <v>43818</v>
      </c>
      <c r="BS17" s="10">
        <v>41250</v>
      </c>
      <c r="BT17" s="20">
        <f t="shared" si="5"/>
        <v>99.929534547116631</v>
      </c>
      <c r="BU17" s="20">
        <f t="shared" si="6"/>
        <v>99.680730931115903</v>
      </c>
      <c r="BV17" s="20">
        <f t="shared" si="7"/>
        <v>98.110550982631636</v>
      </c>
      <c r="BW17" s="20">
        <f t="shared" si="8"/>
        <v>94.614813242784379</v>
      </c>
      <c r="BX17" s="20">
        <f t="shared" si="9"/>
        <v>83.282105733765505</v>
      </c>
      <c r="BY17" s="20">
        <f t="shared" si="10"/>
        <v>68.690234577807146</v>
      </c>
      <c r="BZ17" s="20">
        <f t="shared" si="11"/>
        <v>51.956650579967821</v>
      </c>
      <c r="CA17" s="20">
        <f t="shared" si="12"/>
        <v>36.001768759698976</v>
      </c>
      <c r="CB17" s="20">
        <f t="shared" si="13"/>
        <v>28.032243045047146</v>
      </c>
      <c r="CC17" s="20">
        <f t="shared" si="14"/>
        <v>20.089402864873179</v>
      </c>
      <c r="CD17" s="20">
        <f t="shared" si="15"/>
        <v>7.824852451404948</v>
      </c>
      <c r="CE17" s="171">
        <f t="shared" si="16"/>
        <v>6.8752979295769485</v>
      </c>
      <c r="CF17" s="55">
        <v>70</v>
      </c>
      <c r="CG17" s="55">
        <v>281</v>
      </c>
      <c r="CH17" s="55">
        <v>1678</v>
      </c>
      <c r="CI17" s="55">
        <v>4410</v>
      </c>
      <c r="CJ17" s="55">
        <v>16236</v>
      </c>
      <c r="CK17" s="55">
        <v>29486</v>
      </c>
      <c r="CL17" s="55">
        <v>51068</v>
      </c>
      <c r="CM17" s="55">
        <v>67477</v>
      </c>
      <c r="CN17" s="55">
        <v>64894</v>
      </c>
      <c r="CO17" s="55">
        <v>75325</v>
      </c>
      <c r="CP17" s="55">
        <v>438352</v>
      </c>
      <c r="CQ17" s="97">
        <v>403515</v>
      </c>
      <c r="CR17" s="114">
        <f t="shared" si="17"/>
        <v>6.6656509484269058E-2</v>
      </c>
      <c r="CS17" s="114">
        <f t="shared" si="18"/>
        <v>0.28847140950621086</v>
      </c>
      <c r="CT17" s="114">
        <f t="shared" si="19"/>
        <v>1.6521602142491436</v>
      </c>
      <c r="CU17" s="114">
        <f t="shared" si="20"/>
        <v>4.6795415959252971</v>
      </c>
      <c r="CV17" s="114">
        <f t="shared" si="21"/>
        <v>15.12238739242204</v>
      </c>
      <c r="CW17" s="114">
        <f t="shared" si="22"/>
        <v>27.834049181101616</v>
      </c>
      <c r="CX17" s="114">
        <f t="shared" si="23"/>
        <v>43.23765980865295</v>
      </c>
      <c r="CY17" s="114">
        <f t="shared" si="24"/>
        <v>56.297451984848735</v>
      </c>
      <c r="CZ17" s="114">
        <f t="shared" si="25"/>
        <v>62.947658402203857</v>
      </c>
      <c r="DA17" s="114">
        <f t="shared" si="26"/>
        <v>68.160635592836911</v>
      </c>
      <c r="DB17" s="114">
        <f t="shared" si="27"/>
        <v>78.279239622489897</v>
      </c>
      <c r="DC17" s="114">
        <f t="shared" si="28"/>
        <v>67.255414401290722</v>
      </c>
      <c r="DD17" s="59">
        <v>4</v>
      </c>
      <c r="DE17" s="55">
        <v>29</v>
      </c>
      <c r="DF17" s="55">
        <v>239</v>
      </c>
      <c r="DG17" s="55">
        <v>659</v>
      </c>
      <c r="DH17" s="55">
        <v>1702</v>
      </c>
      <c r="DI17" s="55">
        <v>3557</v>
      </c>
      <c r="DJ17" s="55">
        <v>5613</v>
      </c>
      <c r="DK17" s="55">
        <v>8721</v>
      </c>
      <c r="DL17" s="55">
        <v>9137</v>
      </c>
      <c r="DM17" s="55">
        <v>11938</v>
      </c>
      <c r="DN17" s="55">
        <v>54847</v>
      </c>
      <c r="DO17" s="97">
        <v>61434</v>
      </c>
      <c r="DP17" s="18">
        <f t="shared" si="29"/>
        <v>3.8089433991010894E-3</v>
      </c>
      <c r="DQ17" s="17">
        <f t="shared" si="30"/>
        <v>2.9771070731957706E-2</v>
      </c>
      <c r="DR17" s="17">
        <f t="shared" si="31"/>
        <v>0.23531960143357883</v>
      </c>
      <c r="DS17" s="17">
        <f t="shared" si="32"/>
        <v>0.69927843803056033</v>
      </c>
      <c r="DT17" s="17">
        <f t="shared" si="33"/>
        <v>1.5852613538988862</v>
      </c>
      <c r="DU17" s="17">
        <f t="shared" si="34"/>
        <v>3.3577193562089964</v>
      </c>
      <c r="DV17" s="17">
        <f t="shared" si="35"/>
        <v>4.7523495046990094</v>
      </c>
      <c r="DW17" s="17">
        <f t="shared" si="36"/>
        <v>7.2761100635752305</v>
      </c>
      <c r="DX17" s="17">
        <f t="shared" si="37"/>
        <v>8.8629573584759243</v>
      </c>
      <c r="DY17" s="17">
        <f t="shared" si="38"/>
        <v>10.802544543077159</v>
      </c>
      <c r="DZ17" s="17">
        <f t="shared" si="39"/>
        <v>9.7943694920399658</v>
      </c>
      <c r="EA17" s="19">
        <f t="shared" si="40"/>
        <v>10.2394437092274</v>
      </c>
      <c r="EB17" s="170">
        <v>0</v>
      </c>
      <c r="EC17" s="170">
        <v>1</v>
      </c>
      <c r="ED17" s="126">
        <v>2</v>
      </c>
      <c r="EE17" s="126">
        <v>6</v>
      </c>
      <c r="EF17" s="126">
        <v>11</v>
      </c>
      <c r="EG17" s="126">
        <v>125</v>
      </c>
      <c r="EH17" s="126">
        <v>63</v>
      </c>
      <c r="EI17" s="126">
        <v>509</v>
      </c>
      <c r="EJ17" s="126">
        <v>162</v>
      </c>
      <c r="EK17" s="126">
        <v>1047</v>
      </c>
      <c r="EL17" s="126">
        <v>22968</v>
      </c>
      <c r="EM17" s="127">
        <v>93775</v>
      </c>
      <c r="EN17" s="174">
        <f t="shared" si="41"/>
        <v>0</v>
      </c>
      <c r="EO17" s="17">
        <f t="shared" si="42"/>
        <v>1.026588645929576E-3</v>
      </c>
      <c r="EP17" s="17">
        <f t="shared" si="43"/>
        <v>1.9692016856366428E-3</v>
      </c>
      <c r="EQ17" s="17">
        <f t="shared" si="44"/>
        <v>6.3667232597623084E-3</v>
      </c>
      <c r="ER17" s="17">
        <f t="shared" si="45"/>
        <v>1.0245519913565069E-2</v>
      </c>
      <c r="ES17" s="17">
        <f t="shared" si="46"/>
        <v>0.11799688488223911</v>
      </c>
      <c r="ET17" s="17">
        <f t="shared" si="47"/>
        <v>5.3340106680213356E-2</v>
      </c>
      <c r="EU17" s="17">
        <f t="shared" si="48"/>
        <v>0.42466919187705454</v>
      </c>
      <c r="EV17" s="17">
        <f t="shared" si="49"/>
        <v>0.15714119427307646</v>
      </c>
      <c r="EW17" s="17">
        <f t="shared" si="50"/>
        <v>0.94741699921274802</v>
      </c>
      <c r="EX17" s="17">
        <f t="shared" si="51"/>
        <v>4.1015384340651977</v>
      </c>
      <c r="EY17" s="19">
        <f t="shared" si="52"/>
        <v>15.62984395990493</v>
      </c>
      <c r="EZ17" s="96">
        <v>50</v>
      </c>
      <c r="FA17" s="96">
        <v>157</v>
      </c>
      <c r="FB17" s="46">
        <v>31.4</v>
      </c>
      <c r="FC17" s="46">
        <v>29.1</v>
      </c>
      <c r="FD17" s="46">
        <v>30.9</v>
      </c>
      <c r="FE17" s="46">
        <v>28.7</v>
      </c>
      <c r="FF17" s="2">
        <v>17234</v>
      </c>
      <c r="FG17" s="2">
        <v>17412</v>
      </c>
      <c r="FH17" s="2">
        <v>2727</v>
      </c>
      <c r="FI17" s="2">
        <v>2549</v>
      </c>
      <c r="FJ17" s="46">
        <v>40.479999999999997</v>
      </c>
      <c r="FK17" s="46">
        <v>47.92</v>
      </c>
      <c r="FL17" s="46">
        <v>29.22</v>
      </c>
      <c r="FM17" s="46">
        <v>14.25</v>
      </c>
      <c r="FN17" s="45">
        <v>49.74311608843734</v>
      </c>
      <c r="FO17" s="2">
        <v>17234</v>
      </c>
      <c r="FP17" s="46">
        <v>50.256883911562667</v>
      </c>
      <c r="FQ17" s="2">
        <v>17412</v>
      </c>
      <c r="FR17" s="183">
        <v>0</v>
      </c>
      <c r="FS17" s="170">
        <v>0</v>
      </c>
      <c r="FT17" s="2">
        <v>77</v>
      </c>
      <c r="FU17" s="2">
        <v>288</v>
      </c>
      <c r="FV17" s="2">
        <v>968</v>
      </c>
      <c r="FW17" s="2">
        <v>2325</v>
      </c>
      <c r="FX17" s="2">
        <v>6263</v>
      </c>
      <c r="FY17" s="2">
        <v>8213</v>
      </c>
      <c r="FZ17" s="2">
        <v>6890</v>
      </c>
      <c r="GA17" s="2">
        <v>5157</v>
      </c>
      <c r="GB17" s="2">
        <v>2153</v>
      </c>
      <c r="GC17" s="2">
        <v>1057</v>
      </c>
      <c r="GD17" s="2">
        <v>598</v>
      </c>
      <c r="GE17" s="2">
        <v>239</v>
      </c>
      <c r="GF17" s="2">
        <v>285</v>
      </c>
      <c r="GG17" s="10">
        <v>133</v>
      </c>
      <c r="GH17" s="6">
        <v>0</v>
      </c>
      <c r="GI17" s="6">
        <v>0</v>
      </c>
      <c r="GJ17" s="6">
        <v>0.44679122664500409</v>
      </c>
      <c r="GK17" s="6">
        <v>1.6540317022742934</v>
      </c>
      <c r="GL17" s="6">
        <v>5.6168039921086228</v>
      </c>
      <c r="GM17" s="6">
        <v>13.352860096485184</v>
      </c>
      <c r="GN17" s="6">
        <v>36.340953928281309</v>
      </c>
      <c r="GO17" s="6">
        <v>47.168619342981849</v>
      </c>
      <c r="GP17" s="6">
        <v>39.97911105953348</v>
      </c>
      <c r="GQ17" s="6">
        <v>29.617505168849068</v>
      </c>
      <c r="GR17" s="6">
        <v>12.492746895671347</v>
      </c>
      <c r="GS17" s="6">
        <v>6.0705260739719735</v>
      </c>
      <c r="GT17" s="6">
        <v>3.4698851108274344</v>
      </c>
      <c r="GU17" s="6">
        <v>1.3726165862623478</v>
      </c>
      <c r="GV17" s="6">
        <v>1.6537077869328072</v>
      </c>
      <c r="GW17" s="16">
        <v>0.76384102917528141</v>
      </c>
      <c r="GX17" s="77">
        <v>105</v>
      </c>
      <c r="GY17" s="2">
        <v>1239</v>
      </c>
      <c r="GZ17" s="2">
        <v>6430</v>
      </c>
      <c r="HA17" s="2">
        <v>6430</v>
      </c>
      <c r="HB17" s="6">
        <v>11.29</v>
      </c>
      <c r="HC17" s="6">
        <v>11.14</v>
      </c>
      <c r="HD17" s="2">
        <v>3860</v>
      </c>
      <c r="HE17" s="2">
        <v>3975</v>
      </c>
      <c r="HF17" s="2">
        <v>1547</v>
      </c>
      <c r="HG17" s="101">
        <v>0</v>
      </c>
      <c r="HH17" s="6">
        <v>41.142613515241955</v>
      </c>
      <c r="HI17" s="6">
        <v>42.368364954167554</v>
      </c>
      <c r="HJ17" s="6">
        <v>16.489021530590492</v>
      </c>
      <c r="HK17" s="102">
        <v>0</v>
      </c>
      <c r="HL17" s="12">
        <v>26.3</v>
      </c>
      <c r="HM17" s="6">
        <v>32.200000000000003</v>
      </c>
      <c r="HN17" s="6">
        <v>1104</v>
      </c>
      <c r="HO17" s="6">
        <v>1088.5</v>
      </c>
      <c r="HP17" s="6">
        <v>71</v>
      </c>
      <c r="HQ17" s="16">
        <v>98.783806068601592</v>
      </c>
      <c r="HR17" s="46">
        <v>0.6</v>
      </c>
      <c r="HS17" s="46">
        <v>3</v>
      </c>
      <c r="HT17" s="46">
        <v>7.7</v>
      </c>
      <c r="HU17" s="46">
        <v>22.2</v>
      </c>
      <c r="HV17" s="46">
        <v>45.3</v>
      </c>
      <c r="HW17" s="46">
        <v>71.3</v>
      </c>
      <c r="HX17" s="46">
        <v>87.9</v>
      </c>
      <c r="HY17" s="46">
        <v>85.8</v>
      </c>
      <c r="HZ17" s="46">
        <v>56.2</v>
      </c>
      <c r="IA17" s="46">
        <v>31.4</v>
      </c>
      <c r="IB17" s="46">
        <v>17.3</v>
      </c>
      <c r="IC17" s="46">
        <v>3.8</v>
      </c>
      <c r="ID17" s="46">
        <v>4.0999999999999996</v>
      </c>
      <c r="IE17" s="46">
        <v>0.2</v>
      </c>
      <c r="IF17" s="46">
        <v>1.7</v>
      </c>
      <c r="IG17" s="102">
        <v>0</v>
      </c>
      <c r="IH17" s="59">
        <v>11962</v>
      </c>
      <c r="II17" s="55">
        <v>11177</v>
      </c>
      <c r="IJ17" s="55">
        <v>477</v>
      </c>
      <c r="IK17" s="55">
        <v>406</v>
      </c>
      <c r="IL17" s="55">
        <v>4</v>
      </c>
      <c r="IM17" s="55">
        <v>1</v>
      </c>
      <c r="IN17" s="55">
        <v>12180</v>
      </c>
      <c r="IO17" s="55">
        <v>11241</v>
      </c>
      <c r="IP17" s="55">
        <v>388</v>
      </c>
      <c r="IQ17" s="55">
        <v>426</v>
      </c>
      <c r="IR17" s="55">
        <v>8</v>
      </c>
      <c r="IS17" s="97">
        <v>13</v>
      </c>
      <c r="IT17" s="45">
        <v>96.134372739692992</v>
      </c>
      <c r="IU17" s="46">
        <v>96.486533149171265</v>
      </c>
      <c r="IV17" s="46">
        <v>3.8334806718636982</v>
      </c>
      <c r="IW17" s="46">
        <v>3.5048342541436464</v>
      </c>
      <c r="IX17" s="46">
        <v>3.2146588443301455E-2</v>
      </c>
      <c r="IY17" s="46">
        <v>8.6325966850828717E-3</v>
      </c>
      <c r="IZ17" s="46">
        <v>96.851145038167942</v>
      </c>
      <c r="JA17" s="46">
        <v>96.241438356164394</v>
      </c>
      <c r="JB17" s="46">
        <v>3.0852417302798982</v>
      </c>
      <c r="JC17" s="46">
        <v>3.647260273972603</v>
      </c>
      <c r="JD17" s="46">
        <v>6.3613231552162849E-2</v>
      </c>
      <c r="JE17" s="47">
        <v>0.1113013698630137</v>
      </c>
      <c r="JF17" s="77">
        <v>12653</v>
      </c>
      <c r="JG17" s="2">
        <v>253</v>
      </c>
      <c r="JH17" s="2">
        <v>1466</v>
      </c>
      <c r="JI17" s="2">
        <v>4773</v>
      </c>
      <c r="JJ17" s="2">
        <v>4884</v>
      </c>
      <c r="JK17" s="2">
        <v>1140</v>
      </c>
      <c r="JL17" s="2">
        <v>128</v>
      </c>
      <c r="JM17" s="2">
        <v>9</v>
      </c>
      <c r="JN17" s="2">
        <v>9233</v>
      </c>
      <c r="JO17" s="2">
        <v>1949</v>
      </c>
      <c r="JP17" s="10">
        <v>310</v>
      </c>
      <c r="JQ17" s="7">
        <v>52.40422447711741</v>
      </c>
      <c r="JR17" s="7">
        <v>1.0478359908883828</v>
      </c>
      <c r="JS17" s="7">
        <v>6.071650445226755</v>
      </c>
      <c r="JT17" s="7">
        <v>19.768067922965418</v>
      </c>
      <c r="JU17" s="7">
        <v>20.227790432801822</v>
      </c>
      <c r="JV17" s="7">
        <v>4.7214744253468623</v>
      </c>
      <c r="JW17" s="7">
        <v>0.53013046179333201</v>
      </c>
      <c r="JX17" s="7">
        <v>3.7274798094843652E-2</v>
      </c>
      <c r="JY17" s="7">
        <v>38.23980120107683</v>
      </c>
      <c r="JZ17" s="7">
        <v>8.072064609650031</v>
      </c>
      <c r="KA17" s="7">
        <v>1.2839097121557259</v>
      </c>
      <c r="KB17" s="59">
        <v>860512</v>
      </c>
      <c r="KC17" s="55">
        <v>628232</v>
      </c>
      <c r="KD17" s="55">
        <v>232280</v>
      </c>
      <c r="KE17" s="17">
        <v>270.45999999999998</v>
      </c>
      <c r="KF17" s="55">
        <v>74186</v>
      </c>
      <c r="KG17" s="17">
        <f>KF17/$KB17*100</f>
        <v>8.6211464802350228</v>
      </c>
      <c r="KH17" s="55">
        <v>137637</v>
      </c>
      <c r="KI17" s="17">
        <f>KH17/$KB17*100</f>
        <v>15.994779851995093</v>
      </c>
      <c r="KJ17" s="55">
        <v>83353</v>
      </c>
      <c r="KK17" s="17">
        <f>KJ17/$KB17*100</f>
        <v>9.6864424900524337</v>
      </c>
      <c r="KL17" s="55">
        <v>361954</v>
      </c>
      <c r="KM17" s="17">
        <f>KL17/$KB17*100</f>
        <v>42.06263247926816</v>
      </c>
      <c r="KN17" s="55">
        <v>6841</v>
      </c>
      <c r="KO17" s="17">
        <v>0.79499181882414194</v>
      </c>
      <c r="KP17" s="55">
        <v>142270</v>
      </c>
      <c r="KQ17" s="17">
        <f>KP17/$KB17*100</f>
        <v>16.533180246179018</v>
      </c>
      <c r="KR17" s="55">
        <v>54272</v>
      </c>
      <c r="KS17" s="17">
        <f>KR17/$KB17*100</f>
        <v>6.3069428433304822</v>
      </c>
      <c r="KT17" s="55">
        <v>587577</v>
      </c>
      <c r="KU17" s="171">
        <f>KT17/$KB17*100</f>
        <v>68.282255215499603</v>
      </c>
      <c r="KV17" s="100">
        <v>14862</v>
      </c>
      <c r="KW17" s="101">
        <v>15877</v>
      </c>
      <c r="KX17" s="101">
        <v>9325</v>
      </c>
      <c r="KY17" s="101">
        <v>6668</v>
      </c>
      <c r="KZ17" s="101">
        <v>441</v>
      </c>
      <c r="LA17" s="101">
        <v>855</v>
      </c>
      <c r="LB17" s="101">
        <v>5096</v>
      </c>
      <c r="LC17" s="102">
        <v>8354</v>
      </c>
      <c r="LD17" s="15" t="s">
        <v>25</v>
      </c>
      <c r="LE17" s="13" t="s">
        <v>25</v>
      </c>
      <c r="LF17" s="13" t="s">
        <v>25</v>
      </c>
      <c r="LG17" s="13" t="s">
        <v>25</v>
      </c>
      <c r="LH17" s="13" t="s">
        <v>25</v>
      </c>
      <c r="LI17" s="13" t="s">
        <v>25</v>
      </c>
      <c r="LJ17" s="13" t="s">
        <v>25</v>
      </c>
      <c r="LK17" s="13" t="s">
        <v>25</v>
      </c>
      <c r="LL17" s="13" t="s">
        <v>25</v>
      </c>
      <c r="LM17" s="13" t="s">
        <v>25</v>
      </c>
      <c r="LN17" s="13" t="s">
        <v>25</v>
      </c>
      <c r="LO17" s="13" t="s">
        <v>25</v>
      </c>
      <c r="LP17" s="13" t="s">
        <v>25</v>
      </c>
      <c r="LQ17" s="13" t="s">
        <v>25</v>
      </c>
      <c r="LR17" s="13" t="s">
        <v>25</v>
      </c>
      <c r="LS17" s="13" t="s">
        <v>25</v>
      </c>
      <c r="LT17" s="13" t="s">
        <v>25</v>
      </c>
      <c r="LU17" s="13" t="s">
        <v>25</v>
      </c>
      <c r="LV17" s="13" t="s">
        <v>25</v>
      </c>
      <c r="LW17" s="13" t="s">
        <v>25</v>
      </c>
      <c r="LX17" s="13" t="s">
        <v>25</v>
      </c>
      <c r="LY17" s="13" t="s">
        <v>25</v>
      </c>
      <c r="LZ17" s="13" t="s">
        <v>25</v>
      </c>
      <c r="MA17" s="133" t="s">
        <v>25</v>
      </c>
      <c r="MB17" s="15">
        <v>4067</v>
      </c>
      <c r="MC17" s="13">
        <v>4271</v>
      </c>
      <c r="MD17" s="13">
        <v>3798</v>
      </c>
      <c r="ME17" s="13">
        <v>4414</v>
      </c>
      <c r="MF17" s="13">
        <v>2566</v>
      </c>
      <c r="MG17" s="13">
        <v>3019</v>
      </c>
      <c r="MH17" s="13">
        <v>1477</v>
      </c>
      <c r="MI17" s="13">
        <v>2069</v>
      </c>
      <c r="MJ17" s="13">
        <v>186</v>
      </c>
      <c r="MK17" s="13">
        <v>207</v>
      </c>
      <c r="ML17" s="13">
        <v>254</v>
      </c>
      <c r="MM17" s="13">
        <v>292</v>
      </c>
      <c r="MN17" s="13">
        <v>99</v>
      </c>
      <c r="MO17" s="13">
        <v>151</v>
      </c>
      <c r="MP17" s="13">
        <v>80</v>
      </c>
      <c r="MQ17" s="13">
        <v>83</v>
      </c>
      <c r="MR17" s="13">
        <v>16</v>
      </c>
      <c r="MS17" s="13">
        <v>39</v>
      </c>
      <c r="MT17" s="13">
        <v>50</v>
      </c>
      <c r="MU17" s="13">
        <v>70</v>
      </c>
      <c r="MV17" s="13">
        <v>8</v>
      </c>
      <c r="MW17" s="13">
        <v>19</v>
      </c>
      <c r="MX17" s="13">
        <v>197</v>
      </c>
      <c r="MY17" s="13">
        <v>272</v>
      </c>
      <c r="MZ17" s="13">
        <v>4</v>
      </c>
      <c r="NA17" s="13">
        <v>5</v>
      </c>
      <c r="NB17" s="13">
        <v>141</v>
      </c>
      <c r="NC17" s="13">
        <v>211</v>
      </c>
      <c r="ND17" s="13">
        <v>0</v>
      </c>
      <c r="NE17" s="13">
        <v>0</v>
      </c>
      <c r="NF17" s="13">
        <v>0</v>
      </c>
      <c r="NG17" s="13">
        <v>0</v>
      </c>
      <c r="NH17" s="13">
        <v>347</v>
      </c>
      <c r="NI17" s="133">
        <v>405</v>
      </c>
      <c r="NJ17" s="113">
        <v>1058</v>
      </c>
      <c r="NK17" s="98">
        <v>1120</v>
      </c>
      <c r="NL17" s="98">
        <v>725</v>
      </c>
      <c r="NM17" s="98">
        <v>570</v>
      </c>
      <c r="NN17" s="98">
        <v>693</v>
      </c>
      <c r="NO17" s="98">
        <v>545</v>
      </c>
      <c r="NP17" s="98">
        <v>31</v>
      </c>
      <c r="NQ17" s="98">
        <v>25</v>
      </c>
      <c r="NR17" s="98">
        <v>334</v>
      </c>
      <c r="NS17" s="98">
        <v>550</v>
      </c>
      <c r="NT17" s="171">
        <f t="shared" si="53"/>
        <v>44.015444015444018</v>
      </c>
      <c r="NU17" s="30">
        <v>68.5</v>
      </c>
      <c r="NV17" s="30">
        <v>50.9</v>
      </c>
      <c r="NW17" s="30">
        <v>28</v>
      </c>
      <c r="NX17" s="30">
        <v>32.200000000000003</v>
      </c>
      <c r="NY17" s="30">
        <v>94.4</v>
      </c>
      <c r="NZ17" s="30">
        <v>76.599999999999994</v>
      </c>
      <c r="OA17" s="30">
        <v>77.599999999999994</v>
      </c>
      <c r="OB17" s="30">
        <v>44.4</v>
      </c>
      <c r="OC17" s="30">
        <v>12.4</v>
      </c>
      <c r="OD17" s="30">
        <v>3.9</v>
      </c>
      <c r="OE17" s="30">
        <v>60.5</v>
      </c>
      <c r="OF17" s="30">
        <v>60.1</v>
      </c>
      <c r="OG17" s="30">
        <v>75.900000000000006</v>
      </c>
      <c r="OH17" s="30">
        <v>49.5</v>
      </c>
      <c r="OI17" s="30">
        <v>52.8</v>
      </c>
      <c r="OJ17" s="106">
        <v>32.799999999999997</v>
      </c>
      <c r="OK17" s="99">
        <v>2.69</v>
      </c>
      <c r="OL17" s="36">
        <v>0.83</v>
      </c>
      <c r="OM17" s="35">
        <v>27.73</v>
      </c>
      <c r="ON17" s="35">
        <v>13.09</v>
      </c>
      <c r="OO17" s="35">
        <v>0.02</v>
      </c>
      <c r="OP17" s="35">
        <v>0.01</v>
      </c>
      <c r="OQ17" s="35">
        <v>20.25</v>
      </c>
      <c r="OR17" s="35">
        <v>11.89</v>
      </c>
      <c r="OS17" s="35">
        <v>0.26</v>
      </c>
      <c r="OT17" s="35">
        <v>0.03</v>
      </c>
      <c r="OU17" s="35">
        <v>0.47</v>
      </c>
      <c r="OV17" s="35">
        <v>0.23</v>
      </c>
      <c r="OW17" s="35">
        <v>6.73</v>
      </c>
      <c r="OX17" s="41">
        <v>0.93</v>
      </c>
      <c r="OY17" s="35">
        <v>25.59</v>
      </c>
      <c r="OZ17" s="35">
        <v>30.07</v>
      </c>
      <c r="PA17" s="35">
        <v>8.26</v>
      </c>
      <c r="PB17" s="35">
        <v>8.68</v>
      </c>
      <c r="PC17" s="35">
        <v>2.2799999999999998</v>
      </c>
      <c r="PD17" s="35">
        <v>0.56999999999999995</v>
      </c>
      <c r="PE17" s="35">
        <v>2.59</v>
      </c>
      <c r="PF17" s="35">
        <v>3.72</v>
      </c>
      <c r="PG17" s="35">
        <v>0.98</v>
      </c>
      <c r="PH17" s="35">
        <v>0.63</v>
      </c>
      <c r="PI17" s="35">
        <v>1.1599999999999999</v>
      </c>
      <c r="PJ17" s="35">
        <v>2.13</v>
      </c>
      <c r="PK17" s="35">
        <v>1.35</v>
      </c>
      <c r="PL17" s="35">
        <v>1.54</v>
      </c>
      <c r="PM17" s="35">
        <v>1.83</v>
      </c>
      <c r="PN17" s="35">
        <v>4.0199999999999996</v>
      </c>
      <c r="PO17" s="35">
        <f>OY17-PA17-PC17-PE17-PG17-PI17-PK17-PM17</f>
        <v>7.1399999999999988</v>
      </c>
      <c r="PP17" s="35">
        <f>OZ17-PB17-PD17-PF17-PH17-PJ17-PL17-PN17</f>
        <v>8.7800000000000047</v>
      </c>
      <c r="PQ17" s="99">
        <v>2.69</v>
      </c>
      <c r="PR17" s="36">
        <v>0.54</v>
      </c>
      <c r="PS17" s="35">
        <v>4.45</v>
      </c>
      <c r="PT17" s="35">
        <v>5.34</v>
      </c>
      <c r="PU17" s="35">
        <v>10.93</v>
      </c>
      <c r="PV17" s="35">
        <v>7.46</v>
      </c>
      <c r="PW17" s="35">
        <v>2.02</v>
      </c>
      <c r="PX17" s="35">
        <v>10.01</v>
      </c>
      <c r="PY17" s="35">
        <v>8.9499999999999993</v>
      </c>
      <c r="PZ17" s="35">
        <v>11.43</v>
      </c>
      <c r="QA17" s="35">
        <v>2.66</v>
      </c>
      <c r="QB17" s="35">
        <v>0.8</v>
      </c>
      <c r="QC17" s="35">
        <v>24.32</v>
      </c>
      <c r="QD17" s="41">
        <v>8.4</v>
      </c>
      <c r="QE17" s="45">
        <v>56.01</v>
      </c>
      <c r="QF17" s="46">
        <v>43.99</v>
      </c>
      <c r="QG17" s="46">
        <v>4.46</v>
      </c>
      <c r="QH17" s="46">
        <v>0.97</v>
      </c>
      <c r="QI17" s="46">
        <v>9.4499999999999993</v>
      </c>
      <c r="QJ17" s="46">
        <v>3.06</v>
      </c>
      <c r="QK17" s="46">
        <v>3.93</v>
      </c>
      <c r="QL17" s="46">
        <v>4.25</v>
      </c>
      <c r="QM17" s="46">
        <v>35.97</v>
      </c>
      <c r="QN17" s="46">
        <v>30.43</v>
      </c>
      <c r="QO17" s="46">
        <v>2.2000000000000002</v>
      </c>
      <c r="QP17" s="47">
        <v>5.29</v>
      </c>
      <c r="QQ17" s="125">
        <v>4.3</v>
      </c>
      <c r="QR17" s="124">
        <v>4.4000000000000004</v>
      </c>
      <c r="QS17" s="29">
        <v>4.7</v>
      </c>
      <c r="QT17" s="29">
        <v>4</v>
      </c>
      <c r="QU17" s="29">
        <v>6.5</v>
      </c>
      <c r="QV17" s="29">
        <v>6.7</v>
      </c>
      <c r="QW17" s="29">
        <v>3.2</v>
      </c>
      <c r="QX17" s="29">
        <v>2.4</v>
      </c>
      <c r="QY17" s="29">
        <v>5.8</v>
      </c>
      <c r="QZ17" s="29">
        <v>5</v>
      </c>
      <c r="RA17" s="29">
        <v>4.5</v>
      </c>
      <c r="RB17" s="29">
        <v>4.9000000000000004</v>
      </c>
      <c r="RC17" s="29">
        <v>2.8</v>
      </c>
      <c r="RD17" s="29">
        <v>2.7</v>
      </c>
      <c r="RE17" s="29">
        <v>2.2000000000000002</v>
      </c>
      <c r="RF17" s="29">
        <v>1.4</v>
      </c>
      <c r="RG17" s="42">
        <v>12.6</v>
      </c>
      <c r="RH17" s="43">
        <v>14.6</v>
      </c>
      <c r="RI17" s="43">
        <v>7.2</v>
      </c>
      <c r="RJ17" s="43">
        <v>7.6</v>
      </c>
      <c r="RK17" s="43">
        <v>4.7</v>
      </c>
      <c r="RL17" s="43">
        <v>4</v>
      </c>
      <c r="RM17" s="43">
        <v>3.8</v>
      </c>
      <c r="RN17" s="43">
        <v>2</v>
      </c>
      <c r="RO17" s="43">
        <v>3.2</v>
      </c>
      <c r="RP17" s="43">
        <v>1.8</v>
      </c>
      <c r="RQ17" s="43">
        <v>2.7</v>
      </c>
      <c r="RR17" s="43">
        <v>1.9</v>
      </c>
      <c r="RS17" s="43">
        <v>2.2000000000000002</v>
      </c>
      <c r="RT17" s="43">
        <v>1.1000000000000001</v>
      </c>
      <c r="RU17" s="43">
        <v>1.9</v>
      </c>
      <c r="RV17" s="43">
        <v>2</v>
      </c>
      <c r="RW17" s="43">
        <v>1.2</v>
      </c>
      <c r="RX17" s="43" t="s">
        <v>2170</v>
      </c>
      <c r="RY17" s="43" t="s">
        <v>2170</v>
      </c>
      <c r="RZ17" s="44" t="s">
        <v>2170</v>
      </c>
      <c r="SA17" s="55">
        <v>10840</v>
      </c>
      <c r="SB17" s="55">
        <v>10251</v>
      </c>
      <c r="SC17" s="55" t="s">
        <v>2216</v>
      </c>
      <c r="SD17" s="55" t="s">
        <v>2216</v>
      </c>
      <c r="SE17" s="55">
        <v>138702</v>
      </c>
      <c r="SF17" s="55">
        <v>6031</v>
      </c>
      <c r="SG17" s="55">
        <v>5358</v>
      </c>
      <c r="SH17" s="55" t="s">
        <v>2216</v>
      </c>
      <c r="SI17" s="55" t="s">
        <v>2216</v>
      </c>
      <c r="SJ17" s="55">
        <v>28402</v>
      </c>
      <c r="SK17" s="55">
        <v>318</v>
      </c>
      <c r="SL17" s="17">
        <f>100*0.237313432835821</f>
        <v>23.731343283582099</v>
      </c>
      <c r="SM17" s="55">
        <v>1022</v>
      </c>
      <c r="SN17" s="17">
        <f>100*0.762686567164179</f>
        <v>76.268656716417908</v>
      </c>
      <c r="SO17" s="17" t="s">
        <v>25</v>
      </c>
      <c r="SP17" s="17" t="s">
        <v>25</v>
      </c>
      <c r="SQ17" s="17" t="s">
        <v>25</v>
      </c>
      <c r="SR17" s="17" t="s">
        <v>25</v>
      </c>
      <c r="SS17" s="59">
        <v>93</v>
      </c>
      <c r="ST17" s="55">
        <v>111</v>
      </c>
      <c r="SU17" s="55">
        <v>280</v>
      </c>
      <c r="SV17" s="55">
        <v>286</v>
      </c>
      <c r="SW17" s="55">
        <v>318</v>
      </c>
      <c r="SX17" s="55">
        <v>379</v>
      </c>
      <c r="SY17" s="55">
        <v>1339</v>
      </c>
      <c r="SZ17" s="55">
        <v>1420</v>
      </c>
      <c r="TA17" s="55">
        <v>779</v>
      </c>
      <c r="TB17" s="55">
        <v>707</v>
      </c>
      <c r="TC17" s="55">
        <v>1854</v>
      </c>
      <c r="TD17" s="55">
        <v>1620</v>
      </c>
      <c r="TE17" s="55">
        <v>171</v>
      </c>
      <c r="TF17" s="55">
        <v>92</v>
      </c>
      <c r="TG17" s="55">
        <v>6</v>
      </c>
      <c r="TH17" s="55">
        <v>0</v>
      </c>
      <c r="TI17" s="55">
        <v>18</v>
      </c>
      <c r="TJ17" s="55">
        <v>23</v>
      </c>
      <c r="TK17" s="162">
        <v>39</v>
      </c>
      <c r="TL17" s="55">
        <v>2588</v>
      </c>
      <c r="TM17" s="55">
        <v>2739</v>
      </c>
      <c r="TN17" s="55">
        <v>16042</v>
      </c>
      <c r="TO17" s="55">
        <v>3120</v>
      </c>
      <c r="TP17" s="55">
        <v>4320</v>
      </c>
      <c r="TQ17" s="55">
        <v>266</v>
      </c>
      <c r="TR17" s="55">
        <v>0</v>
      </c>
      <c r="TS17" s="55">
        <v>8650</v>
      </c>
      <c r="TT17" s="448">
        <v>42</v>
      </c>
      <c r="TU17" s="55">
        <v>36</v>
      </c>
      <c r="TV17" s="55">
        <v>48</v>
      </c>
      <c r="TW17" s="55">
        <v>147</v>
      </c>
      <c r="TX17" s="55">
        <v>149</v>
      </c>
      <c r="TY17" s="55">
        <v>199</v>
      </c>
      <c r="TZ17" s="55">
        <v>204</v>
      </c>
      <c r="UA17" s="55">
        <v>785</v>
      </c>
      <c r="UB17" s="55">
        <v>798</v>
      </c>
      <c r="UC17" s="55">
        <v>399</v>
      </c>
      <c r="UD17" s="55">
        <v>344</v>
      </c>
      <c r="UE17" s="55">
        <v>962</v>
      </c>
      <c r="UF17" s="55">
        <v>749</v>
      </c>
      <c r="UG17" s="55">
        <v>67</v>
      </c>
      <c r="UH17" s="55">
        <v>32</v>
      </c>
      <c r="UI17" s="55">
        <v>2</v>
      </c>
      <c r="UJ17" s="55">
        <v>0</v>
      </c>
      <c r="UK17" s="55">
        <v>7</v>
      </c>
      <c r="UL17" s="448">
        <v>11</v>
      </c>
      <c r="UM17" s="55">
        <v>14</v>
      </c>
      <c r="UN17" s="55">
        <v>289</v>
      </c>
      <c r="UO17" s="55">
        <v>260</v>
      </c>
      <c r="UP17" s="55">
        <v>3463</v>
      </c>
      <c r="UQ17" s="55">
        <v>349</v>
      </c>
      <c r="UR17" s="55">
        <v>337</v>
      </c>
      <c r="US17" s="55">
        <v>28</v>
      </c>
      <c r="UT17" s="55">
        <v>0</v>
      </c>
      <c r="UU17" s="55">
        <v>1451</v>
      </c>
      <c r="UV17" s="97">
        <v>12</v>
      </c>
      <c r="UW17" s="55">
        <v>0</v>
      </c>
      <c r="UX17" s="55">
        <v>1</v>
      </c>
      <c r="UY17" s="55">
        <v>170</v>
      </c>
      <c r="UZ17" s="55">
        <v>176</v>
      </c>
      <c r="VA17" s="55">
        <v>896</v>
      </c>
      <c r="VB17" s="55">
        <v>1170</v>
      </c>
      <c r="VC17" s="55">
        <v>1538</v>
      </c>
      <c r="VD17" s="55">
        <v>1134</v>
      </c>
      <c r="VE17" s="55">
        <v>886</v>
      </c>
      <c r="VF17" s="55">
        <v>693</v>
      </c>
      <c r="VG17" s="55">
        <v>409</v>
      </c>
      <c r="VH17" s="55">
        <v>457</v>
      </c>
      <c r="VI17" s="55">
        <v>254</v>
      </c>
      <c r="VJ17" s="55">
        <v>362</v>
      </c>
      <c r="VK17" s="55">
        <v>265</v>
      </c>
      <c r="VL17" s="55">
        <v>263</v>
      </c>
      <c r="VM17" s="55">
        <v>178</v>
      </c>
      <c r="VN17" s="55">
        <v>227</v>
      </c>
      <c r="VO17" s="55">
        <v>160</v>
      </c>
      <c r="VP17" s="55">
        <v>102</v>
      </c>
      <c r="VQ17" s="55">
        <v>75</v>
      </c>
      <c r="VR17" s="55">
        <v>44</v>
      </c>
      <c r="VS17" s="55">
        <v>25</v>
      </c>
      <c r="VT17" s="55">
        <v>6</v>
      </c>
      <c r="VU17" s="55">
        <v>2</v>
      </c>
      <c r="VV17" s="448">
        <v>3</v>
      </c>
      <c r="VW17" s="55" t="s">
        <v>25</v>
      </c>
      <c r="VX17" s="55" t="s">
        <v>25</v>
      </c>
      <c r="VY17" s="448">
        <v>37806</v>
      </c>
      <c r="VZ17" s="55">
        <v>0</v>
      </c>
      <c r="WA17" s="55">
        <v>0</v>
      </c>
      <c r="WB17" s="55">
        <v>101</v>
      </c>
      <c r="WC17" s="55">
        <v>99</v>
      </c>
      <c r="WD17" s="55">
        <v>498</v>
      </c>
      <c r="WE17" s="55">
        <v>594</v>
      </c>
      <c r="WF17" s="55">
        <v>861</v>
      </c>
      <c r="WG17" s="55">
        <v>592</v>
      </c>
      <c r="WH17" s="55">
        <v>488</v>
      </c>
      <c r="WI17" s="55">
        <v>371</v>
      </c>
      <c r="WJ17" s="55">
        <v>210</v>
      </c>
      <c r="WK17" s="55">
        <v>241</v>
      </c>
      <c r="WL17" s="55">
        <v>135</v>
      </c>
      <c r="WM17" s="55">
        <v>165</v>
      </c>
      <c r="WN17" s="55">
        <v>130</v>
      </c>
      <c r="WO17" s="55">
        <v>120</v>
      </c>
      <c r="WP17" s="55">
        <v>72</v>
      </c>
      <c r="WQ17" s="55">
        <v>98</v>
      </c>
      <c r="WR17" s="55">
        <v>66</v>
      </c>
      <c r="WS17" s="55">
        <v>39</v>
      </c>
      <c r="WT17" s="55">
        <v>34</v>
      </c>
      <c r="WU17" s="55">
        <v>14</v>
      </c>
      <c r="WV17" s="55">
        <v>8</v>
      </c>
      <c r="WW17" s="55">
        <v>1</v>
      </c>
      <c r="WX17" s="55">
        <v>1</v>
      </c>
      <c r="WY17" s="448">
        <v>1</v>
      </c>
      <c r="WZ17" s="55" t="s">
        <v>25</v>
      </c>
      <c r="XA17" s="55" t="s">
        <v>25</v>
      </c>
      <c r="XB17" s="97">
        <v>6203</v>
      </c>
      <c r="XC17" s="55">
        <v>1</v>
      </c>
      <c r="XD17" s="55">
        <v>0</v>
      </c>
      <c r="XE17" s="55">
        <v>74</v>
      </c>
      <c r="XF17" s="55">
        <v>25</v>
      </c>
      <c r="XG17" s="55">
        <v>593</v>
      </c>
      <c r="XH17" s="55">
        <v>261</v>
      </c>
      <c r="XI17" s="55">
        <v>969</v>
      </c>
      <c r="XJ17" s="55">
        <v>918</v>
      </c>
      <c r="XK17" s="55">
        <v>398</v>
      </c>
      <c r="XL17" s="55">
        <v>1181</v>
      </c>
      <c r="XM17" s="55">
        <v>473</v>
      </c>
      <c r="XN17" s="55">
        <v>605</v>
      </c>
      <c r="XO17" s="55">
        <v>28</v>
      </c>
      <c r="XP17" s="55">
        <v>9</v>
      </c>
      <c r="XQ17" s="55">
        <v>338</v>
      </c>
      <c r="XR17" s="55">
        <v>108</v>
      </c>
      <c r="XS17" s="55">
        <v>796</v>
      </c>
      <c r="XT17" s="55">
        <v>322</v>
      </c>
      <c r="XU17" s="55">
        <v>1188</v>
      </c>
      <c r="XV17" s="448">
        <v>1209</v>
      </c>
      <c r="XW17" s="55">
        <v>0</v>
      </c>
      <c r="XX17" s="55">
        <v>351</v>
      </c>
      <c r="XY17" s="55">
        <v>2979</v>
      </c>
      <c r="XZ17" s="55">
        <v>7900</v>
      </c>
      <c r="YA17" s="55">
        <v>1017</v>
      </c>
      <c r="YB17" s="55">
        <v>3543</v>
      </c>
      <c r="YC17" s="55">
        <v>10</v>
      </c>
      <c r="YD17" s="55">
        <v>2193</v>
      </c>
      <c r="YE17" s="55">
        <v>9007</v>
      </c>
      <c r="YF17" s="448">
        <v>10806</v>
      </c>
      <c r="YG17" s="55">
        <v>0</v>
      </c>
      <c r="YH17" s="55">
        <v>0</v>
      </c>
      <c r="YI17" s="55">
        <v>34</v>
      </c>
      <c r="YJ17" s="55">
        <v>7</v>
      </c>
      <c r="YK17" s="55">
        <v>295</v>
      </c>
      <c r="YL17" s="55">
        <v>95</v>
      </c>
      <c r="YM17" s="55">
        <v>472</v>
      </c>
      <c r="YN17" s="55">
        <v>451</v>
      </c>
      <c r="YO17" s="55">
        <v>179</v>
      </c>
      <c r="YP17" s="55">
        <v>530</v>
      </c>
      <c r="YQ17" s="55">
        <v>260</v>
      </c>
      <c r="YR17" s="55">
        <v>304</v>
      </c>
      <c r="YS17" s="55">
        <v>6</v>
      </c>
      <c r="YT17" s="55">
        <v>1</v>
      </c>
      <c r="YU17" s="55">
        <v>207</v>
      </c>
      <c r="YV17" s="55">
        <v>61</v>
      </c>
      <c r="YW17" s="55">
        <v>455</v>
      </c>
      <c r="YX17" s="55">
        <v>196</v>
      </c>
      <c r="YY17" s="55">
        <v>696</v>
      </c>
      <c r="YZ17" s="448">
        <v>690</v>
      </c>
      <c r="ZA17" s="55">
        <v>0</v>
      </c>
      <c r="ZB17" s="55">
        <v>42</v>
      </c>
      <c r="ZC17" s="55">
        <v>197</v>
      </c>
      <c r="ZD17" s="55">
        <v>916</v>
      </c>
      <c r="ZE17" s="55">
        <v>191</v>
      </c>
      <c r="ZF17" s="55">
        <v>694</v>
      </c>
      <c r="ZG17" s="55">
        <v>1</v>
      </c>
      <c r="ZH17" s="55">
        <v>149</v>
      </c>
      <c r="ZI17" s="55">
        <v>2263</v>
      </c>
      <c r="ZJ17" s="55">
        <v>1750</v>
      </c>
      <c r="ZK17" s="412">
        <v>2116</v>
      </c>
      <c r="ZL17" s="413">
        <v>1753</v>
      </c>
      <c r="ZM17" s="413">
        <v>21</v>
      </c>
      <c r="ZN17" s="407">
        <v>4</v>
      </c>
      <c r="ZO17" s="189">
        <v>1019</v>
      </c>
      <c r="ZP17" s="46">
        <v>97.89</v>
      </c>
      <c r="ZQ17" s="136">
        <v>22</v>
      </c>
      <c r="ZR17" s="46">
        <v>2.11</v>
      </c>
      <c r="ZS17" s="184" t="s">
        <v>2528</v>
      </c>
      <c r="ZT17" s="55">
        <v>3</v>
      </c>
      <c r="ZU17" s="6">
        <f>ZT17/(ZT17+ZV17)*100</f>
        <v>17.647058823529413</v>
      </c>
      <c r="ZV17" s="55">
        <v>14</v>
      </c>
      <c r="ZW17" s="6">
        <f>ZV17/(ZT17+ZV17)*100</f>
        <v>82.35294117647058</v>
      </c>
      <c r="ZX17" s="55" t="s">
        <v>2216</v>
      </c>
      <c r="ZY17" s="6" t="s">
        <v>2216</v>
      </c>
      <c r="ZZ17" s="55">
        <v>2</v>
      </c>
      <c r="AAA17" s="6">
        <f>ZZ17/ZZ17*100</f>
        <v>100</v>
      </c>
      <c r="AAB17" s="55">
        <v>3</v>
      </c>
      <c r="AAC17" s="6">
        <f>AAB17/(AAB17+AAD17)*100</f>
        <v>21.428571428571427</v>
      </c>
      <c r="AAD17" s="55">
        <v>11</v>
      </c>
      <c r="AAE17" s="6">
        <f>AAD17/(AAB17+AAD17)*100</f>
        <v>78.571428571428569</v>
      </c>
      <c r="AAF17" s="55" t="s">
        <v>2216</v>
      </c>
      <c r="AAG17" s="6" t="s">
        <v>2216</v>
      </c>
      <c r="AAH17" s="55">
        <v>1</v>
      </c>
      <c r="AAI17" s="6">
        <f>AAH17/AAH17*100</f>
        <v>100</v>
      </c>
      <c r="AAJ17" s="55" t="s">
        <v>2216</v>
      </c>
      <c r="AAK17" s="6" t="s">
        <v>2216</v>
      </c>
      <c r="AAL17" s="55" t="s">
        <v>2216</v>
      </c>
      <c r="AAM17" s="6" t="s">
        <v>2216</v>
      </c>
      <c r="AAN17" s="55" t="s">
        <v>2216</v>
      </c>
      <c r="AAO17" s="6" t="s">
        <v>2216</v>
      </c>
      <c r="AAP17" s="55" t="s">
        <v>2524</v>
      </c>
      <c r="AAQ17" s="6" t="s">
        <v>2524</v>
      </c>
      <c r="AAR17" s="84" t="s">
        <v>2216</v>
      </c>
      <c r="AAS17" s="85" t="s">
        <v>2216</v>
      </c>
      <c r="AAT17" s="85">
        <v>14</v>
      </c>
      <c r="AAU17" s="300">
        <v>100</v>
      </c>
      <c r="AAV17" s="497" t="s">
        <v>25</v>
      </c>
      <c r="AAW17" s="190">
        <v>628232</v>
      </c>
      <c r="AAX17" s="190">
        <v>232280</v>
      </c>
      <c r="AAY17" s="190">
        <v>681214</v>
      </c>
      <c r="AAZ17" s="190">
        <v>507691</v>
      </c>
      <c r="ABA17" s="190">
        <v>567696</v>
      </c>
      <c r="ABB17" s="190">
        <v>433018</v>
      </c>
      <c r="ABC17" s="191">
        <f>ABB17/ABA17*100</f>
        <v>76.276387362250219</v>
      </c>
      <c r="ABD17" s="190">
        <f>1211919/3.67</f>
        <v>330223.1607629428</v>
      </c>
      <c r="ABE17" s="190">
        <f>981186/2.83</f>
        <v>346708.83392226149</v>
      </c>
      <c r="ABF17" s="190">
        <f>962271/3.67</f>
        <v>262199.18256130791</v>
      </c>
      <c r="ABG17" s="192">
        <f>788412/2.83</f>
        <v>278590.81272084807</v>
      </c>
      <c r="ABH17" s="190">
        <v>962271</v>
      </c>
      <c r="ABI17" s="190">
        <v>788412</v>
      </c>
      <c r="ABJ17" s="190">
        <v>334439</v>
      </c>
      <c r="ABK17" s="190">
        <v>310651</v>
      </c>
      <c r="ABL17" s="190">
        <v>590261</v>
      </c>
      <c r="ABM17" s="190">
        <v>576364</v>
      </c>
      <c r="ABN17" s="190">
        <v>806489</v>
      </c>
      <c r="ABO17" s="190">
        <v>806294</v>
      </c>
      <c r="ABP17" s="190">
        <v>1059867</v>
      </c>
      <c r="ABQ17" s="190">
        <v>1063867</v>
      </c>
      <c r="ABR17" s="190">
        <v>1776937</v>
      </c>
      <c r="ABS17" s="192">
        <v>1904047</v>
      </c>
      <c r="ABT17" s="55">
        <v>68899</v>
      </c>
      <c r="ABU17" s="55">
        <v>26744</v>
      </c>
      <c r="ABV17" s="171">
        <v>27.96</v>
      </c>
      <c r="ABW17" s="184">
        <v>255</v>
      </c>
      <c r="ABX17" s="46">
        <f t="shared" si="67"/>
        <v>26.842105263157894</v>
      </c>
      <c r="ABY17" s="136">
        <v>695</v>
      </c>
      <c r="ABZ17" s="46">
        <f t="shared" si="68"/>
        <v>73.15789473684211</v>
      </c>
      <c r="ACA17" s="188">
        <v>240</v>
      </c>
      <c r="ACB17" s="46">
        <f t="shared" si="69"/>
        <v>26.905829596412556</v>
      </c>
      <c r="ACC17" s="136">
        <v>652</v>
      </c>
      <c r="ACD17" s="46">
        <f t="shared" si="70"/>
        <v>73.094170403587441</v>
      </c>
      <c r="ACE17" s="188">
        <v>114</v>
      </c>
      <c r="ACF17" s="46">
        <f t="shared" si="71"/>
        <v>47.5</v>
      </c>
      <c r="ACG17" s="136">
        <v>315</v>
      </c>
      <c r="ACH17" s="47">
        <f t="shared" si="72"/>
        <v>48.312883435582819</v>
      </c>
      <c r="ACI17" s="72" t="s">
        <v>24</v>
      </c>
      <c r="ACJ17" s="72" t="s">
        <v>24</v>
      </c>
      <c r="ACK17" s="72" t="s">
        <v>24</v>
      </c>
      <c r="ACL17" s="72" t="s">
        <v>24</v>
      </c>
      <c r="ACM17" s="72" t="s">
        <v>24</v>
      </c>
      <c r="ACN17" s="72" t="s">
        <v>24</v>
      </c>
      <c r="ACO17" s="72" t="s">
        <v>24</v>
      </c>
      <c r="ACP17" s="72" t="s">
        <v>24</v>
      </c>
      <c r="ACQ17" s="72" t="s">
        <v>24</v>
      </c>
      <c r="ACR17" s="72" t="s">
        <v>24</v>
      </c>
      <c r="ACS17" s="72" t="s">
        <v>24</v>
      </c>
      <c r="ACT17" s="72" t="s">
        <v>24</v>
      </c>
      <c r="ACU17" s="72" t="s">
        <v>24</v>
      </c>
      <c r="ACV17" s="72" t="s">
        <v>24</v>
      </c>
      <c r="ACW17" s="72" t="s">
        <v>24</v>
      </c>
      <c r="ACX17" s="72" t="s">
        <v>24</v>
      </c>
      <c r="ACY17" s="72" t="s">
        <v>24</v>
      </c>
      <c r="ACZ17" s="72" t="s">
        <v>24</v>
      </c>
      <c r="ADA17" s="72" t="s">
        <v>24</v>
      </c>
      <c r="ADB17" s="72" t="s">
        <v>24</v>
      </c>
      <c r="ADC17" s="72" t="s">
        <v>24</v>
      </c>
      <c r="ADD17" s="72" t="s">
        <v>24</v>
      </c>
      <c r="ADE17" s="72" t="s">
        <v>24</v>
      </c>
      <c r="ADF17" s="72" t="s">
        <v>24</v>
      </c>
      <c r="ADG17" s="72" t="s">
        <v>24</v>
      </c>
      <c r="ADH17" s="72" t="s">
        <v>24</v>
      </c>
      <c r="ADI17" s="72" t="s">
        <v>24</v>
      </c>
      <c r="ADJ17" s="72" t="s">
        <v>24</v>
      </c>
      <c r="ADK17" s="184">
        <v>328</v>
      </c>
      <c r="ADL17" s="136">
        <v>69</v>
      </c>
      <c r="ADM17" s="46">
        <f t="shared" ref="ADM17:ADM19" si="73">ADL17*100/ADK17</f>
        <v>21.036585365853657</v>
      </c>
      <c r="ADN17" s="188">
        <v>796</v>
      </c>
      <c r="ADO17" s="136">
        <v>163</v>
      </c>
      <c r="ADP17" s="47">
        <f t="shared" ref="ADP17:ADP19" si="74">ADO17*100/ADN17</f>
        <v>20.477386934673365</v>
      </c>
      <c r="ADQ17" s="59" t="s">
        <v>24</v>
      </c>
      <c r="ADR17" s="55" t="s">
        <v>24</v>
      </c>
      <c r="ADS17" s="20" t="s">
        <v>24</v>
      </c>
      <c r="ADT17" s="302">
        <v>1161</v>
      </c>
      <c r="ADU17" s="303">
        <v>4529</v>
      </c>
      <c r="ADV17" s="304">
        <v>79.595782073813709</v>
      </c>
      <c r="ADW17" s="498">
        <v>0.95</v>
      </c>
      <c r="ADX17" s="236">
        <v>0.7</v>
      </c>
      <c r="ADY17" s="236">
        <v>15.62</v>
      </c>
      <c r="ADZ17" s="236">
        <v>14.53</v>
      </c>
      <c r="AEA17" s="236">
        <v>0.17</v>
      </c>
      <c r="AEB17" s="236">
        <v>31.28</v>
      </c>
      <c r="AEC17" s="236">
        <v>12.12</v>
      </c>
      <c r="AED17" s="236">
        <v>13.29</v>
      </c>
      <c r="AEE17" s="236">
        <v>8.92</v>
      </c>
      <c r="AEF17" s="499">
        <v>2.4300000000000002</v>
      </c>
      <c r="AEG17" s="59">
        <v>4516</v>
      </c>
      <c r="AEH17" s="55">
        <v>2332</v>
      </c>
      <c r="AEI17" s="20">
        <v>34.053738317757009</v>
      </c>
      <c r="AEJ17" s="178" t="s">
        <v>25</v>
      </c>
      <c r="AEK17" s="20" t="s">
        <v>25</v>
      </c>
      <c r="AEL17" s="20">
        <v>13598</v>
      </c>
      <c r="AEM17" s="20">
        <v>11764</v>
      </c>
      <c r="AEN17" s="178" t="s">
        <v>25</v>
      </c>
      <c r="AEO17" s="171" t="s">
        <v>25</v>
      </c>
      <c r="AEP17" s="125" t="s">
        <v>25</v>
      </c>
      <c r="AEQ17" s="124" t="s">
        <v>25</v>
      </c>
      <c r="AER17" s="124" t="s">
        <v>25</v>
      </c>
      <c r="AES17" s="124" t="s">
        <v>25</v>
      </c>
      <c r="AET17" s="124" t="s">
        <v>25</v>
      </c>
      <c r="AEU17" s="124" t="s">
        <v>25</v>
      </c>
      <c r="AEV17" s="124" t="s">
        <v>25</v>
      </c>
      <c r="AEW17" s="124" t="s">
        <v>25</v>
      </c>
      <c r="AEX17" s="32" t="s">
        <v>25</v>
      </c>
      <c r="AEY17" s="487"/>
      <c r="AEZ17" s="488"/>
      <c r="AFA17" s="488"/>
      <c r="AFB17" s="489"/>
      <c r="AFC17" s="476"/>
      <c r="AFD17" s="58"/>
      <c r="AFE17" s="58"/>
      <c r="AFF17" s="58"/>
      <c r="AFG17" s="58"/>
      <c r="AFH17" s="58"/>
      <c r="AFI17" s="58"/>
      <c r="AFJ17" s="477"/>
      <c r="AFK17" s="170">
        <v>451</v>
      </c>
      <c r="AFL17" s="170">
        <v>145</v>
      </c>
      <c r="AFM17" s="170">
        <v>103</v>
      </c>
      <c r="AFN17" s="170">
        <v>2384</v>
      </c>
      <c r="AFO17" s="170">
        <v>928</v>
      </c>
      <c r="AFP17" s="170">
        <v>1167</v>
      </c>
      <c r="AFQ17" s="170">
        <v>111</v>
      </c>
      <c r="AFR17" s="170">
        <v>40</v>
      </c>
      <c r="AFS17" s="177">
        <v>59</v>
      </c>
      <c r="AFT17" s="170">
        <v>1401</v>
      </c>
      <c r="AFU17" s="170">
        <v>1023</v>
      </c>
      <c r="AFV17" s="170">
        <v>6251</v>
      </c>
      <c r="AFW17" s="170">
        <v>16362</v>
      </c>
      <c r="AFX17" s="175">
        <v>38.204375993154869</v>
      </c>
      <c r="AFY17" s="174">
        <v>5</v>
      </c>
      <c r="AFZ17" s="170">
        <v>39</v>
      </c>
      <c r="AGA17" s="170">
        <v>0</v>
      </c>
      <c r="AGB17" s="170">
        <v>1</v>
      </c>
      <c r="AGC17" s="170">
        <v>5</v>
      </c>
      <c r="AGD17" s="170">
        <v>38</v>
      </c>
      <c r="AGE17" s="170">
        <v>0</v>
      </c>
      <c r="AGF17" s="170">
        <v>39</v>
      </c>
      <c r="AGG17" s="170">
        <v>0</v>
      </c>
      <c r="AGH17" s="170">
        <v>39</v>
      </c>
      <c r="AGI17" s="170">
        <v>0</v>
      </c>
      <c r="AGJ17" s="170">
        <v>14</v>
      </c>
      <c r="AGK17" s="170">
        <v>0</v>
      </c>
      <c r="AGL17" s="177">
        <v>15</v>
      </c>
      <c r="AGM17" s="170">
        <v>36890</v>
      </c>
      <c r="AGN17" s="170">
        <v>1912</v>
      </c>
      <c r="AGO17" s="170">
        <v>2302</v>
      </c>
      <c r="AGP17" s="170">
        <v>2302</v>
      </c>
      <c r="AGQ17" s="170">
        <v>73804000</v>
      </c>
      <c r="AGR17" s="55" t="s">
        <v>25</v>
      </c>
      <c r="AGS17" s="174">
        <v>5</v>
      </c>
      <c r="AGT17" s="170">
        <v>23664</v>
      </c>
      <c r="AGU17" s="170">
        <v>1</v>
      </c>
      <c r="AGV17" s="170">
        <v>16</v>
      </c>
      <c r="AGW17" s="176">
        <v>0.11940000000000001</v>
      </c>
      <c r="AGX17" s="170">
        <v>119</v>
      </c>
      <c r="AGY17" s="176">
        <v>0.89170000000000005</v>
      </c>
      <c r="AGZ17" s="170">
        <v>201</v>
      </c>
      <c r="AHA17" s="170">
        <v>1891</v>
      </c>
      <c r="AHB17" s="170" t="s">
        <v>25</v>
      </c>
      <c r="AHC17" s="170" t="s">
        <v>25</v>
      </c>
      <c r="AHD17" s="176">
        <v>9.6080305927342256</v>
      </c>
      <c r="AHE17" s="176">
        <v>90.391969407265776</v>
      </c>
      <c r="AHF17" s="170">
        <v>19783</v>
      </c>
      <c r="AHG17" s="170">
        <v>1509</v>
      </c>
      <c r="AHH17" s="17">
        <v>11.308610018948855</v>
      </c>
      <c r="AHI17" s="170">
        <v>4849.97</v>
      </c>
      <c r="AHJ17" s="170" t="s">
        <v>25</v>
      </c>
      <c r="AHK17" s="170" t="s">
        <v>25</v>
      </c>
      <c r="AHL17" s="170" t="s">
        <v>25</v>
      </c>
      <c r="AHM17" s="170" t="s">
        <v>25</v>
      </c>
      <c r="AHN17" s="174">
        <v>63668</v>
      </c>
      <c r="AHO17" s="170">
        <v>46958</v>
      </c>
      <c r="AHP17" s="170">
        <v>593</v>
      </c>
      <c r="AHQ17" s="170">
        <v>363</v>
      </c>
      <c r="AHR17" s="170">
        <v>1787</v>
      </c>
      <c r="AHS17" s="170">
        <v>1087</v>
      </c>
      <c r="AHT17" s="170">
        <v>1133</v>
      </c>
      <c r="AHU17" s="170">
        <v>647</v>
      </c>
      <c r="AHV17" s="170">
        <v>1201</v>
      </c>
      <c r="AHW17" s="170">
        <v>829</v>
      </c>
      <c r="AHX17" s="170">
        <v>5571</v>
      </c>
      <c r="AHY17" s="170">
        <v>3606</v>
      </c>
      <c r="AHZ17" s="170">
        <v>10516</v>
      </c>
      <c r="AIA17" s="170">
        <v>6495</v>
      </c>
      <c r="AIB17" s="170">
        <v>18496</v>
      </c>
      <c r="AIC17" s="170">
        <v>12148</v>
      </c>
      <c r="AID17" s="170">
        <v>5393</v>
      </c>
      <c r="AIE17" s="170">
        <v>4058</v>
      </c>
      <c r="AIF17" s="170">
        <v>18978</v>
      </c>
      <c r="AIG17" s="170">
        <v>17725</v>
      </c>
      <c r="AIH17" s="170">
        <v>784</v>
      </c>
      <c r="AII17" s="170">
        <v>557</v>
      </c>
      <c r="AIJ17" s="174">
        <v>9079</v>
      </c>
      <c r="AIK17" s="177">
        <v>4899</v>
      </c>
      <c r="AIL17" s="101">
        <v>282</v>
      </c>
      <c r="AIM17" s="101">
        <v>369</v>
      </c>
      <c r="AIN17" s="101">
        <v>224</v>
      </c>
      <c r="AIO17" s="101">
        <v>289</v>
      </c>
      <c r="AIP17" s="101">
        <v>80</v>
      </c>
      <c r="AIQ17" s="101">
        <v>96</v>
      </c>
      <c r="AIR17" s="101">
        <v>50</v>
      </c>
      <c r="AIS17" s="101">
        <v>67</v>
      </c>
      <c r="AIT17" s="101">
        <v>2948</v>
      </c>
      <c r="AIU17" s="101">
        <v>4277</v>
      </c>
      <c r="AIV17" s="101">
        <v>2664</v>
      </c>
      <c r="AIW17" s="102">
        <v>3910</v>
      </c>
      <c r="AIX17" s="75">
        <v>424</v>
      </c>
      <c r="AIY17" s="75">
        <v>483</v>
      </c>
      <c r="AIZ17" s="75">
        <v>329</v>
      </c>
      <c r="AJA17" s="75">
        <v>578</v>
      </c>
      <c r="AJB17" s="75">
        <v>93</v>
      </c>
      <c r="AJC17" s="75">
        <v>212</v>
      </c>
      <c r="AJD17" s="75">
        <v>55</v>
      </c>
      <c r="AJE17" s="75">
        <v>72</v>
      </c>
      <c r="AJF17" s="75">
        <v>122</v>
      </c>
      <c r="AJG17" s="75">
        <v>137</v>
      </c>
      <c r="AJH17" s="75">
        <v>21</v>
      </c>
      <c r="AJI17" s="75">
        <v>101</v>
      </c>
      <c r="AJJ17" s="75">
        <v>3</v>
      </c>
      <c r="AJK17" s="75">
        <v>13</v>
      </c>
      <c r="AJL17" s="75">
        <v>3</v>
      </c>
      <c r="AJM17" s="75">
        <v>9</v>
      </c>
      <c r="AJN17" s="75">
        <v>12</v>
      </c>
      <c r="AJO17" s="75">
        <v>8</v>
      </c>
      <c r="AJP17" s="75">
        <v>0</v>
      </c>
      <c r="AJQ17" s="75">
        <v>1</v>
      </c>
      <c r="AJR17" s="75">
        <v>0</v>
      </c>
      <c r="AJS17" s="75">
        <v>0</v>
      </c>
      <c r="AJT17" s="75">
        <v>0</v>
      </c>
      <c r="AJU17" s="75">
        <v>0</v>
      </c>
      <c r="AJV17" s="75">
        <v>0</v>
      </c>
      <c r="AJW17" s="75">
        <v>0</v>
      </c>
      <c r="AJX17" s="75">
        <v>0</v>
      </c>
      <c r="AJY17" s="75">
        <v>0</v>
      </c>
      <c r="AJZ17" s="75">
        <v>20</v>
      </c>
      <c r="AKA17" s="75">
        <v>25</v>
      </c>
      <c r="AKB17" s="59">
        <v>8136</v>
      </c>
      <c r="AKC17" s="97">
        <v>9853</v>
      </c>
      <c r="AKD17" s="15" t="s">
        <v>25</v>
      </c>
      <c r="AKE17" s="13">
        <v>243861</v>
      </c>
      <c r="AKF17" s="140">
        <v>30.1</v>
      </c>
      <c r="AKG17" s="13" t="s">
        <v>25</v>
      </c>
      <c r="AKH17" s="226">
        <v>1.4</v>
      </c>
      <c r="AKI17" s="59">
        <v>16</v>
      </c>
      <c r="AKJ17" s="97">
        <v>522</v>
      </c>
      <c r="AKK17" s="59">
        <v>4028</v>
      </c>
      <c r="AKL17" s="55">
        <v>6424</v>
      </c>
      <c r="AKM17" s="55">
        <v>203</v>
      </c>
      <c r="AKN17" s="55">
        <v>510</v>
      </c>
      <c r="AKO17" s="132" t="s">
        <v>25</v>
      </c>
      <c r="AKP17" s="56" t="s">
        <v>25</v>
      </c>
      <c r="AKQ17" s="55">
        <v>68</v>
      </c>
      <c r="AKR17" s="55">
        <v>123</v>
      </c>
      <c r="AKS17" s="55">
        <v>5</v>
      </c>
      <c r="AKT17" s="55">
        <v>17</v>
      </c>
      <c r="AKU17" s="174">
        <v>4366</v>
      </c>
      <c r="AKV17" s="170">
        <v>3953</v>
      </c>
      <c r="AKW17" s="170">
        <v>10237</v>
      </c>
      <c r="AKX17" s="170">
        <v>10980</v>
      </c>
      <c r="AKY17" s="170"/>
      <c r="AKZ17" s="170"/>
      <c r="ALA17" s="170"/>
      <c r="ALB17" s="170"/>
      <c r="ALC17" s="170" t="s">
        <v>25</v>
      </c>
      <c r="ALD17" s="170" t="s">
        <v>25</v>
      </c>
      <c r="ALE17" s="170" t="s">
        <v>25</v>
      </c>
      <c r="ALF17" s="177" t="s">
        <v>25</v>
      </c>
      <c r="ALG17" s="490"/>
      <c r="ALH17" s="491"/>
      <c r="ALI17" s="491"/>
      <c r="ALJ17" s="491"/>
      <c r="ALK17" s="491"/>
      <c r="ALL17" s="491"/>
      <c r="ALM17" s="491"/>
      <c r="ALN17" s="491"/>
      <c r="ALO17" s="491"/>
      <c r="ALP17" s="491"/>
      <c r="ALQ17" s="491"/>
      <c r="ALR17" s="491"/>
      <c r="ALS17" s="491"/>
      <c r="ALT17" s="492"/>
      <c r="ALU17" s="98">
        <v>69153</v>
      </c>
      <c r="ALV17" s="98">
        <v>42377</v>
      </c>
      <c r="ALW17" s="98">
        <v>234138</v>
      </c>
      <c r="ALX17" s="98">
        <v>243174</v>
      </c>
      <c r="ALY17" s="98">
        <v>141143</v>
      </c>
      <c r="ALZ17" s="98">
        <v>149867</v>
      </c>
      <c r="AMA17" s="98">
        <v>92058</v>
      </c>
      <c r="AMB17" s="98">
        <v>87045</v>
      </c>
      <c r="AMC17" s="98">
        <v>298210</v>
      </c>
      <c r="AMD17" s="98">
        <v>270206</v>
      </c>
      <c r="AME17" s="98">
        <v>145465</v>
      </c>
      <c r="AMF17" s="98">
        <v>141322</v>
      </c>
      <c r="AMG17" s="98">
        <v>108499</v>
      </c>
      <c r="AMH17" s="98">
        <v>161078</v>
      </c>
      <c r="AMI17" s="98">
        <v>6465</v>
      </c>
      <c r="AMJ17" s="98">
        <v>32859</v>
      </c>
      <c r="AMK17" s="178">
        <v>6.3145870220092393</v>
      </c>
      <c r="AML17" s="20">
        <v>3.7570660538615943</v>
      </c>
      <c r="AMM17" s="20">
        <v>21.379907974479764</v>
      </c>
      <c r="AMN17" s="20">
        <v>21.559354852437391</v>
      </c>
      <c r="AMO17" s="20">
        <v>12.888229809949678</v>
      </c>
      <c r="AMP17" s="20">
        <v>13.28692966217702</v>
      </c>
      <c r="AMQ17" s="20">
        <v>8.4061176242842173</v>
      </c>
      <c r="AMR17" s="20">
        <v>7.7172479094410287</v>
      </c>
      <c r="AMS17" s="20">
        <v>27.230532237695765</v>
      </c>
      <c r="AMT17" s="20">
        <v>23.955961728053563</v>
      </c>
      <c r="AMU17" s="20">
        <v>13.282885791745464</v>
      </c>
      <c r="AMV17" s="20">
        <v>12.529345844770233</v>
      </c>
      <c r="AMW17" s="20">
        <v>9.9073992061223723</v>
      </c>
      <c r="AMX17" s="20">
        <v>14.280876084289067</v>
      </c>
      <c r="AMY17" s="20">
        <v>0.59034033371350103</v>
      </c>
      <c r="AMZ17" s="20">
        <v>2.9132178649701044</v>
      </c>
      <c r="ANA17" s="20">
        <v>99.409659666286501</v>
      </c>
      <c r="ANB17" s="20">
        <v>97.086782135029893</v>
      </c>
      <c r="ANC17" s="20">
        <v>27.694494996489002</v>
      </c>
      <c r="AND17" s="20">
        <v>25.316420906298987</v>
      </c>
      <c r="ANE17" s="130">
        <v>12426</v>
      </c>
      <c r="ANF17" s="129">
        <v>38.054696352555659</v>
      </c>
      <c r="ANG17" s="131">
        <v>20227</v>
      </c>
      <c r="ANH17" s="129">
        <v>61.945303647444341</v>
      </c>
      <c r="ANI17" s="131">
        <v>325278</v>
      </c>
      <c r="ANJ17" s="129">
        <v>50.681591194860765</v>
      </c>
      <c r="ANK17" s="131">
        <v>316529</v>
      </c>
      <c r="ANL17" s="129">
        <v>49.318408805139242</v>
      </c>
      <c r="ANM17" s="130">
        <v>6</v>
      </c>
      <c r="ANN17" s="129">
        <v>0.46012269938650308</v>
      </c>
      <c r="ANO17" s="131">
        <v>1298</v>
      </c>
      <c r="ANP17" s="129">
        <v>99.539877300613497</v>
      </c>
      <c r="ANQ17" s="131" t="s">
        <v>25</v>
      </c>
      <c r="ANR17" s="129" t="s">
        <v>25</v>
      </c>
      <c r="ANS17" s="131" t="s">
        <v>25</v>
      </c>
      <c r="ANT17" s="129" t="s">
        <v>25</v>
      </c>
      <c r="ANU17" s="131">
        <v>9737</v>
      </c>
      <c r="ANV17" s="129">
        <v>51.969470538001708</v>
      </c>
      <c r="ANW17" s="131">
        <v>8999</v>
      </c>
      <c r="ANX17" s="225">
        <v>48.030529461998292</v>
      </c>
      <c r="ANY17" s="130">
        <v>3320</v>
      </c>
      <c r="ANZ17" s="129">
        <v>29.053994924302089</v>
      </c>
      <c r="AOA17" s="131">
        <v>8107</v>
      </c>
      <c r="AOB17" s="129">
        <v>70.946005075697911</v>
      </c>
      <c r="AOC17" s="131">
        <v>96752</v>
      </c>
      <c r="AOD17" s="129">
        <v>52.033709617566856</v>
      </c>
      <c r="AOE17" s="131">
        <v>89189</v>
      </c>
      <c r="AOF17" s="129">
        <v>47.966290382433137</v>
      </c>
      <c r="AOG17" s="131">
        <v>8314</v>
      </c>
      <c r="AOH17" s="129">
        <v>51.400309119010821</v>
      </c>
      <c r="AOI17" s="131">
        <v>7861</v>
      </c>
      <c r="AOJ17" s="129">
        <v>48.599690880989179</v>
      </c>
      <c r="AOK17" s="130">
        <v>96387</v>
      </c>
      <c r="AOL17" s="131">
        <v>88923</v>
      </c>
      <c r="AOM17" s="131">
        <v>50299</v>
      </c>
      <c r="AON17" s="131">
        <v>48476</v>
      </c>
      <c r="AOO17" s="129">
        <v>52.184423210598943</v>
      </c>
      <c r="AOP17" s="129">
        <v>54.514580029913517</v>
      </c>
      <c r="AOQ17" s="131">
        <v>1697</v>
      </c>
      <c r="AOR17" s="129">
        <v>51.408664041199636</v>
      </c>
      <c r="AOS17" s="131">
        <v>1604</v>
      </c>
      <c r="AOT17" s="129">
        <v>48.591335958800364</v>
      </c>
      <c r="AOU17" s="131">
        <v>31</v>
      </c>
      <c r="AOV17" s="129">
        <v>70.454545454545453</v>
      </c>
      <c r="AOW17" s="131">
        <v>13</v>
      </c>
      <c r="AOX17" s="129">
        <v>29.545454545454547</v>
      </c>
      <c r="AOY17" s="131">
        <v>586</v>
      </c>
      <c r="AOZ17" s="131">
        <v>508</v>
      </c>
      <c r="APA17" s="129">
        <v>115.35433070866142</v>
      </c>
      <c r="APB17" s="131">
        <v>160</v>
      </c>
      <c r="APC17" s="131">
        <v>74</v>
      </c>
      <c r="APD17" s="129">
        <v>31.623931623931622</v>
      </c>
      <c r="APE17" s="131">
        <v>165</v>
      </c>
      <c r="APF17" s="131">
        <v>12619</v>
      </c>
      <c r="APG17" s="130">
        <v>1947</v>
      </c>
      <c r="APH17" s="129">
        <v>30.265816881703717</v>
      </c>
      <c r="API17" s="131">
        <v>4486</v>
      </c>
      <c r="APJ17" s="129">
        <v>69.734183118296286</v>
      </c>
      <c r="APK17" s="131">
        <v>59412</v>
      </c>
      <c r="APL17" s="129">
        <v>52.092941692240245</v>
      </c>
      <c r="APM17" s="131">
        <v>54638</v>
      </c>
      <c r="APN17" s="129">
        <v>47.907058307759755</v>
      </c>
      <c r="APO17" s="131">
        <v>1700</v>
      </c>
      <c r="APP17" s="129">
        <v>50.505050505050505</v>
      </c>
      <c r="APQ17" s="131">
        <v>1666</v>
      </c>
      <c r="APR17" s="129">
        <v>49.494949494949495</v>
      </c>
      <c r="APS17" s="130">
        <v>59170</v>
      </c>
      <c r="APT17" s="131">
        <v>54437</v>
      </c>
      <c r="APU17" s="131">
        <v>44632</v>
      </c>
      <c r="APV17" s="131">
        <v>44093</v>
      </c>
      <c r="APW17" s="129">
        <v>75.430116613148556</v>
      </c>
      <c r="APX17" s="129">
        <v>80.998218123702628</v>
      </c>
      <c r="APY17" s="131">
        <v>1008</v>
      </c>
      <c r="APZ17" s="129">
        <v>51.245551601423486</v>
      </c>
      <c r="AQA17" s="131">
        <v>959</v>
      </c>
      <c r="AQB17" s="129">
        <v>48.754448398576514</v>
      </c>
      <c r="AQC17" s="131">
        <v>254</v>
      </c>
      <c r="AQD17" s="129">
        <v>53.586497890295362</v>
      </c>
      <c r="AQE17" s="131">
        <v>220</v>
      </c>
      <c r="AQF17" s="129">
        <v>46.413502109704638</v>
      </c>
      <c r="AQG17" s="131">
        <v>222</v>
      </c>
      <c r="AQH17" s="131">
        <v>199</v>
      </c>
      <c r="AQI17" s="129">
        <v>111.55778894472361</v>
      </c>
      <c r="AQJ17" s="131">
        <v>48</v>
      </c>
      <c r="AQK17" s="131">
        <v>24</v>
      </c>
      <c r="AQL17" s="129">
        <v>33.333333333333329</v>
      </c>
      <c r="AQM17" s="130"/>
      <c r="AQN17" s="129"/>
      <c r="AQO17" s="131"/>
      <c r="AQP17" s="129"/>
      <c r="AQQ17" s="131"/>
      <c r="AQR17" s="129"/>
      <c r="AQS17" s="131"/>
      <c r="AQT17" s="129"/>
      <c r="AQU17" s="131"/>
      <c r="AQV17" s="129"/>
      <c r="AQW17" s="131"/>
      <c r="AQX17" s="129"/>
      <c r="AQY17" s="131"/>
      <c r="AQZ17" s="129"/>
      <c r="ARA17" s="131"/>
      <c r="ARB17" s="129"/>
      <c r="ARC17" s="131"/>
      <c r="ARD17" s="129"/>
      <c r="ARE17" s="131"/>
      <c r="ARF17" s="129"/>
      <c r="ARG17" s="131"/>
      <c r="ARH17" s="129"/>
      <c r="ARI17" s="131"/>
      <c r="ARJ17" s="129"/>
      <c r="ARK17" s="131"/>
      <c r="ARL17" s="129"/>
      <c r="ARM17" s="131"/>
      <c r="ARN17" s="129"/>
      <c r="ARO17" s="131"/>
      <c r="ARP17" s="129"/>
      <c r="ARQ17" s="131"/>
      <c r="ARR17" s="129"/>
      <c r="ARS17" s="131">
        <v>176</v>
      </c>
      <c r="ART17" s="131">
        <v>130</v>
      </c>
      <c r="ARU17" s="129">
        <v>135.38461538461539</v>
      </c>
      <c r="ARV17" s="131">
        <v>33</v>
      </c>
      <c r="ARW17" s="131">
        <v>5</v>
      </c>
      <c r="ARX17" s="129">
        <v>13.157894736842104</v>
      </c>
      <c r="ARY17" s="130">
        <v>4245</v>
      </c>
      <c r="ARZ17" s="129">
        <v>64.53329279416235</v>
      </c>
      <c r="ASA17" s="131">
        <v>2333</v>
      </c>
      <c r="ASB17" s="129">
        <v>35.466707205837636</v>
      </c>
      <c r="ASC17" s="131">
        <v>91608</v>
      </c>
      <c r="ASD17" s="129">
        <v>47.676742443167626</v>
      </c>
      <c r="ASE17" s="131">
        <v>100536</v>
      </c>
      <c r="ASF17" s="129">
        <v>52.323257556832381</v>
      </c>
      <c r="ASG17" s="130">
        <v>66</v>
      </c>
      <c r="ASH17" s="129">
        <v>24</v>
      </c>
      <c r="ASI17" s="131">
        <v>209</v>
      </c>
      <c r="ASJ17" s="129">
        <v>76</v>
      </c>
      <c r="ASK17" s="131">
        <v>692</v>
      </c>
      <c r="ASL17" s="129">
        <v>61.951656222023274</v>
      </c>
      <c r="ASM17" s="131">
        <v>425</v>
      </c>
      <c r="ASN17" s="129">
        <v>38.048343777976726</v>
      </c>
      <c r="ASO17" s="130"/>
      <c r="ASP17" s="129"/>
      <c r="ASQ17" s="131"/>
      <c r="ASR17" s="129"/>
      <c r="ASS17" s="131"/>
      <c r="AST17" s="129"/>
      <c r="ASU17" s="131"/>
      <c r="ASV17" s="129"/>
      <c r="ASW17" s="131">
        <v>2</v>
      </c>
      <c r="ASX17" s="131">
        <v>141</v>
      </c>
      <c r="ASY17" s="129">
        <v>98.6013986013986</v>
      </c>
      <c r="ASZ17" s="131">
        <v>11019</v>
      </c>
      <c r="ATA17" s="129">
        <v>27.773156899810964</v>
      </c>
      <c r="ATB17" s="131">
        <v>28656</v>
      </c>
      <c r="ATC17" s="129">
        <v>72.226843100189029</v>
      </c>
      <c r="ATD17" s="59">
        <v>999</v>
      </c>
      <c r="ATE17" s="17">
        <v>34.531628067749743</v>
      </c>
      <c r="ATF17" s="55">
        <v>1894</v>
      </c>
      <c r="ATG17" s="19">
        <v>65.468371932250264</v>
      </c>
      <c r="ATH17" s="18" t="s">
        <v>25</v>
      </c>
      <c r="ATI17" s="17" t="s">
        <v>25</v>
      </c>
      <c r="ATJ17" s="17" t="s">
        <v>25</v>
      </c>
      <c r="ATK17" s="28" t="s">
        <v>3024</v>
      </c>
      <c r="ATL17" s="132" t="s">
        <v>3024</v>
      </c>
      <c r="ATM17" s="132" t="s">
        <v>3024</v>
      </c>
      <c r="ATN17" s="132" t="s">
        <v>3024</v>
      </c>
      <c r="ATO17" s="132">
        <v>231</v>
      </c>
      <c r="ATP17" s="17">
        <f t="shared" ref="ATP17:ATP19" si="75">ATO17/(ATO17+ATQ17)*100</f>
        <v>19.028006589785832</v>
      </c>
      <c r="ATQ17" s="132">
        <v>983</v>
      </c>
      <c r="ATR17" s="17">
        <f t="shared" ref="ATR17:ATR19" si="76">ATQ17/(ATO17+ATQ17)*100</f>
        <v>80.971993410214168</v>
      </c>
      <c r="ATS17" s="132" t="s">
        <v>3024</v>
      </c>
      <c r="ATT17" s="132" t="s">
        <v>3024</v>
      </c>
      <c r="ATU17" s="132" t="s">
        <v>3024</v>
      </c>
      <c r="ATV17" s="56" t="s">
        <v>3024</v>
      </c>
      <c r="ATW17" s="92">
        <v>22462</v>
      </c>
      <c r="ATX17" s="120">
        <v>8.5922891995369958E-3</v>
      </c>
      <c r="ATY17" s="92">
        <v>24910</v>
      </c>
      <c r="ATZ17" s="120">
        <v>5.7808109193095139E-3</v>
      </c>
      <c r="AUA17" s="92">
        <v>193</v>
      </c>
      <c r="AUB17" s="120">
        <v>3.1088082901554404</v>
      </c>
      <c r="AUC17" s="120">
        <v>0</v>
      </c>
      <c r="AUD17" s="120">
        <v>0</v>
      </c>
      <c r="AUE17" s="120">
        <v>96.891191709844563</v>
      </c>
      <c r="AUF17" s="92">
        <v>144</v>
      </c>
      <c r="AUG17" s="120">
        <v>11.805555555555555</v>
      </c>
      <c r="AUH17" s="120">
        <v>1.3888888888888888</v>
      </c>
      <c r="AUI17" s="120">
        <v>0.69444444444444442</v>
      </c>
      <c r="AUJ17" s="128">
        <v>86.111111111111114</v>
      </c>
      <c r="AUK17" s="90">
        <v>93905.243794577371</v>
      </c>
      <c r="AUL17" s="120">
        <v>99.981046247156939</v>
      </c>
      <c r="AUM17" s="93">
        <v>1166</v>
      </c>
      <c r="AUN17" s="55">
        <v>8.8000000000000007</v>
      </c>
      <c r="AUO17" s="92">
        <v>334</v>
      </c>
      <c r="AUP17" s="55">
        <v>2.4900000000000002</v>
      </c>
      <c r="AUQ17" s="92">
        <v>0</v>
      </c>
      <c r="AUR17" s="92">
        <v>0</v>
      </c>
      <c r="AUS17" s="92">
        <v>61</v>
      </c>
      <c r="AUT17" s="92">
        <v>34</v>
      </c>
      <c r="AUU17" s="92">
        <v>977</v>
      </c>
      <c r="AUV17" s="92">
        <v>223</v>
      </c>
      <c r="AUW17" s="92">
        <v>128</v>
      </c>
      <c r="AUX17" s="92">
        <v>77</v>
      </c>
      <c r="AUY17" s="92">
        <v>0</v>
      </c>
      <c r="AUZ17" s="94">
        <v>0</v>
      </c>
      <c r="AVA17" s="92">
        <v>217</v>
      </c>
      <c r="AVB17" s="92">
        <v>11</v>
      </c>
      <c r="AVC17" s="92">
        <v>8</v>
      </c>
      <c r="AVD17" s="92">
        <v>0</v>
      </c>
      <c r="AVE17" s="92">
        <v>126</v>
      </c>
      <c r="AVF17" s="92">
        <v>5</v>
      </c>
      <c r="AVG17" s="92">
        <v>49</v>
      </c>
      <c r="AVH17" s="92">
        <v>3</v>
      </c>
      <c r="AVI17" s="92">
        <v>23</v>
      </c>
      <c r="AVJ17" s="92">
        <v>3</v>
      </c>
      <c r="AVK17" s="92">
        <v>7</v>
      </c>
      <c r="AVL17" s="92">
        <v>0</v>
      </c>
      <c r="AVM17" s="92">
        <v>2</v>
      </c>
      <c r="AVN17" s="92">
        <v>0</v>
      </c>
      <c r="AVO17" s="92">
        <v>2</v>
      </c>
      <c r="AVP17" s="92">
        <v>0</v>
      </c>
      <c r="AVQ17" s="92">
        <v>0</v>
      </c>
      <c r="AVR17" s="94">
        <v>0</v>
      </c>
      <c r="AVS17" s="93">
        <v>40</v>
      </c>
      <c r="AVT17" s="92">
        <v>3</v>
      </c>
      <c r="AVU17" s="92">
        <v>0</v>
      </c>
      <c r="AVV17" s="92">
        <v>0</v>
      </c>
      <c r="AVW17" s="92">
        <v>1</v>
      </c>
      <c r="AVX17" s="92">
        <v>0</v>
      </c>
      <c r="AVY17" s="92">
        <v>9</v>
      </c>
      <c r="AVZ17" s="92">
        <v>0</v>
      </c>
      <c r="AWA17" s="92">
        <v>12</v>
      </c>
      <c r="AWB17" s="92">
        <v>2</v>
      </c>
      <c r="AWC17" s="92">
        <v>7</v>
      </c>
      <c r="AWD17" s="92">
        <v>1</v>
      </c>
      <c r="AWE17" s="92">
        <v>7</v>
      </c>
      <c r="AWF17" s="92">
        <v>0</v>
      </c>
      <c r="AWG17" s="92">
        <v>4</v>
      </c>
      <c r="AWH17" s="92">
        <v>0</v>
      </c>
      <c r="AWI17" s="92">
        <v>0</v>
      </c>
      <c r="AWJ17" s="94">
        <v>0</v>
      </c>
      <c r="AWK17" s="93">
        <v>9052</v>
      </c>
      <c r="AWL17" s="92">
        <v>5841</v>
      </c>
      <c r="AWM17" s="92">
        <v>2609</v>
      </c>
      <c r="AWN17" s="92">
        <v>1684</v>
      </c>
      <c r="AWO17" s="92">
        <v>876</v>
      </c>
      <c r="AWP17" s="92">
        <v>618</v>
      </c>
      <c r="AWQ17" s="92">
        <v>586</v>
      </c>
      <c r="AWR17" s="92">
        <v>408</v>
      </c>
      <c r="AWS17" s="92">
        <v>458</v>
      </c>
      <c r="AWT17" s="92">
        <v>498</v>
      </c>
      <c r="AWU17" s="92">
        <v>517</v>
      </c>
      <c r="AWV17" s="92">
        <v>209</v>
      </c>
      <c r="AWW17" s="92">
        <v>459</v>
      </c>
      <c r="AWX17" s="92">
        <v>226</v>
      </c>
      <c r="AWY17" s="92">
        <v>489</v>
      </c>
      <c r="AWZ17" s="92">
        <v>127</v>
      </c>
      <c r="AXA17" s="92">
        <v>411</v>
      </c>
      <c r="AXB17" s="92">
        <v>146</v>
      </c>
      <c r="AXC17" s="92">
        <v>237</v>
      </c>
      <c r="AXD17" s="92">
        <v>241</v>
      </c>
      <c r="AXE17" s="92">
        <v>243</v>
      </c>
      <c r="AXF17" s="92">
        <v>220</v>
      </c>
      <c r="AXG17" s="92">
        <v>211</v>
      </c>
      <c r="AXH17" s="92">
        <v>133</v>
      </c>
      <c r="AXI17" s="92">
        <v>176</v>
      </c>
      <c r="AXJ17" s="92">
        <v>107</v>
      </c>
      <c r="AXK17" s="92">
        <v>1780</v>
      </c>
      <c r="AXL17" s="94">
        <v>1224</v>
      </c>
      <c r="AXM17" s="93">
        <v>46</v>
      </c>
      <c r="AXN17" s="92">
        <v>62</v>
      </c>
      <c r="AXO17" s="92">
        <v>31</v>
      </c>
      <c r="AXP17" s="92">
        <v>43</v>
      </c>
      <c r="AXQ17" s="92">
        <v>16</v>
      </c>
      <c r="AXR17" s="92">
        <v>12</v>
      </c>
      <c r="AXS17" s="92">
        <v>31</v>
      </c>
      <c r="AXT17" s="92">
        <v>21</v>
      </c>
      <c r="AXU17" s="92">
        <v>107</v>
      </c>
      <c r="AXV17" s="92">
        <v>47</v>
      </c>
      <c r="AXW17" s="92">
        <v>786</v>
      </c>
      <c r="AXX17" s="92">
        <v>313</v>
      </c>
      <c r="AXY17" s="92">
        <v>2577</v>
      </c>
      <c r="AXZ17" s="92">
        <v>1159</v>
      </c>
      <c r="AYA17" s="92">
        <v>5489</v>
      </c>
      <c r="AYB17" s="92">
        <v>4227</v>
      </c>
      <c r="AYC17" s="94">
        <v>1</v>
      </c>
      <c r="AYD17" s="92">
        <v>529</v>
      </c>
      <c r="AYE17" s="92">
        <v>314</v>
      </c>
      <c r="AYF17" s="92">
        <v>543</v>
      </c>
      <c r="AYG17" s="92">
        <v>246</v>
      </c>
      <c r="AYH17" s="92">
        <v>289</v>
      </c>
      <c r="AYI17" s="92">
        <v>226</v>
      </c>
      <c r="AYJ17" s="92">
        <v>135</v>
      </c>
      <c r="AYK17" s="92">
        <v>80</v>
      </c>
      <c r="AYL17" s="92">
        <v>253</v>
      </c>
      <c r="AYM17" s="92">
        <v>6</v>
      </c>
      <c r="AYN17" s="92">
        <v>168</v>
      </c>
      <c r="AYO17" s="92">
        <v>9</v>
      </c>
      <c r="AYP17" s="92">
        <v>78</v>
      </c>
      <c r="AYQ17" s="92">
        <v>75</v>
      </c>
      <c r="AYR17" s="92">
        <v>62</v>
      </c>
      <c r="AYS17" s="92">
        <v>31</v>
      </c>
      <c r="AYT17" s="92">
        <v>98</v>
      </c>
      <c r="AYU17" s="92">
        <v>219</v>
      </c>
      <c r="AYV17" s="92">
        <v>68</v>
      </c>
      <c r="AYW17" s="119">
        <v>684.70717271000001</v>
      </c>
      <c r="AYX17" s="120">
        <v>437.73072478</v>
      </c>
      <c r="AYY17" s="120">
        <v>197.34876421000001</v>
      </c>
      <c r="AYZ17" s="120">
        <v>126.20074312</v>
      </c>
      <c r="AZA17" s="120">
        <v>66.261984455999993</v>
      </c>
      <c r="AZB17" s="120">
        <v>46.313574373999998</v>
      </c>
      <c r="AZC17" s="120">
        <v>44.325939372999997</v>
      </c>
      <c r="AZD17" s="120">
        <v>30.575952013999999</v>
      </c>
      <c r="AZE17" s="120">
        <v>34.643822923000002</v>
      </c>
      <c r="AZF17" s="120">
        <v>37.320647311000002</v>
      </c>
      <c r="AZG17" s="120">
        <v>39.106673473999997</v>
      </c>
      <c r="AZH17" s="120">
        <v>15.662681300999999</v>
      </c>
      <c r="AZI17" s="120">
        <v>34.719464457999997</v>
      </c>
      <c r="AZJ17" s="120">
        <v>16.936679302000002</v>
      </c>
      <c r="AZK17" s="120">
        <v>36.988710501</v>
      </c>
      <c r="AZL17" s="120">
        <v>9.5175144749000005</v>
      </c>
      <c r="AZM17" s="120">
        <v>31.088670788999998</v>
      </c>
      <c r="AZN17" s="120">
        <v>10.941394593</v>
      </c>
      <c r="AZO17" s="120">
        <v>17.927043739999998</v>
      </c>
      <c r="AZP17" s="120">
        <v>18.060795185</v>
      </c>
      <c r="AZQ17" s="120">
        <v>18.380892948</v>
      </c>
      <c r="AZR17" s="120">
        <v>16.487032949</v>
      </c>
      <c r="AZS17" s="120">
        <v>15.960363836000001</v>
      </c>
      <c r="AZT17" s="120">
        <v>9.9671608280000008</v>
      </c>
      <c r="AZU17" s="120">
        <v>13.312910119</v>
      </c>
      <c r="AZV17" s="120">
        <v>8.0186932977000005</v>
      </c>
      <c r="AZW17" s="120">
        <v>134.64193188300001</v>
      </c>
      <c r="AZX17" s="128">
        <v>91.727856030399991</v>
      </c>
      <c r="AZY17" s="120">
        <v>369.68576709796673</v>
      </c>
      <c r="AZZ17" s="91">
        <v>535.22099447513813</v>
      </c>
      <c r="BAA17" s="91">
        <v>249.13606043558627</v>
      </c>
      <c r="BAB17" s="91">
        <v>371.20165745856355</v>
      </c>
      <c r="BAC17" s="91">
        <v>428.76450575569743</v>
      </c>
      <c r="BAD17" s="91">
        <v>627.78452814904813</v>
      </c>
      <c r="BAE17" s="91">
        <v>31.894429438558372</v>
      </c>
      <c r="BAF17" s="91">
        <v>26.003012015558465</v>
      </c>
      <c r="BAG17" s="91">
        <v>17.947604573744393</v>
      </c>
      <c r="BAH17" s="91">
        <v>13.193275199155632</v>
      </c>
      <c r="BAI17" s="91">
        <v>52.153780539816005</v>
      </c>
      <c r="BAJ17" s="91">
        <v>24.691033740034932</v>
      </c>
      <c r="BAK17" s="91">
        <v>181.12957101558152</v>
      </c>
      <c r="BAL17" s="91">
        <v>69.579212487801399</v>
      </c>
      <c r="BAM17" s="91">
        <v>762.27493366699503</v>
      </c>
      <c r="BAN17" s="91">
        <v>324.07886385052666</v>
      </c>
      <c r="BAO17" s="91">
        <v>4934.6866487463258</v>
      </c>
      <c r="BAP17" s="91">
        <v>3483.1261613510605</v>
      </c>
      <c r="BAQ17" s="128">
        <v>4.2</v>
      </c>
      <c r="BAR17" s="91">
        <v>40.014371892</v>
      </c>
      <c r="BAS17" s="91">
        <v>23.531492481000001</v>
      </c>
      <c r="BAT17" s="91">
        <v>41.073353378</v>
      </c>
      <c r="BAU17" s="91">
        <v>18.435500479000002</v>
      </c>
      <c r="BAV17" s="91">
        <v>21.860403548000001</v>
      </c>
      <c r="BAW17" s="91">
        <v>16.936679302000002</v>
      </c>
      <c r="BAX17" s="91">
        <v>10.211607194000001</v>
      </c>
      <c r="BAY17" s="91">
        <v>5.9952847085999998</v>
      </c>
      <c r="BAZ17" s="91">
        <v>19.137308296</v>
      </c>
      <c r="BBA17" s="91">
        <v>0.44964635314325285</v>
      </c>
      <c r="BBB17" s="91">
        <v>12.707777841</v>
      </c>
      <c r="BBC17" s="91">
        <v>0.67446952971487928</v>
      </c>
      <c r="BBD17" s="91">
        <v>5.9000397117999999</v>
      </c>
      <c r="BBE17" s="91">
        <v>5.6205794142999999</v>
      </c>
      <c r="BBF17" s="91">
        <v>4.6897751554999996</v>
      </c>
      <c r="BBG17" s="91">
        <v>2.3231728245999999</v>
      </c>
      <c r="BBH17" s="91">
        <v>7.4128704070999998</v>
      </c>
      <c r="BBI17" s="91">
        <v>16.412091889999999</v>
      </c>
      <c r="BBJ17" s="120">
        <v>5.0959920023</v>
      </c>
      <c r="BBK17" s="119">
        <v>587.37689208999996</v>
      </c>
      <c r="BBL17" s="120">
        <v>363.90786743000001</v>
      </c>
      <c r="BBM17" s="120">
        <v>171.70133971999999</v>
      </c>
      <c r="BBN17" s="120">
        <v>103.78352356000001</v>
      </c>
      <c r="BBO17" s="120">
        <v>56.061283111999998</v>
      </c>
      <c r="BBP17" s="120">
        <v>36.798675537000001</v>
      </c>
      <c r="BBQ17" s="120">
        <v>37.672008513999998</v>
      </c>
      <c r="BBR17" s="120">
        <v>24.5</v>
      </c>
      <c r="BBS17" s="120">
        <v>29.963945388999999</v>
      </c>
      <c r="BBT17" s="120">
        <v>30.734218597000002</v>
      </c>
      <c r="BBU17" s="120">
        <v>35.4</v>
      </c>
      <c r="BBV17" s="120">
        <v>13.84171772</v>
      </c>
      <c r="BBW17" s="120">
        <v>27.8</v>
      </c>
      <c r="BBX17" s="120">
        <v>13.4</v>
      </c>
      <c r="BBY17" s="120">
        <v>29.876617432</v>
      </c>
      <c r="BBZ17" s="120">
        <v>7.5063729286000003</v>
      </c>
      <c r="BCA17" s="120">
        <v>26.071250916</v>
      </c>
      <c r="BCB17" s="120">
        <v>9.0290136337280273</v>
      </c>
      <c r="BCC17" s="120">
        <v>15.214789390563965</v>
      </c>
      <c r="BCD17" s="120">
        <v>14.711660385</v>
      </c>
      <c r="BCE17" s="120">
        <v>15.369976044</v>
      </c>
      <c r="BCF17" s="120">
        <v>13.047410011</v>
      </c>
      <c r="BCG17" s="120">
        <v>13.863868713</v>
      </c>
      <c r="BCH17" s="120">
        <v>8.4</v>
      </c>
      <c r="BCI17" s="120" t="s">
        <v>25</v>
      </c>
      <c r="BCJ17" s="128">
        <v>6.8684830665999996</v>
      </c>
      <c r="BCK17" s="119">
        <v>34.523967742919922</v>
      </c>
      <c r="BCL17" s="120">
        <v>19.195610046386719</v>
      </c>
      <c r="BCM17" s="120">
        <v>36.485176086425781</v>
      </c>
      <c r="BCN17" s="120">
        <v>15.574251174926758</v>
      </c>
      <c r="BCO17" s="120">
        <v>19.109766006469727</v>
      </c>
      <c r="BCP17" s="120">
        <v>13.893349647521973</v>
      </c>
      <c r="BCQ17" s="120">
        <v>8.8082981109619141</v>
      </c>
      <c r="BCR17" s="120">
        <v>4.8708314895629883</v>
      </c>
      <c r="BCS17" s="120">
        <v>16.177833557128906</v>
      </c>
      <c r="BCT17" s="120" t="s">
        <v>25</v>
      </c>
      <c r="BCU17" s="120">
        <v>10.98137092590332</v>
      </c>
      <c r="BCV17" s="120" t="s">
        <v>25</v>
      </c>
      <c r="BCW17" s="120">
        <v>5.0195784568786621</v>
      </c>
      <c r="BCX17" s="120">
        <v>4.5794816017150879</v>
      </c>
      <c r="BCY17" s="120">
        <v>4.0739760398864746</v>
      </c>
      <c r="BCZ17" s="120">
        <v>1.9944119453</v>
      </c>
      <c r="BDA17" s="120">
        <v>6.2678723335266113</v>
      </c>
      <c r="BDB17" s="120">
        <v>12.856731414794922</v>
      </c>
      <c r="BDC17" s="128">
        <v>4.0526909828186035</v>
      </c>
      <c r="BDD17" s="90">
        <v>774</v>
      </c>
      <c r="BDE17" s="90">
        <v>1700</v>
      </c>
      <c r="BDF17" s="90">
        <v>4</v>
      </c>
      <c r="BDG17" s="90">
        <v>12</v>
      </c>
      <c r="BDH17" s="90">
        <v>100</v>
      </c>
      <c r="BDI17" s="90">
        <v>281</v>
      </c>
      <c r="BDJ17" s="90">
        <v>352</v>
      </c>
      <c r="BDK17" s="90">
        <v>957</v>
      </c>
      <c r="BDL17" s="90">
        <v>214</v>
      </c>
      <c r="BDM17" s="90">
        <v>366</v>
      </c>
      <c r="BDN17" s="90">
        <v>104</v>
      </c>
      <c r="BDO17" s="94">
        <v>84</v>
      </c>
      <c r="BDP17" s="90">
        <v>211</v>
      </c>
      <c r="BDQ17" s="90">
        <v>133</v>
      </c>
      <c r="BDR17" s="90">
        <v>0</v>
      </c>
      <c r="BDS17" s="90">
        <v>1</v>
      </c>
      <c r="BDT17" s="90">
        <v>9</v>
      </c>
      <c r="BDU17" s="90">
        <v>5</v>
      </c>
      <c r="BDV17" s="90">
        <v>78</v>
      </c>
      <c r="BDW17" s="90">
        <v>56</v>
      </c>
      <c r="BDX17" s="90">
        <v>80</v>
      </c>
      <c r="BDY17" s="90">
        <v>46</v>
      </c>
      <c r="BDZ17" s="90">
        <v>44</v>
      </c>
      <c r="BEA17" s="92">
        <v>25</v>
      </c>
      <c r="BEB17" s="119">
        <v>16</v>
      </c>
      <c r="BEC17" s="120">
        <v>10</v>
      </c>
      <c r="BED17" s="120">
        <v>0</v>
      </c>
      <c r="BEE17" s="120">
        <v>0.5</v>
      </c>
      <c r="BEF17" s="120">
        <v>4.4000000000000004</v>
      </c>
      <c r="BEG17" s="120">
        <v>2.6</v>
      </c>
      <c r="BEH17" s="120">
        <v>18</v>
      </c>
      <c r="BEI17" s="120">
        <v>12.4</v>
      </c>
      <c r="BEJ17" s="120">
        <v>23.7</v>
      </c>
      <c r="BEK17" s="120">
        <v>12.9</v>
      </c>
      <c r="BEL17" s="120">
        <v>39.6</v>
      </c>
      <c r="BEM17" s="128">
        <v>20.6</v>
      </c>
      <c r="BEN17" s="92" t="s">
        <v>2205</v>
      </c>
      <c r="BEO17" s="92" t="s">
        <v>2205</v>
      </c>
      <c r="BEP17" s="92" t="s">
        <v>2205</v>
      </c>
      <c r="BEQ17" s="92" t="s">
        <v>2205</v>
      </c>
      <c r="BER17" s="92" t="s">
        <v>2205</v>
      </c>
      <c r="BES17" s="92" t="s">
        <v>2205</v>
      </c>
      <c r="BET17" s="92" t="s">
        <v>2205</v>
      </c>
      <c r="BEU17" s="92" t="s">
        <v>2205</v>
      </c>
      <c r="BEV17" s="92" t="s">
        <v>2205</v>
      </c>
      <c r="BEW17" s="92" t="s">
        <v>2205</v>
      </c>
      <c r="BEX17" s="92" t="s">
        <v>2205</v>
      </c>
      <c r="BEY17" s="92" t="s">
        <v>2205</v>
      </c>
      <c r="BEZ17" s="92" t="s">
        <v>2205</v>
      </c>
      <c r="BFA17" s="92" t="s">
        <v>2205</v>
      </c>
      <c r="BFB17" s="92" t="s">
        <v>2205</v>
      </c>
      <c r="BFC17" s="92" t="s">
        <v>2205</v>
      </c>
      <c r="BFD17" s="59">
        <v>2704</v>
      </c>
      <c r="BFE17" s="55">
        <v>3302</v>
      </c>
      <c r="BFF17" s="162">
        <v>2800</v>
      </c>
      <c r="BFG17" s="55">
        <v>2656</v>
      </c>
      <c r="BFH17" s="59" t="s">
        <v>25</v>
      </c>
      <c r="BFI17" s="97" t="s">
        <v>25</v>
      </c>
      <c r="BFJ17" s="59" t="s">
        <v>25</v>
      </c>
      <c r="BFK17" s="97" t="s">
        <v>25</v>
      </c>
      <c r="BFL17" s="59" t="s">
        <v>25</v>
      </c>
      <c r="BFM17" s="97" t="s">
        <v>25</v>
      </c>
      <c r="BFN17" s="59" t="s">
        <v>25</v>
      </c>
      <c r="BFO17" s="97" t="s">
        <v>25</v>
      </c>
      <c r="BFP17" s="59" t="s">
        <v>25</v>
      </c>
      <c r="BFQ17" s="59" t="s">
        <v>25</v>
      </c>
      <c r="BFR17" s="55" t="s">
        <v>25</v>
      </c>
      <c r="BFS17" s="55" t="s">
        <v>25</v>
      </c>
      <c r="BFT17" s="55" t="s">
        <v>25</v>
      </c>
      <c r="BFU17" s="55" t="s">
        <v>25</v>
      </c>
      <c r="BFV17" s="55" t="s">
        <v>25</v>
      </c>
      <c r="BFW17" s="55" t="s">
        <v>25</v>
      </c>
      <c r="BFX17" s="97" t="s">
        <v>25</v>
      </c>
      <c r="BFY17" s="55" t="s">
        <v>25</v>
      </c>
      <c r="BFZ17" s="207" t="s">
        <v>25</v>
      </c>
      <c r="BGA17" s="207" t="s">
        <v>25</v>
      </c>
      <c r="BGB17" s="207" t="s">
        <v>25</v>
      </c>
      <c r="BGC17" s="207" t="s">
        <v>25</v>
      </c>
      <c r="BGD17" s="207" t="s">
        <v>25</v>
      </c>
      <c r="BGE17" s="207" t="s">
        <v>25</v>
      </c>
      <c r="BGF17" s="207" t="s">
        <v>25</v>
      </c>
      <c r="BGG17" s="55" t="s">
        <v>25</v>
      </c>
      <c r="BGH17" s="207" t="s">
        <v>25</v>
      </c>
      <c r="BGI17" s="207" t="s">
        <v>25</v>
      </c>
      <c r="BGJ17" s="207" t="s">
        <v>25</v>
      </c>
      <c r="BGK17" s="207" t="s">
        <v>25</v>
      </c>
      <c r="BGL17" s="207" t="s">
        <v>25</v>
      </c>
      <c r="BGM17" s="307" t="s">
        <v>25</v>
      </c>
      <c r="BGN17" s="55">
        <v>72</v>
      </c>
      <c r="BGO17" s="55">
        <v>52</v>
      </c>
      <c r="BGP17" s="55">
        <v>2</v>
      </c>
      <c r="BGQ17" s="55">
        <v>55</v>
      </c>
      <c r="BGR17" s="55">
        <v>50</v>
      </c>
      <c r="BGS17" s="55">
        <v>2</v>
      </c>
      <c r="BGT17" s="55">
        <v>7</v>
      </c>
      <c r="BGU17" s="55">
        <v>1</v>
      </c>
      <c r="BGV17" s="55">
        <v>6</v>
      </c>
      <c r="BGW17" s="55">
        <v>6</v>
      </c>
      <c r="BGX17" s="55">
        <v>1</v>
      </c>
      <c r="BGY17" s="101">
        <v>0</v>
      </c>
      <c r="BGZ17" s="101">
        <v>0</v>
      </c>
      <c r="BHA17" s="101">
        <v>0</v>
      </c>
      <c r="BHB17" s="101">
        <v>0</v>
      </c>
      <c r="BHC17" s="100">
        <v>10966</v>
      </c>
      <c r="BHD17" s="101">
        <v>6082</v>
      </c>
      <c r="BHE17" s="101">
        <v>3004</v>
      </c>
      <c r="BHF17" s="101">
        <v>303</v>
      </c>
      <c r="BHG17" s="101">
        <v>1577</v>
      </c>
      <c r="BHH17" s="874">
        <v>3167</v>
      </c>
      <c r="BHI17" s="873"/>
      <c r="BHJ17" s="874">
        <v>2087</v>
      </c>
      <c r="BHK17" s="873"/>
      <c r="BHL17" s="873" t="s">
        <v>25</v>
      </c>
      <c r="BHM17" s="873"/>
      <c r="BHN17" s="101">
        <v>1</v>
      </c>
      <c r="BHO17" s="102">
        <v>0</v>
      </c>
      <c r="BHP17" s="100">
        <v>2589</v>
      </c>
      <c r="BHQ17" s="101">
        <v>7073</v>
      </c>
      <c r="BHR17" s="101">
        <v>599</v>
      </c>
      <c r="BHS17" s="101">
        <v>4583</v>
      </c>
      <c r="BHT17" s="101">
        <v>1376</v>
      </c>
      <c r="BHU17" s="101">
        <v>1369</v>
      </c>
      <c r="BHV17" s="75">
        <v>102</v>
      </c>
      <c r="BHW17" s="75">
        <v>172</v>
      </c>
      <c r="BHX17" s="75">
        <v>512</v>
      </c>
      <c r="BHY17" s="75">
        <v>949</v>
      </c>
      <c r="BHZ17" s="75">
        <v>298</v>
      </c>
      <c r="BIA17" s="75">
        <v>233</v>
      </c>
      <c r="BIB17" s="75">
        <v>509</v>
      </c>
      <c r="BIC17" s="75">
        <v>410</v>
      </c>
      <c r="BID17" s="75">
        <v>485</v>
      </c>
      <c r="BIE17" s="75">
        <v>667</v>
      </c>
      <c r="BIF17" s="75">
        <v>89</v>
      </c>
      <c r="BIG17" s="75">
        <v>341</v>
      </c>
      <c r="BIH17" s="75">
        <v>288</v>
      </c>
      <c r="BII17" s="75">
        <v>2527</v>
      </c>
      <c r="BIJ17" s="75">
        <v>452</v>
      </c>
      <c r="BIK17" s="75">
        <v>2106</v>
      </c>
      <c r="BIL17" s="75">
        <v>194</v>
      </c>
      <c r="BIM17" s="101">
        <v>273</v>
      </c>
      <c r="BIN17" s="75">
        <v>274</v>
      </c>
      <c r="BIO17" s="102">
        <v>516</v>
      </c>
      <c r="BIP17" s="100">
        <v>7449</v>
      </c>
      <c r="BIQ17" s="101">
        <v>1498</v>
      </c>
      <c r="BIR17" s="101">
        <v>148</v>
      </c>
      <c r="BIS17" s="75">
        <v>0</v>
      </c>
      <c r="BIT17" s="75" t="s">
        <v>25</v>
      </c>
      <c r="BIU17" s="76" t="s">
        <v>25</v>
      </c>
      <c r="BIV17" s="101">
        <v>1531</v>
      </c>
      <c r="BIW17" s="101">
        <v>134</v>
      </c>
      <c r="BIX17" s="101">
        <v>1055</v>
      </c>
      <c r="BIY17" s="75">
        <v>1</v>
      </c>
      <c r="BIZ17" s="75">
        <v>35</v>
      </c>
      <c r="BJA17" s="75">
        <v>17</v>
      </c>
      <c r="BJB17" s="75">
        <v>93</v>
      </c>
      <c r="BJC17" s="75">
        <v>91</v>
      </c>
      <c r="BJD17" s="75">
        <v>518</v>
      </c>
      <c r="BJE17" s="75">
        <v>12</v>
      </c>
      <c r="BJF17" s="75">
        <v>153</v>
      </c>
      <c r="BJG17" s="75">
        <v>3</v>
      </c>
      <c r="BJH17" s="75">
        <v>55</v>
      </c>
      <c r="BJI17" s="75">
        <v>0</v>
      </c>
      <c r="BJJ17" s="75">
        <v>60</v>
      </c>
      <c r="BJK17" s="75">
        <v>0</v>
      </c>
      <c r="BJL17" s="75">
        <v>22</v>
      </c>
      <c r="BJM17" s="75">
        <v>0</v>
      </c>
      <c r="BJN17" s="75">
        <v>6</v>
      </c>
      <c r="BJO17" s="75">
        <v>0</v>
      </c>
      <c r="BJP17" s="75">
        <v>1</v>
      </c>
      <c r="BJQ17" s="75">
        <v>10</v>
      </c>
      <c r="BJR17" s="75">
        <v>112</v>
      </c>
      <c r="BJS17" s="100">
        <v>1105</v>
      </c>
      <c r="BJT17" s="102">
        <v>43</v>
      </c>
      <c r="BJU17" s="179">
        <v>54</v>
      </c>
      <c r="BJV17" s="180">
        <v>31.104378229239266</v>
      </c>
      <c r="BJW17" s="64">
        <v>6</v>
      </c>
      <c r="BJX17" s="180">
        <v>3.7493204356710348</v>
      </c>
      <c r="BJY17" s="64">
        <v>983</v>
      </c>
      <c r="BJZ17" s="180">
        <v>796.8159784705673</v>
      </c>
      <c r="BKA17" s="64">
        <v>146</v>
      </c>
      <c r="BKB17" s="180">
        <v>128.18261633011414</v>
      </c>
      <c r="BKC17" s="64">
        <v>1699</v>
      </c>
      <c r="BKD17" s="180">
        <v>1382.4359840193981</v>
      </c>
      <c r="BKE17" s="64">
        <v>394</v>
      </c>
      <c r="BKF17" s="180">
        <v>346.1849365620497</v>
      </c>
      <c r="BKG17" s="64">
        <v>13157</v>
      </c>
      <c r="BKH17" s="180">
        <v>1458.4016884072751</v>
      </c>
      <c r="BKI17" s="64">
        <v>3076</v>
      </c>
      <c r="BKJ17" s="181">
        <v>324.93838741402493</v>
      </c>
      <c r="BKK17" s="179">
        <v>15893</v>
      </c>
      <c r="BKL17" s="64">
        <v>3622</v>
      </c>
      <c r="BKM17" s="64">
        <v>341</v>
      </c>
      <c r="BKN17" s="64">
        <v>15</v>
      </c>
      <c r="BKO17" s="64">
        <v>6</v>
      </c>
      <c r="BKP17" s="64">
        <v>0</v>
      </c>
      <c r="BKQ17" s="64">
        <v>45</v>
      </c>
      <c r="BKR17" s="64">
        <v>3</v>
      </c>
      <c r="BKS17" s="64">
        <v>161</v>
      </c>
      <c r="BKT17" s="64">
        <v>5</v>
      </c>
      <c r="BKU17" s="64">
        <v>0</v>
      </c>
      <c r="BKV17" s="64">
        <v>0</v>
      </c>
      <c r="BKW17" s="64">
        <v>22</v>
      </c>
      <c r="BKX17" s="64">
        <v>1</v>
      </c>
      <c r="BKY17" s="64">
        <v>63</v>
      </c>
      <c r="BKZ17" s="64">
        <v>1</v>
      </c>
      <c r="BLA17" s="64">
        <v>44</v>
      </c>
      <c r="BLB17" s="64">
        <v>5</v>
      </c>
      <c r="BLC17" s="64">
        <v>2984</v>
      </c>
      <c r="BLD17" s="64">
        <v>659</v>
      </c>
      <c r="BLE17" s="64">
        <v>1041</v>
      </c>
      <c r="BLF17" s="64">
        <v>649</v>
      </c>
      <c r="BLG17" s="64">
        <v>64</v>
      </c>
      <c r="BLH17" s="64">
        <v>30</v>
      </c>
      <c r="BLI17" s="64">
        <v>3280</v>
      </c>
      <c r="BLJ17" s="64">
        <v>557</v>
      </c>
      <c r="BLK17" s="64">
        <v>30</v>
      </c>
      <c r="BLL17" s="182">
        <v>17</v>
      </c>
      <c r="BLM17" s="179">
        <v>14848</v>
      </c>
      <c r="BLN17" s="64">
        <v>10411</v>
      </c>
      <c r="BLO17" s="64">
        <v>3290</v>
      </c>
      <c r="BLP17" s="64">
        <v>2975</v>
      </c>
      <c r="BLQ17" s="64">
        <v>2282</v>
      </c>
      <c r="BLR17" s="64">
        <v>1706</v>
      </c>
      <c r="BLS17" s="64">
        <v>486</v>
      </c>
      <c r="BLT17" s="64">
        <v>390</v>
      </c>
      <c r="BLU17" s="64">
        <v>5949</v>
      </c>
      <c r="BLV17" s="64">
        <v>3588</v>
      </c>
      <c r="BLW17" s="64">
        <v>546</v>
      </c>
      <c r="BLX17" s="64">
        <v>380</v>
      </c>
      <c r="BLY17" s="64">
        <v>342</v>
      </c>
      <c r="BLZ17" s="64">
        <v>460</v>
      </c>
      <c r="BMA17" s="64">
        <v>558</v>
      </c>
      <c r="BMB17" s="64">
        <v>114</v>
      </c>
      <c r="BMC17" s="64">
        <v>422</v>
      </c>
      <c r="BMD17" s="64">
        <v>154</v>
      </c>
      <c r="BME17" s="64">
        <v>973</v>
      </c>
      <c r="BMF17" s="182">
        <v>644</v>
      </c>
      <c r="BMG17" s="179">
        <v>15893</v>
      </c>
      <c r="BMH17" s="64">
        <v>3622</v>
      </c>
      <c r="BMI17" s="64">
        <v>5129</v>
      </c>
      <c r="BMJ17" s="64">
        <v>1595</v>
      </c>
      <c r="BMK17" s="64">
        <v>1685</v>
      </c>
      <c r="BML17" s="64">
        <v>651</v>
      </c>
      <c r="BMM17" s="64">
        <v>900</v>
      </c>
      <c r="BMN17" s="64">
        <v>283</v>
      </c>
      <c r="BMO17" s="64">
        <v>6454</v>
      </c>
      <c r="BMP17" s="64">
        <v>764</v>
      </c>
      <c r="BMQ17" s="64">
        <v>487</v>
      </c>
      <c r="BMR17" s="64">
        <v>96</v>
      </c>
      <c r="BMS17" s="64">
        <v>345</v>
      </c>
      <c r="BMT17" s="64">
        <v>140</v>
      </c>
      <c r="BMU17" s="64">
        <v>353</v>
      </c>
      <c r="BMV17" s="64">
        <v>33</v>
      </c>
      <c r="BMW17" s="64">
        <v>513</v>
      </c>
      <c r="BMX17" s="64">
        <v>50</v>
      </c>
      <c r="BMY17" s="64">
        <v>27</v>
      </c>
      <c r="BMZ17" s="182">
        <v>10</v>
      </c>
      <c r="BNA17" s="179">
        <v>2984</v>
      </c>
      <c r="BNB17" s="64">
        <v>659</v>
      </c>
      <c r="BNC17" s="180">
        <v>225.71433974395342</v>
      </c>
      <c r="BND17" s="181">
        <v>49.386157786900604</v>
      </c>
      <c r="BNE17" s="179">
        <v>341</v>
      </c>
      <c r="BNF17" s="64">
        <v>161</v>
      </c>
      <c r="BNG17" s="64">
        <v>44</v>
      </c>
      <c r="BNH17" s="64">
        <v>15</v>
      </c>
      <c r="BNI17" s="64">
        <v>5</v>
      </c>
      <c r="BNJ17" s="64">
        <v>5</v>
      </c>
      <c r="BNK17" s="180">
        <v>25.793763355458481</v>
      </c>
      <c r="BNL17" s="180">
        <v>1.1241158828581321</v>
      </c>
      <c r="BNM17" s="64">
        <v>92</v>
      </c>
      <c r="BNN17" s="64">
        <v>15</v>
      </c>
      <c r="BNO17" s="64">
        <v>15</v>
      </c>
      <c r="BNP17" s="64">
        <v>292</v>
      </c>
      <c r="BNQ17" s="64">
        <v>160</v>
      </c>
      <c r="BNR17" s="182">
        <v>90</v>
      </c>
      <c r="BNS17" s="179">
        <v>569</v>
      </c>
      <c r="BNT17" s="180">
        <v>21.419910427882474</v>
      </c>
      <c r="BNU17" s="64">
        <v>538</v>
      </c>
      <c r="BNV17" s="180">
        <v>94.5518453427065</v>
      </c>
      <c r="BNW17" s="64">
        <v>514</v>
      </c>
      <c r="BNX17" s="64">
        <v>9</v>
      </c>
      <c r="BNY17" s="180">
        <v>38.879748870104578</v>
      </c>
      <c r="BNZ17" s="180">
        <v>0.67446952971487928</v>
      </c>
      <c r="BOA17" s="64">
        <v>37</v>
      </c>
      <c r="BOB17" s="182">
        <v>554</v>
      </c>
      <c r="BOC17" s="179">
        <v>514</v>
      </c>
      <c r="BOD17" s="64">
        <v>9</v>
      </c>
      <c r="BOE17" s="64">
        <v>6</v>
      </c>
      <c r="BOF17" s="64">
        <v>0</v>
      </c>
      <c r="BOG17" s="64">
        <v>90</v>
      </c>
      <c r="BOH17" s="64">
        <v>3</v>
      </c>
      <c r="BOI17" s="64">
        <v>119</v>
      </c>
      <c r="BOJ17" s="64">
        <v>0</v>
      </c>
      <c r="BOK17" s="64">
        <v>299</v>
      </c>
      <c r="BOL17" s="182">
        <v>6</v>
      </c>
      <c r="BOM17" s="179">
        <v>514</v>
      </c>
      <c r="BON17" s="64">
        <v>9</v>
      </c>
      <c r="BOO17" s="64">
        <v>40</v>
      </c>
      <c r="BOP17" s="64">
        <v>4</v>
      </c>
      <c r="BOQ17" s="64">
        <v>135</v>
      </c>
      <c r="BOR17" s="64">
        <v>2</v>
      </c>
      <c r="BOS17" s="64">
        <v>244</v>
      </c>
      <c r="BOT17" s="64">
        <v>3</v>
      </c>
      <c r="BOU17" s="64">
        <v>87</v>
      </c>
      <c r="BOV17" s="64">
        <v>0</v>
      </c>
      <c r="BOW17" s="64">
        <v>6</v>
      </c>
      <c r="BOX17" s="64">
        <v>0</v>
      </c>
      <c r="BOY17" s="64">
        <v>2</v>
      </c>
      <c r="BOZ17" s="182">
        <v>0</v>
      </c>
      <c r="BPA17" s="179">
        <v>1037</v>
      </c>
      <c r="BPB17" s="64">
        <v>152</v>
      </c>
      <c r="BPC17" s="64">
        <v>54</v>
      </c>
      <c r="BPD17" s="64">
        <v>6</v>
      </c>
      <c r="BPE17" s="64">
        <v>983</v>
      </c>
      <c r="BPF17" s="64">
        <v>146</v>
      </c>
      <c r="BPG17" s="180">
        <v>349.18764205741223</v>
      </c>
      <c r="BPH17" s="180">
        <v>55.488831047461204</v>
      </c>
      <c r="BPI17" s="64">
        <v>419</v>
      </c>
      <c r="BPJ17" s="64">
        <v>39</v>
      </c>
      <c r="BPK17" s="180">
        <v>339.63977108765789</v>
      </c>
      <c r="BPL17" s="180">
        <v>34.240561896400351</v>
      </c>
      <c r="BPM17" s="64">
        <v>47</v>
      </c>
      <c r="BPN17" s="64">
        <v>1</v>
      </c>
      <c r="BPO17" s="180">
        <v>38.098017281909115</v>
      </c>
      <c r="BPP17" s="181">
        <v>0.87796312554872691</v>
      </c>
      <c r="BPQ17" s="179">
        <v>47</v>
      </c>
      <c r="BPR17" s="64">
        <v>1</v>
      </c>
      <c r="BPS17" s="64">
        <v>2</v>
      </c>
      <c r="BPT17" s="64">
        <v>0</v>
      </c>
      <c r="BPU17" s="64">
        <v>3</v>
      </c>
      <c r="BPV17" s="64">
        <v>0</v>
      </c>
      <c r="BPW17" s="64">
        <v>30</v>
      </c>
      <c r="BPX17" s="64">
        <v>1</v>
      </c>
      <c r="BPY17" s="64">
        <v>0</v>
      </c>
      <c r="BPZ17" s="64">
        <v>0</v>
      </c>
      <c r="BQA17" s="64">
        <v>0</v>
      </c>
      <c r="BQB17" s="64">
        <v>0</v>
      </c>
      <c r="BQC17" s="64">
        <v>8</v>
      </c>
      <c r="BQD17" s="64">
        <v>0</v>
      </c>
      <c r="BQE17" s="64">
        <v>4</v>
      </c>
      <c r="BQF17" s="64">
        <v>0</v>
      </c>
      <c r="BQG17" s="64">
        <v>419</v>
      </c>
      <c r="BQH17" s="64">
        <v>39</v>
      </c>
      <c r="BQI17" s="64">
        <v>9</v>
      </c>
      <c r="BQJ17" s="64">
        <v>0</v>
      </c>
      <c r="BQK17" s="64">
        <v>71</v>
      </c>
      <c r="BQL17" s="182">
        <v>32</v>
      </c>
      <c r="BQM17" s="179">
        <v>4</v>
      </c>
      <c r="BQN17" s="64">
        <v>0</v>
      </c>
      <c r="BQO17" s="64">
        <v>0</v>
      </c>
      <c r="BQP17" s="64">
        <v>0</v>
      </c>
      <c r="BQQ17" s="64">
        <v>0</v>
      </c>
      <c r="BQR17" s="64">
        <v>0</v>
      </c>
      <c r="BQS17" s="64">
        <v>3</v>
      </c>
      <c r="BQT17" s="64">
        <v>0</v>
      </c>
      <c r="BQU17" s="64">
        <v>0</v>
      </c>
      <c r="BQV17" s="64">
        <v>0</v>
      </c>
      <c r="BQW17" s="64">
        <v>0</v>
      </c>
      <c r="BQX17" s="64">
        <v>0</v>
      </c>
      <c r="BQY17" s="64">
        <v>0</v>
      </c>
      <c r="BQZ17" s="64">
        <v>0</v>
      </c>
      <c r="BRA17" s="64">
        <v>1</v>
      </c>
      <c r="BRB17" s="64">
        <v>0</v>
      </c>
      <c r="BRC17" s="64">
        <v>36</v>
      </c>
      <c r="BRD17" s="64">
        <v>5</v>
      </c>
      <c r="BRE17" s="64">
        <v>0</v>
      </c>
      <c r="BRF17" s="64">
        <v>0</v>
      </c>
      <c r="BRG17" s="64">
        <v>0</v>
      </c>
      <c r="BRH17" s="182">
        <v>0</v>
      </c>
      <c r="BRI17" s="179">
        <v>2230</v>
      </c>
      <c r="BRJ17" s="64">
        <v>385</v>
      </c>
      <c r="BRK17" s="64">
        <v>1214</v>
      </c>
      <c r="BRL17" s="64">
        <v>168</v>
      </c>
      <c r="BRM17" s="64">
        <v>1016</v>
      </c>
      <c r="BRN17" s="182">
        <v>217</v>
      </c>
      <c r="BRO17" s="179">
        <v>146</v>
      </c>
      <c r="BRP17" s="64">
        <v>64</v>
      </c>
      <c r="BRQ17" s="180">
        <v>0.71219512195121948</v>
      </c>
      <c r="BRR17" s="180">
        <v>0.31219512195121951</v>
      </c>
      <c r="BRS17" s="180">
        <v>1.1043664075944102</v>
      </c>
      <c r="BRT17" s="180">
        <v>0.47962295640339736</v>
      </c>
      <c r="BRU17" s="64">
        <v>49</v>
      </c>
      <c r="BRV17" s="64">
        <v>33</v>
      </c>
      <c r="BRW17" s="180">
        <v>0.23902439024390243</v>
      </c>
      <c r="BRX17" s="180">
        <v>0.16097560975609757</v>
      </c>
      <c r="BRY17" s="180">
        <v>0.37064352035702802</v>
      </c>
      <c r="BRZ17" s="180">
        <v>0.24730558689550178</v>
      </c>
      <c r="BSA17" s="180">
        <v>1.4750099279514381</v>
      </c>
      <c r="BSB17" s="180">
        <v>0.72692854329889911</v>
      </c>
      <c r="BSC17" s="64">
        <v>87</v>
      </c>
      <c r="BSD17" s="64">
        <v>21</v>
      </c>
      <c r="BSE17" s="182">
        <v>0</v>
      </c>
      <c r="BSF17" s="64">
        <f t="shared" si="55"/>
        <v>51</v>
      </c>
      <c r="BSG17" s="64">
        <f t="shared" si="56"/>
        <v>25</v>
      </c>
      <c r="BSH17" s="64">
        <v>20</v>
      </c>
      <c r="BSI17" s="64">
        <v>8</v>
      </c>
      <c r="BSJ17" s="64">
        <v>31</v>
      </c>
      <c r="BSK17" s="64">
        <v>17</v>
      </c>
      <c r="BSL17" s="59"/>
      <c r="BSM17" s="55"/>
      <c r="BSN17" s="481"/>
      <c r="BSO17" s="481"/>
      <c r="BSP17" s="481"/>
      <c r="BSQ17" s="481"/>
      <c r="BSR17" s="481"/>
      <c r="BSS17" s="481"/>
      <c r="BST17" s="481"/>
      <c r="BSU17" s="481"/>
      <c r="BSV17" s="481"/>
      <c r="BSW17" s="482"/>
      <c r="BSX17" s="179" t="s">
        <v>25</v>
      </c>
      <c r="BSY17" s="182" t="s">
        <v>25</v>
      </c>
      <c r="BSZ17" s="101">
        <v>2188</v>
      </c>
      <c r="BTA17" s="101">
        <v>6141</v>
      </c>
      <c r="BTB17" s="101">
        <v>7</v>
      </c>
      <c r="BTC17" s="101">
        <v>8</v>
      </c>
      <c r="BTD17" s="101">
        <v>103</v>
      </c>
      <c r="BTE17" s="101">
        <v>154</v>
      </c>
      <c r="BTF17" s="101">
        <v>269</v>
      </c>
      <c r="BTG17" s="101">
        <v>462</v>
      </c>
      <c r="BTH17" s="101">
        <v>497</v>
      </c>
      <c r="BTI17" s="101">
        <v>1764</v>
      </c>
      <c r="BTJ17" s="101">
        <v>1015</v>
      </c>
      <c r="BTK17" s="101">
        <v>3075</v>
      </c>
      <c r="BTL17" s="101">
        <v>297</v>
      </c>
      <c r="BTM17" s="101">
        <v>678</v>
      </c>
      <c r="BTN17" s="59">
        <v>505</v>
      </c>
      <c r="BTO17" s="55">
        <v>92</v>
      </c>
      <c r="BTP17" s="55">
        <v>14</v>
      </c>
      <c r="BTQ17" s="55">
        <v>8</v>
      </c>
      <c r="BTR17" s="55">
        <v>540</v>
      </c>
      <c r="BTS17" s="55">
        <v>85</v>
      </c>
      <c r="BTT17" s="55">
        <v>21</v>
      </c>
      <c r="BTU17" s="55">
        <v>2</v>
      </c>
      <c r="BTV17" s="55">
        <v>1</v>
      </c>
      <c r="BTW17" s="64">
        <v>0</v>
      </c>
      <c r="BTX17" s="55" t="s">
        <v>25</v>
      </c>
      <c r="BTY17" s="55" t="s">
        <v>25</v>
      </c>
      <c r="BTZ17" s="55" t="s">
        <v>25</v>
      </c>
      <c r="BUA17" s="55" t="s">
        <v>25</v>
      </c>
      <c r="BUB17" s="55" t="s">
        <v>25</v>
      </c>
      <c r="BUC17" s="55" t="s">
        <v>25</v>
      </c>
      <c r="BUD17" s="55" t="s">
        <v>25</v>
      </c>
      <c r="BUE17" s="55" t="s">
        <v>25</v>
      </c>
      <c r="BUF17" s="55" t="s">
        <v>25</v>
      </c>
      <c r="BUG17" s="55" t="s">
        <v>25</v>
      </c>
      <c r="BUH17" s="132" t="s">
        <v>25</v>
      </c>
      <c r="BUI17" s="132" t="s">
        <v>25</v>
      </c>
      <c r="BUJ17" s="55" t="s">
        <v>25</v>
      </c>
      <c r="BUK17" s="55" t="s">
        <v>25</v>
      </c>
      <c r="BUL17" s="55">
        <v>3101</v>
      </c>
      <c r="BUM17" s="55">
        <v>2155</v>
      </c>
      <c r="BUN17" s="59">
        <v>3</v>
      </c>
      <c r="BUO17" s="17">
        <f t="shared" si="57"/>
        <v>50</v>
      </c>
      <c r="BUP17" s="55">
        <v>3</v>
      </c>
      <c r="BUQ17" s="17">
        <f t="shared" si="58"/>
        <v>50</v>
      </c>
      <c r="BUR17" s="132">
        <v>46</v>
      </c>
      <c r="BUS17" s="17">
        <f>BUR17/63*100</f>
        <v>73.015873015873012</v>
      </c>
      <c r="BUT17" s="132">
        <v>17</v>
      </c>
      <c r="BUU17" s="19">
        <f>BUT17/63*100</f>
        <v>26.984126984126984</v>
      </c>
      <c r="BUV17" s="59">
        <v>14552</v>
      </c>
      <c r="BUW17" s="55">
        <v>18273</v>
      </c>
      <c r="BUX17" s="55">
        <v>9070</v>
      </c>
      <c r="BUY17" s="55">
        <v>4293</v>
      </c>
      <c r="BUZ17" s="55">
        <v>5482</v>
      </c>
      <c r="BVA17" s="55">
        <v>13980</v>
      </c>
      <c r="BVB17" s="55">
        <v>9298</v>
      </c>
      <c r="BVC17" s="55">
        <v>5787</v>
      </c>
      <c r="BVD17" s="55">
        <v>5254</v>
      </c>
      <c r="BVE17" s="55">
        <v>12486</v>
      </c>
      <c r="BVF17" s="17">
        <v>44.33206397562833</v>
      </c>
      <c r="BVG17" s="17">
        <v>55.66793602437167</v>
      </c>
      <c r="BVH17" s="17">
        <v>67.873980393624194</v>
      </c>
      <c r="BVI17" s="17">
        <v>32.126019606375813</v>
      </c>
      <c r="BVJ17" s="17">
        <v>28.167711437673415</v>
      </c>
      <c r="BVK17" s="17">
        <v>71.832288562326582</v>
      </c>
      <c r="BVL17" s="17">
        <v>61.637388133907855</v>
      </c>
      <c r="BVM17" s="17">
        <v>38.362611866092145</v>
      </c>
      <c r="BVN17" s="17">
        <v>29.616685456595267</v>
      </c>
      <c r="BVO17" s="17">
        <v>70.383314543404737</v>
      </c>
      <c r="BVP17" s="18">
        <v>7.9714128642111053</v>
      </c>
      <c r="BVQ17" s="17">
        <v>7.344168992502599</v>
      </c>
      <c r="BVR17" s="17">
        <v>77.343320505772411</v>
      </c>
      <c r="BVS17" s="17">
        <v>78.69534285557927</v>
      </c>
      <c r="BVT17" s="17">
        <v>14.685266630016491</v>
      </c>
      <c r="BVU17" s="17">
        <v>13.960488151918129</v>
      </c>
      <c r="BVV17" s="17">
        <v>10.120456012045601</v>
      </c>
      <c r="BVW17" s="17">
        <v>9.4176602730257475</v>
      </c>
      <c r="BVX17" s="17">
        <v>73.811572381157248</v>
      </c>
      <c r="BVY17" s="17">
        <v>68.550198721271812</v>
      </c>
      <c r="BVZ17" s="17">
        <v>16.067971606797158</v>
      </c>
      <c r="BWA17" s="19">
        <v>22.032141005702435</v>
      </c>
      <c r="BWB17" s="193">
        <v>85.225398570643208</v>
      </c>
      <c r="BWC17" s="193">
        <v>97.750779839106883</v>
      </c>
      <c r="BWD17" s="193">
        <v>14.733369983507421</v>
      </c>
      <c r="BWE17" s="193">
        <v>2.2328024954851418</v>
      </c>
      <c r="BWF17" s="193">
        <v>4.1231445849367783E-2</v>
      </c>
      <c r="BWG17" s="193">
        <v>1.6417665407978985E-2</v>
      </c>
      <c r="BWH17" s="193">
        <v>76.876747687674779</v>
      </c>
      <c r="BWI17" s="193">
        <v>93.001555209953352</v>
      </c>
      <c r="BWJ17" s="193">
        <v>23.05872230587223</v>
      </c>
      <c r="BWK17" s="193">
        <v>6.9466044582685331</v>
      </c>
      <c r="BWL17" s="193">
        <v>6.4530006453000652E-2</v>
      </c>
      <c r="BWM17" s="193">
        <v>5.1840331778123382E-2</v>
      </c>
      <c r="BWN17" s="179">
        <v>1</v>
      </c>
      <c r="BWO17" s="64">
        <v>0</v>
      </c>
      <c r="BWP17" s="64">
        <v>15</v>
      </c>
      <c r="BWQ17" s="64">
        <v>8</v>
      </c>
      <c r="BWR17" s="64">
        <v>99</v>
      </c>
      <c r="BWS17" s="64">
        <v>23</v>
      </c>
      <c r="BWT17" s="55">
        <v>1841</v>
      </c>
      <c r="BWU17" s="55">
        <v>2639</v>
      </c>
      <c r="BWV17" s="55">
        <v>725</v>
      </c>
      <c r="BWW17" s="55">
        <v>2009</v>
      </c>
      <c r="BWX17" s="64">
        <v>3</v>
      </c>
      <c r="BWY17" s="64">
        <v>54</v>
      </c>
      <c r="BWZ17" s="64">
        <v>6580</v>
      </c>
      <c r="BXA17" s="64">
        <v>454</v>
      </c>
      <c r="BXB17" s="64">
        <v>34</v>
      </c>
      <c r="BXC17" s="64">
        <v>600</v>
      </c>
      <c r="BXD17" s="64">
        <v>5254</v>
      </c>
      <c r="BXE17" s="64">
        <v>12486</v>
      </c>
      <c r="BXF17" s="179">
        <v>136</v>
      </c>
      <c r="BXG17" s="132">
        <v>52</v>
      </c>
      <c r="BXH17" s="132">
        <v>15</v>
      </c>
      <c r="BXI17" s="132">
        <v>8</v>
      </c>
      <c r="BXJ17" s="132">
        <v>121</v>
      </c>
      <c r="BXK17" s="132">
        <v>44</v>
      </c>
      <c r="BXL17" s="132">
        <v>204</v>
      </c>
      <c r="BXM17" s="132">
        <v>116</v>
      </c>
      <c r="BXN17" s="132">
        <v>19</v>
      </c>
      <c r="BXO17" s="132">
        <v>8</v>
      </c>
      <c r="BXP17" s="35">
        <v>72.340425531914903</v>
      </c>
      <c r="BXQ17" s="35">
        <v>27.659574468085108</v>
      </c>
      <c r="BXR17" s="35">
        <v>36.25</v>
      </c>
      <c r="BXS17" s="41">
        <v>29.629629629629626</v>
      </c>
      <c r="BXT17" s="55">
        <v>30932</v>
      </c>
      <c r="BXU17" s="55">
        <v>28707</v>
      </c>
      <c r="BXV17" s="55">
        <v>15105</v>
      </c>
      <c r="BXW17" s="97">
        <v>33028</v>
      </c>
      <c r="BXX17" s="15" t="s">
        <v>25</v>
      </c>
      <c r="BXY17" s="13" t="s">
        <v>25</v>
      </c>
      <c r="BXZ17" s="13" t="s">
        <v>25</v>
      </c>
      <c r="BYA17" s="13" t="s">
        <v>25</v>
      </c>
      <c r="BYB17" s="314" t="s">
        <v>25</v>
      </c>
      <c r="BYC17" s="315" t="s">
        <v>25</v>
      </c>
      <c r="BYD17" s="316">
        <v>5242</v>
      </c>
      <c r="BYE17" s="317">
        <v>12017</v>
      </c>
      <c r="BYF17" s="317">
        <v>2343</v>
      </c>
      <c r="BYG17" s="318">
        <v>980</v>
      </c>
      <c r="BYH17" s="179"/>
      <c r="BYI17" s="182"/>
      <c r="BYJ17" s="179"/>
      <c r="BYK17" s="182"/>
      <c r="BYL17" s="186">
        <f>SUM(BYM17:BYP17)</f>
        <v>5030</v>
      </c>
      <c r="BYM17" s="187">
        <v>2299</v>
      </c>
      <c r="BYN17" s="187">
        <v>2386</v>
      </c>
      <c r="BYO17" s="132">
        <v>345</v>
      </c>
      <c r="BYP17" s="64" t="s">
        <v>2206</v>
      </c>
      <c r="BYQ17" s="187">
        <f t="shared" si="59"/>
        <v>20672</v>
      </c>
      <c r="BYR17" s="187">
        <v>7450</v>
      </c>
      <c r="BYS17" s="187">
        <v>4970</v>
      </c>
      <c r="BYT17" s="187">
        <v>7907</v>
      </c>
      <c r="BYU17" s="132">
        <v>345</v>
      </c>
      <c r="BYV17" s="64" t="s">
        <v>2206</v>
      </c>
      <c r="BYW17" s="46">
        <f t="shared" si="60"/>
        <v>60.081269349845201</v>
      </c>
      <c r="BYX17" s="46">
        <f t="shared" si="61"/>
        <v>38.249806501547987</v>
      </c>
      <c r="BYY17" s="47">
        <f t="shared" si="62"/>
        <v>1.6689241486068109</v>
      </c>
      <c r="BYZ17" s="500">
        <v>94070</v>
      </c>
      <c r="BZA17" s="494"/>
      <c r="BZB17" s="494" t="s">
        <v>3111</v>
      </c>
      <c r="BZC17" s="501">
        <v>60764</v>
      </c>
      <c r="BZD17" s="494" t="s">
        <v>3111</v>
      </c>
      <c r="BZE17" s="494"/>
      <c r="BZF17" s="494"/>
      <c r="BZG17" s="494"/>
      <c r="BZH17" s="494"/>
      <c r="BZI17" s="495"/>
    </row>
    <row r="18" spans="1:2037" s="88" customFormat="1" ht="18" customHeight="1">
      <c r="A18" s="927" t="s">
        <v>31</v>
      </c>
      <c r="B18" s="928"/>
      <c r="C18" s="59">
        <v>1333194</v>
      </c>
      <c r="D18" s="55">
        <v>1351699</v>
      </c>
      <c r="E18" s="17">
        <v>98.630982193520893</v>
      </c>
      <c r="F18" s="55">
        <v>523828</v>
      </c>
      <c r="G18" s="55">
        <v>359109</v>
      </c>
      <c r="H18" s="17">
        <v>145.86880306536457</v>
      </c>
      <c r="I18" s="55">
        <v>117748</v>
      </c>
      <c r="J18" s="55">
        <v>111849</v>
      </c>
      <c r="K18" s="17">
        <v>105.27407486879632</v>
      </c>
      <c r="L18" s="77">
        <v>224249</v>
      </c>
      <c r="M18" s="2">
        <v>206962</v>
      </c>
      <c r="N18" s="2">
        <v>993898</v>
      </c>
      <c r="O18" s="2">
        <v>1016587</v>
      </c>
      <c r="P18" s="2">
        <v>115047</v>
      </c>
      <c r="Q18" s="2">
        <v>128150</v>
      </c>
      <c r="R18" s="46">
        <v>16.82043273522083</v>
      </c>
      <c r="S18" s="46">
        <v>15.311249028075039</v>
      </c>
      <c r="T18" s="46">
        <v>74.550140489681169</v>
      </c>
      <c r="U18" s="46">
        <v>75.208089966775148</v>
      </c>
      <c r="V18" s="46">
        <v>8.6294267750979987</v>
      </c>
      <c r="W18" s="46">
        <v>9.4806610051498161</v>
      </c>
      <c r="X18" s="46">
        <v>76.303921583000005</v>
      </c>
      <c r="Y18" s="47">
        <v>82.154743734999997</v>
      </c>
      <c r="Z18" s="12">
        <v>6.2646521155654717</v>
      </c>
      <c r="AA18" s="6">
        <v>9.1071295259425149</v>
      </c>
      <c r="AB18" s="2">
        <v>14628</v>
      </c>
      <c r="AC18" s="6">
        <f t="shared" si="63"/>
        <v>11.006407613291961</v>
      </c>
      <c r="AD18" s="2">
        <v>13696</v>
      </c>
      <c r="AE18" s="236">
        <f t="shared" si="64"/>
        <v>10.178362878404755</v>
      </c>
      <c r="AF18" s="6">
        <v>106.80490654205607</v>
      </c>
      <c r="AG18" s="2">
        <v>9062</v>
      </c>
      <c r="AH18" s="6">
        <f t="shared" si="65"/>
        <v>6.8184349050896733</v>
      </c>
      <c r="AI18" s="2">
        <v>5955</v>
      </c>
      <c r="AJ18" s="236">
        <f t="shared" si="66"/>
        <v>4.4255367217362966</v>
      </c>
      <c r="AK18" s="2">
        <v>61550</v>
      </c>
      <c r="AL18" s="2">
        <v>77184</v>
      </c>
      <c r="AM18" s="6">
        <v>79.744506633499171</v>
      </c>
      <c r="AN18" s="2">
        <v>58816</v>
      </c>
      <c r="AO18" s="2">
        <v>72726</v>
      </c>
      <c r="AP18" s="16">
        <v>80.873415284767475</v>
      </c>
      <c r="AQ18" s="13">
        <v>13739</v>
      </c>
      <c r="AR18" s="13">
        <v>16015</v>
      </c>
      <c r="AS18" s="13">
        <v>5731</v>
      </c>
      <c r="AT18" s="13">
        <v>6158</v>
      </c>
      <c r="AU18" s="13">
        <v>8008</v>
      </c>
      <c r="AV18" s="13">
        <v>9857</v>
      </c>
      <c r="AW18" s="47">
        <v>85.788323446768658</v>
      </c>
      <c r="AX18" s="77">
        <v>1108945</v>
      </c>
      <c r="AY18" s="2">
        <v>1144737</v>
      </c>
      <c r="AZ18" s="2">
        <v>435696</v>
      </c>
      <c r="BA18" s="2">
        <v>372625</v>
      </c>
      <c r="BB18" s="2">
        <v>575446</v>
      </c>
      <c r="BC18" s="2">
        <v>584404</v>
      </c>
      <c r="BD18" s="2">
        <v>74298</v>
      </c>
      <c r="BE18" s="2">
        <v>89929</v>
      </c>
      <c r="BF18" s="2">
        <v>23505</v>
      </c>
      <c r="BG18" s="10">
        <v>97779</v>
      </c>
      <c r="BH18" s="77">
        <v>105986</v>
      </c>
      <c r="BI18" s="2">
        <v>97769</v>
      </c>
      <c r="BJ18" s="2">
        <v>100968</v>
      </c>
      <c r="BK18" s="2">
        <v>90461</v>
      </c>
      <c r="BL18" s="2">
        <v>86835</v>
      </c>
      <c r="BM18" s="2">
        <v>70961</v>
      </c>
      <c r="BN18" s="2">
        <v>64098</v>
      </c>
      <c r="BO18" s="2">
        <v>45469</v>
      </c>
      <c r="BP18" s="2">
        <v>31119</v>
      </c>
      <c r="BQ18" s="2">
        <v>23575</v>
      </c>
      <c r="BR18" s="2">
        <v>46690</v>
      </c>
      <c r="BS18" s="10">
        <v>44390</v>
      </c>
      <c r="BT18" s="20">
        <f t="shared" si="5"/>
        <v>99.912329490285543</v>
      </c>
      <c r="BU18" s="20">
        <f t="shared" si="6"/>
        <v>99.691043315115422</v>
      </c>
      <c r="BV18" s="20">
        <f t="shared" si="7"/>
        <v>98.167287293515997</v>
      </c>
      <c r="BW18" s="20">
        <f t="shared" si="8"/>
        <v>94.838757024238859</v>
      </c>
      <c r="BX18" s="20">
        <f t="shared" si="9"/>
        <v>84.039835085070564</v>
      </c>
      <c r="BY18" s="20">
        <f t="shared" si="10"/>
        <v>70.284859650165416</v>
      </c>
      <c r="BZ18" s="20">
        <f t="shared" si="11"/>
        <v>53.474713429996832</v>
      </c>
      <c r="CA18" s="20">
        <f t="shared" si="12"/>
        <v>37.356633474645896</v>
      </c>
      <c r="CB18" s="20">
        <f t="shared" si="13"/>
        <v>29.50115657350878</v>
      </c>
      <c r="CC18" s="20">
        <f t="shared" si="14"/>
        <v>21.012897417842467</v>
      </c>
      <c r="CD18" s="20">
        <f t="shared" si="15"/>
        <v>8.1720595725465</v>
      </c>
      <c r="CE18" s="171">
        <f>BS18/(BS18+CQ18+DO18+EM18)*100</f>
        <v>7.2013757077269993</v>
      </c>
      <c r="CF18" s="55">
        <v>89</v>
      </c>
      <c r="CG18" s="55">
        <v>271</v>
      </c>
      <c r="CH18" s="55">
        <v>1624</v>
      </c>
      <c r="CI18" s="55">
        <v>4284</v>
      </c>
      <c r="CJ18" s="55">
        <v>14982</v>
      </c>
      <c r="CK18" s="55">
        <v>26728</v>
      </c>
      <c r="CL18" s="55">
        <v>50254</v>
      </c>
      <c r="CM18" s="55">
        <v>67229</v>
      </c>
      <c r="CN18" s="55">
        <v>65097</v>
      </c>
      <c r="CO18" s="55">
        <v>75511</v>
      </c>
      <c r="CP18" s="55">
        <v>443400</v>
      </c>
      <c r="CQ18" s="97">
        <v>410381</v>
      </c>
      <c r="CR18" s="114">
        <f t="shared" si="17"/>
        <v>8.3899735103083559E-2</v>
      </c>
      <c r="CS18" s="114">
        <f t="shared" si="18"/>
        <v>0.27632759605188023</v>
      </c>
      <c r="CT18" s="114">
        <f t="shared" si="19"/>
        <v>1.5789524855862249</v>
      </c>
      <c r="CU18" s="114">
        <f t="shared" si="20"/>
        <v>4.4913192988341857</v>
      </c>
      <c r="CV18" s="114">
        <f t="shared" si="21"/>
        <v>14.499738691132919</v>
      </c>
      <c r="CW18" s="114">
        <f t="shared" si="22"/>
        <v>26.473326598126029</v>
      </c>
      <c r="CX18" s="114">
        <f t="shared" si="23"/>
        <v>41.925149750554787</v>
      </c>
      <c r="CY18" s="114">
        <f t="shared" si="24"/>
        <v>55.234315948601662</v>
      </c>
      <c r="CZ18" s="114">
        <f t="shared" si="25"/>
        <v>61.712676804065069</v>
      </c>
      <c r="DA18" s="114">
        <f t="shared" si="26"/>
        <v>67.304555542680916</v>
      </c>
      <c r="DB18" s="114">
        <f t="shared" si="27"/>
        <v>77.607436591713821</v>
      </c>
      <c r="DC18" s="114">
        <f>CQ18/(BS18+CQ18+DO18+EM18)*100</f>
        <v>66.575980272870325</v>
      </c>
      <c r="DD18" s="59">
        <v>4</v>
      </c>
      <c r="DE18" s="55">
        <v>32</v>
      </c>
      <c r="DF18" s="55">
        <v>259</v>
      </c>
      <c r="DG18" s="55">
        <v>634</v>
      </c>
      <c r="DH18" s="55">
        <v>1498</v>
      </c>
      <c r="DI18" s="55">
        <v>3173</v>
      </c>
      <c r="DJ18" s="55">
        <v>5458</v>
      </c>
      <c r="DK18" s="55">
        <v>8548</v>
      </c>
      <c r="DL18" s="55">
        <v>9114</v>
      </c>
      <c r="DM18" s="55">
        <v>12084</v>
      </c>
      <c r="DN18" s="55">
        <v>57965</v>
      </c>
      <c r="DO18" s="97">
        <v>65458</v>
      </c>
      <c r="DP18" s="18">
        <f t="shared" si="29"/>
        <v>3.7707746113745414E-3</v>
      </c>
      <c r="DQ18" s="17">
        <f t="shared" si="30"/>
        <v>3.2629088832694352E-2</v>
      </c>
      <c r="DR18" s="17">
        <f t="shared" si="31"/>
        <v>0.25181569813228588</v>
      </c>
      <c r="DS18" s="17">
        <f t="shared" si="32"/>
        <v>0.6646817076239202</v>
      </c>
      <c r="DT18" s="17">
        <f t="shared" si="33"/>
        <v>1.4497803069895283</v>
      </c>
      <c r="DU18" s="17">
        <f t="shared" si="34"/>
        <v>3.1427665854479905</v>
      </c>
      <c r="DV18" s="17">
        <f t="shared" si="35"/>
        <v>4.5534179834148132</v>
      </c>
      <c r="DW18" s="17">
        <f t="shared" si="36"/>
        <v>7.0229057806697552</v>
      </c>
      <c r="DX18" s="17">
        <f t="shared" si="37"/>
        <v>8.6401729172196724</v>
      </c>
      <c r="DY18" s="17">
        <f t="shared" si="38"/>
        <v>10.770725446329093</v>
      </c>
      <c r="DZ18" s="17">
        <f t="shared" si="39"/>
        <v>10.145500816505844</v>
      </c>
      <c r="EA18" s="19">
        <f t="shared" si="40"/>
        <v>10.619230706834736</v>
      </c>
      <c r="EB18" s="170">
        <v>0</v>
      </c>
      <c r="EC18" s="170">
        <v>0</v>
      </c>
      <c r="ED18" s="126">
        <v>2</v>
      </c>
      <c r="EE18" s="126">
        <v>5</v>
      </c>
      <c r="EF18" s="126">
        <v>11</v>
      </c>
      <c r="EG18" s="126">
        <v>100</v>
      </c>
      <c r="EH18" s="126">
        <v>56</v>
      </c>
      <c r="EI18" s="126">
        <v>470</v>
      </c>
      <c r="EJ18" s="126">
        <v>154</v>
      </c>
      <c r="EK18" s="126">
        <v>1023</v>
      </c>
      <c r="EL18" s="126">
        <v>23282</v>
      </c>
      <c r="EM18" s="127">
        <v>96181</v>
      </c>
      <c r="EN18" s="174">
        <f t="shared" si="41"/>
        <v>0</v>
      </c>
      <c r="EO18" s="170">
        <f t="shared" si="42"/>
        <v>0</v>
      </c>
      <c r="EP18" s="17">
        <f t="shared" si="43"/>
        <v>1.9445227655002771E-3</v>
      </c>
      <c r="EQ18" s="17">
        <f t="shared" si="44"/>
        <v>5.2419693030277617E-3</v>
      </c>
      <c r="ER18" s="17">
        <f t="shared" si="45"/>
        <v>1.0645916806999207E-2</v>
      </c>
      <c r="ES18" s="17">
        <f t="shared" si="46"/>
        <v>9.9047166260573277E-2</v>
      </c>
      <c r="ET18" s="17">
        <f t="shared" si="47"/>
        <v>4.6718836033570819E-2</v>
      </c>
      <c r="EU18" s="17">
        <f t="shared" si="48"/>
        <v>0.38614479608268426</v>
      </c>
      <c r="EV18" s="17">
        <f t="shared" si="49"/>
        <v>0.14599370520647681</v>
      </c>
      <c r="EW18" s="17">
        <f t="shared" si="50"/>
        <v>0.91182159314752254</v>
      </c>
      <c r="EX18" s="17">
        <f t="shared" si="51"/>
        <v>4.0750030192338329</v>
      </c>
      <c r="EY18" s="19">
        <f t="shared" si="52"/>
        <v>15.603413312567934</v>
      </c>
      <c r="EZ18" s="96">
        <v>35</v>
      </c>
      <c r="FA18" s="96">
        <v>116</v>
      </c>
      <c r="FB18" s="46">
        <v>31.5</v>
      </c>
      <c r="FC18" s="46">
        <v>29.2</v>
      </c>
      <c r="FD18" s="46">
        <v>31.1</v>
      </c>
      <c r="FE18" s="46">
        <v>28.9</v>
      </c>
      <c r="FF18" s="2">
        <v>14571</v>
      </c>
      <c r="FG18" s="2">
        <v>14738</v>
      </c>
      <c r="FH18" s="2">
        <v>2513</v>
      </c>
      <c r="FI18" s="2">
        <v>2346</v>
      </c>
      <c r="FJ18" s="46">
        <v>33.737679182941996</v>
      </c>
      <c r="FK18" s="46">
        <v>39.926421386561337</v>
      </c>
      <c r="FL18" s="46">
        <v>26.102039968424116</v>
      </c>
      <c r="FM18" s="46">
        <v>12.697897215230983</v>
      </c>
      <c r="FN18" s="45">
        <v>49.715104575386398</v>
      </c>
      <c r="FO18" s="2">
        <v>14571</v>
      </c>
      <c r="FP18" s="46">
        <v>50.284895424613595</v>
      </c>
      <c r="FQ18" s="2">
        <v>14738</v>
      </c>
      <c r="FR18" s="183">
        <v>0</v>
      </c>
      <c r="FS18" s="170">
        <v>1</v>
      </c>
      <c r="FT18" s="2">
        <v>90</v>
      </c>
      <c r="FU18" s="2">
        <v>292</v>
      </c>
      <c r="FV18" s="2">
        <v>930</v>
      </c>
      <c r="FW18" s="2">
        <v>2109</v>
      </c>
      <c r="FX18" s="2">
        <v>4935</v>
      </c>
      <c r="FY18" s="2">
        <v>6406</v>
      </c>
      <c r="FZ18" s="2">
        <v>5825</v>
      </c>
      <c r="GA18" s="2">
        <v>4627</v>
      </c>
      <c r="GB18" s="2">
        <v>1972</v>
      </c>
      <c r="GC18" s="2">
        <v>971</v>
      </c>
      <c r="GD18" s="2">
        <v>545</v>
      </c>
      <c r="GE18" s="2">
        <v>211</v>
      </c>
      <c r="GF18" s="2">
        <v>274</v>
      </c>
      <c r="GG18" s="10">
        <v>121</v>
      </c>
      <c r="GH18" s="6">
        <v>0</v>
      </c>
      <c r="GI18" s="6">
        <v>6.7851811643370877E-3</v>
      </c>
      <c r="GJ18" s="6">
        <v>0.61766522544780722</v>
      </c>
      <c r="GK18" s="6">
        <v>1.9812728999864297</v>
      </c>
      <c r="GL18" s="6">
        <v>6.3825406629606753</v>
      </c>
      <c r="GM18" s="6">
        <v>14.309947075586917</v>
      </c>
      <c r="GN18" s="6">
        <v>33.868643195388096</v>
      </c>
      <c r="GO18" s="6">
        <v>43.465870538743381</v>
      </c>
      <c r="GP18" s="6">
        <v>39.976665980371976</v>
      </c>
      <c r="GQ18" s="6">
        <v>31.395033247387705</v>
      </c>
      <c r="GR18" s="6">
        <v>13.5337313842564</v>
      </c>
      <c r="GS18" s="6">
        <v>6.5884109105713131</v>
      </c>
      <c r="GT18" s="6">
        <v>3.7403060874339444</v>
      </c>
      <c r="GU18" s="6">
        <v>1.4316732256751257</v>
      </c>
      <c r="GV18" s="6">
        <v>1.8804474641411022</v>
      </c>
      <c r="GW18" s="16">
        <v>0.82100692088478766</v>
      </c>
      <c r="GX18" s="77">
        <v>107</v>
      </c>
      <c r="GY18" s="2">
        <v>1233</v>
      </c>
      <c r="GZ18" s="2">
        <v>6395</v>
      </c>
      <c r="HA18" s="2">
        <v>6395</v>
      </c>
      <c r="HB18" s="6">
        <v>11.143599966543061</v>
      </c>
      <c r="HC18" s="6">
        <v>10.97950206799222</v>
      </c>
      <c r="HD18" s="2">
        <v>3643</v>
      </c>
      <c r="HE18" s="2">
        <v>3884</v>
      </c>
      <c r="HF18" s="2">
        <v>1603</v>
      </c>
      <c r="HG18" s="101">
        <v>0</v>
      </c>
      <c r="HH18" s="6">
        <v>39.901423877327488</v>
      </c>
      <c r="HI18" s="6">
        <v>42.541073384446875</v>
      </c>
      <c r="HJ18" s="6">
        <v>17.557502738225629</v>
      </c>
      <c r="HK18" s="102">
        <v>0</v>
      </c>
      <c r="HL18" s="12">
        <v>30.524512075524601</v>
      </c>
      <c r="HM18" s="6">
        <v>37.587244966681197</v>
      </c>
      <c r="HN18" s="6">
        <v>1287.1514437716401</v>
      </c>
      <c r="HO18" s="6">
        <v>1280.8683539061899</v>
      </c>
      <c r="HP18" s="6" t="s">
        <v>25</v>
      </c>
      <c r="HQ18" s="16">
        <v>96.626689247571974</v>
      </c>
      <c r="HR18" s="46">
        <v>0.65373410076030003</v>
      </c>
      <c r="HS18" s="46">
        <v>3.4274255430167</v>
      </c>
      <c r="HT18" s="46">
        <v>8.8740173273259995</v>
      </c>
      <c r="HU18" s="46">
        <v>25.7245918238198</v>
      </c>
      <c r="HV18" s="46">
        <v>55.484360909392898</v>
      </c>
      <c r="HW18" s="46">
        <v>84.834482858620504</v>
      </c>
      <c r="HX18" s="46">
        <v>99.690725115137695</v>
      </c>
      <c r="HY18" s="46">
        <v>98.653000736834301</v>
      </c>
      <c r="HZ18" s="46">
        <v>66.469776004909505</v>
      </c>
      <c r="IA18" s="46">
        <v>38.328902938429501</v>
      </c>
      <c r="IB18" s="46">
        <v>19.543283020869001</v>
      </c>
      <c r="IC18" s="46">
        <v>5.081640567539</v>
      </c>
      <c r="ID18" s="46">
        <v>4.5752254390128</v>
      </c>
      <c r="IE18" s="46">
        <v>0.12362631297770001</v>
      </c>
      <c r="IF18" s="46">
        <v>2.14</v>
      </c>
      <c r="IG18" s="102">
        <v>0</v>
      </c>
      <c r="IH18" s="59">
        <v>14119</v>
      </c>
      <c r="II18" s="55">
        <v>13212</v>
      </c>
      <c r="IJ18" s="55">
        <v>507</v>
      </c>
      <c r="IK18" s="55">
        <v>484</v>
      </c>
      <c r="IL18" s="55">
        <v>2</v>
      </c>
      <c r="IM18" s="101">
        <v>0</v>
      </c>
      <c r="IN18" s="55">
        <v>14463</v>
      </c>
      <c r="IO18" s="55">
        <v>13487</v>
      </c>
      <c r="IP18" s="55">
        <v>475</v>
      </c>
      <c r="IQ18" s="55">
        <v>489</v>
      </c>
      <c r="IR18" s="55">
        <v>12</v>
      </c>
      <c r="IS18" s="97">
        <v>6</v>
      </c>
      <c r="IT18" s="45">
        <v>96.520371889526928</v>
      </c>
      <c r="IU18" s="46">
        <v>96.466121495327101</v>
      </c>
      <c r="IV18" s="46">
        <v>3.4659557013945861</v>
      </c>
      <c r="IW18" s="46">
        <v>3.5338785046728973</v>
      </c>
      <c r="IX18" s="46">
        <v>1.3672409078479627E-2</v>
      </c>
      <c r="IY18" s="46">
        <v>0</v>
      </c>
      <c r="IZ18" s="46">
        <v>96.742474916387948</v>
      </c>
      <c r="JA18" s="46">
        <v>96.459733943641822</v>
      </c>
      <c r="JB18" s="46">
        <v>3.1772575250836121</v>
      </c>
      <c r="JC18" s="46">
        <v>3.4973537405235304</v>
      </c>
      <c r="JD18" s="46">
        <v>8.0267558528428096E-2</v>
      </c>
      <c r="JE18" s="47">
        <v>4.2912315834644547E-2</v>
      </c>
      <c r="JF18" s="77">
        <v>15393</v>
      </c>
      <c r="JG18" s="2">
        <v>308</v>
      </c>
      <c r="JH18" s="2">
        <v>1719</v>
      </c>
      <c r="JI18" s="2">
        <v>5695</v>
      </c>
      <c r="JJ18" s="2">
        <v>5963</v>
      </c>
      <c r="JK18" s="2">
        <v>1533</v>
      </c>
      <c r="JL18" s="2">
        <v>171</v>
      </c>
      <c r="JM18" s="2">
        <v>4</v>
      </c>
      <c r="JN18" s="2">
        <v>10632</v>
      </c>
      <c r="JO18" s="2">
        <v>2435</v>
      </c>
      <c r="JP18" s="10">
        <v>373</v>
      </c>
      <c r="JQ18" s="7">
        <v>53.386744355426075</v>
      </c>
      <c r="JR18" s="7">
        <v>1.0682204418548191</v>
      </c>
      <c r="JS18" s="7">
        <v>5.9619186348975131</v>
      </c>
      <c r="JT18" s="7">
        <v>19.751673429750632</v>
      </c>
      <c r="JU18" s="7">
        <v>20.681163944091839</v>
      </c>
      <c r="JV18" s="7">
        <v>5.3168244719592135</v>
      </c>
      <c r="JW18" s="7">
        <v>0.5930704401206951</v>
      </c>
      <c r="JX18" s="7">
        <v>1.3872992751361288E-2</v>
      </c>
      <c r="JY18" s="7">
        <v>36.8744147331183</v>
      </c>
      <c r="JZ18" s="7">
        <v>8.4451843373911828</v>
      </c>
      <c r="KA18" s="7">
        <v>1.2936565740644401</v>
      </c>
      <c r="KB18" s="59">
        <v>875159</v>
      </c>
      <c r="KC18" s="55">
        <v>634073</v>
      </c>
      <c r="KD18" s="55">
        <v>241086</v>
      </c>
      <c r="KE18" s="17">
        <v>263.00697676347858</v>
      </c>
      <c r="KF18" s="55">
        <v>92396</v>
      </c>
      <c r="KG18" s="17">
        <v>10.557624385968721</v>
      </c>
      <c r="KH18" s="55">
        <v>138373</v>
      </c>
      <c r="KI18" s="17">
        <v>15.811184024845771</v>
      </c>
      <c r="KJ18" s="55">
        <v>84768</v>
      </c>
      <c r="KK18" s="17">
        <v>9.6860113419390075</v>
      </c>
      <c r="KL18" s="55">
        <v>380029</v>
      </c>
      <c r="KM18" s="17">
        <v>43.423994954059772</v>
      </c>
      <c r="KN18" s="55">
        <v>8325</v>
      </c>
      <c r="KO18" s="17">
        <v>0.95125571467584746</v>
      </c>
      <c r="KP18" s="55">
        <v>117073</v>
      </c>
      <c r="KQ18" s="17">
        <v>13.377340574684144</v>
      </c>
      <c r="KR18" s="55">
        <v>54195</v>
      </c>
      <c r="KS18" s="17">
        <v>6.1925890038267335</v>
      </c>
      <c r="KT18" s="55">
        <v>581870</v>
      </c>
      <c r="KV18" s="100">
        <v>12949</v>
      </c>
      <c r="KW18" s="101">
        <v>15099</v>
      </c>
      <c r="KX18" s="101">
        <v>8254</v>
      </c>
      <c r="KY18" s="101">
        <v>6223</v>
      </c>
      <c r="KZ18" s="101">
        <v>417</v>
      </c>
      <c r="LA18" s="101">
        <v>688</v>
      </c>
      <c r="LB18" s="101">
        <v>4278</v>
      </c>
      <c r="LC18" s="102">
        <v>8188</v>
      </c>
      <c r="LD18" s="15" t="s">
        <v>25</v>
      </c>
      <c r="LE18" s="13" t="s">
        <v>25</v>
      </c>
      <c r="LF18" s="13" t="s">
        <v>25</v>
      </c>
      <c r="LG18" s="13" t="s">
        <v>25</v>
      </c>
      <c r="LH18" s="13" t="s">
        <v>25</v>
      </c>
      <c r="LI18" s="13" t="s">
        <v>25</v>
      </c>
      <c r="LJ18" s="13" t="s">
        <v>25</v>
      </c>
      <c r="LK18" s="13" t="s">
        <v>25</v>
      </c>
      <c r="LL18" s="13" t="s">
        <v>25</v>
      </c>
      <c r="LM18" s="13" t="s">
        <v>25</v>
      </c>
      <c r="LN18" s="13" t="s">
        <v>25</v>
      </c>
      <c r="LO18" s="13" t="s">
        <v>25</v>
      </c>
      <c r="LP18" s="13" t="s">
        <v>25</v>
      </c>
      <c r="LQ18" s="13" t="s">
        <v>25</v>
      </c>
      <c r="LR18" s="13" t="s">
        <v>25</v>
      </c>
      <c r="LS18" s="13" t="s">
        <v>25</v>
      </c>
      <c r="LT18" s="13" t="s">
        <v>25</v>
      </c>
      <c r="LU18" s="13" t="s">
        <v>25</v>
      </c>
      <c r="LV18" s="13" t="s">
        <v>25</v>
      </c>
      <c r="LW18" s="13" t="s">
        <v>25</v>
      </c>
      <c r="LX18" s="13" t="s">
        <v>25</v>
      </c>
      <c r="LY18" s="13" t="s">
        <v>25</v>
      </c>
      <c r="LZ18" s="13" t="s">
        <v>25</v>
      </c>
      <c r="MA18" s="133" t="s">
        <v>25</v>
      </c>
      <c r="MB18" s="15">
        <v>4233</v>
      </c>
      <c r="MC18" s="13">
        <v>4477</v>
      </c>
      <c r="MD18" s="13">
        <v>3851</v>
      </c>
      <c r="ME18" s="13">
        <v>4460</v>
      </c>
      <c r="MF18" s="13">
        <v>2694</v>
      </c>
      <c r="MG18" s="13">
        <v>3128</v>
      </c>
      <c r="MH18" s="13">
        <v>1535</v>
      </c>
      <c r="MI18" s="13">
        <v>2163</v>
      </c>
      <c r="MJ18" s="13">
        <v>184</v>
      </c>
      <c r="MK18" s="13">
        <v>208</v>
      </c>
      <c r="ML18" s="13">
        <v>258</v>
      </c>
      <c r="MM18" s="13">
        <v>312</v>
      </c>
      <c r="MN18" s="13">
        <v>111</v>
      </c>
      <c r="MO18" s="13">
        <v>164</v>
      </c>
      <c r="MP18" s="13">
        <v>83</v>
      </c>
      <c r="MQ18" s="13">
        <v>89</v>
      </c>
      <c r="MR18" s="13">
        <v>18</v>
      </c>
      <c r="MS18" s="13">
        <v>34</v>
      </c>
      <c r="MT18" s="13">
        <v>55</v>
      </c>
      <c r="MU18" s="13">
        <v>80</v>
      </c>
      <c r="MV18" s="13">
        <v>12</v>
      </c>
      <c r="MW18" s="13">
        <v>26</v>
      </c>
      <c r="MX18" s="13">
        <v>219</v>
      </c>
      <c r="MY18" s="13">
        <v>281</v>
      </c>
      <c r="MZ18" s="13">
        <v>3</v>
      </c>
      <c r="NA18" s="13">
        <v>5</v>
      </c>
      <c r="NB18" s="13">
        <v>179</v>
      </c>
      <c r="NC18" s="13">
        <v>269</v>
      </c>
      <c r="ND18" s="13">
        <v>0</v>
      </c>
      <c r="NE18" s="13">
        <v>0</v>
      </c>
      <c r="NF18" s="13">
        <v>0</v>
      </c>
      <c r="NG18" s="13">
        <v>0</v>
      </c>
      <c r="NH18" s="13">
        <v>304</v>
      </c>
      <c r="NI18" s="133">
        <v>376</v>
      </c>
      <c r="NJ18" s="113">
        <v>1073</v>
      </c>
      <c r="NK18" s="98">
        <v>1137</v>
      </c>
      <c r="NL18" s="98">
        <v>737</v>
      </c>
      <c r="NM18" s="98">
        <v>583</v>
      </c>
      <c r="NN18" s="98">
        <v>706</v>
      </c>
      <c r="NO18" s="98">
        <v>559</v>
      </c>
      <c r="NP18" s="98">
        <v>31</v>
      </c>
      <c r="NQ18" s="98">
        <v>24</v>
      </c>
      <c r="NR18" s="98">
        <v>336</v>
      </c>
      <c r="NS18" s="98">
        <v>554</v>
      </c>
      <c r="NT18" s="171">
        <f t="shared" si="53"/>
        <v>44.166666666666664</v>
      </c>
      <c r="NU18" s="30">
        <v>68.7</v>
      </c>
      <c r="NV18" s="30">
        <v>51.3</v>
      </c>
      <c r="NW18" s="194">
        <v>28.2</v>
      </c>
      <c r="NX18" s="194">
        <v>31.4</v>
      </c>
      <c r="NY18" s="194">
        <v>95.1</v>
      </c>
      <c r="NZ18" s="194">
        <v>78.3</v>
      </c>
      <c r="OA18" s="194">
        <v>77.7</v>
      </c>
      <c r="OB18" s="194">
        <v>45</v>
      </c>
      <c r="OC18" s="194">
        <v>13.1</v>
      </c>
      <c r="OD18" s="194">
        <v>3.7</v>
      </c>
      <c r="OE18" s="30">
        <v>60.8</v>
      </c>
      <c r="OF18" s="30">
        <v>60</v>
      </c>
      <c r="OG18" s="30">
        <v>75.900000000000006</v>
      </c>
      <c r="OH18" s="30">
        <v>50.3</v>
      </c>
      <c r="OI18" s="30">
        <v>53.4</v>
      </c>
      <c r="OJ18" s="106">
        <v>31.7</v>
      </c>
      <c r="OK18" s="99">
        <v>2.76</v>
      </c>
      <c r="OL18" s="36">
        <v>0.78</v>
      </c>
      <c r="OM18" s="35">
        <v>27.52</v>
      </c>
      <c r="ON18" s="35">
        <v>13.04</v>
      </c>
      <c r="OO18" s="35">
        <v>0.01</v>
      </c>
      <c r="OP18" s="36">
        <v>0</v>
      </c>
      <c r="OQ18" s="35">
        <v>20.04</v>
      </c>
      <c r="OR18" s="35">
        <v>11.84</v>
      </c>
      <c r="OS18" s="35">
        <v>0.25</v>
      </c>
      <c r="OT18" s="35">
        <v>0.04</v>
      </c>
      <c r="OU18" s="35">
        <v>0.44</v>
      </c>
      <c r="OV18" s="35">
        <v>0.2</v>
      </c>
      <c r="OW18" s="35">
        <v>6.78</v>
      </c>
      <c r="OX18" s="41">
        <v>0.96</v>
      </c>
      <c r="OY18" s="35">
        <v>25.51</v>
      </c>
      <c r="OZ18" s="35">
        <v>30.39</v>
      </c>
      <c r="PA18" s="35">
        <v>8.3800000000000008</v>
      </c>
      <c r="PB18" s="35">
        <v>8.86</v>
      </c>
      <c r="PC18" s="35">
        <v>2.3199999999999998</v>
      </c>
      <c r="PD18" s="35">
        <v>0.67</v>
      </c>
      <c r="PE18" s="35">
        <v>2.83</v>
      </c>
      <c r="PF18" s="35">
        <v>3.71</v>
      </c>
      <c r="PG18" s="35">
        <v>0.88</v>
      </c>
      <c r="PH18" s="35">
        <v>0.7</v>
      </c>
      <c r="PI18" s="35">
        <v>1.02</v>
      </c>
      <c r="PJ18" s="35">
        <v>2.0499999999999998</v>
      </c>
      <c r="PK18" s="35">
        <v>1.1599999999999999</v>
      </c>
      <c r="PL18" s="35">
        <v>1.38</v>
      </c>
      <c r="PM18" s="35">
        <v>1.67</v>
      </c>
      <c r="PN18" s="35">
        <v>4.28</v>
      </c>
      <c r="PO18" s="35">
        <f>OY18-PA18-PC18-PE18-PG18-PI18-PK18-PM18</f>
        <v>7.2500000000000018</v>
      </c>
      <c r="PP18" s="35">
        <f>OZ18-PB18-PD18-PF18-PH18-PJ18-PL18-PN18</f>
        <v>8.7399999999999984</v>
      </c>
      <c r="PQ18" s="99">
        <v>2.29</v>
      </c>
      <c r="PR18" s="36">
        <v>0.41</v>
      </c>
      <c r="PS18" s="35">
        <v>4.45</v>
      </c>
      <c r="PT18" s="35">
        <v>5.55</v>
      </c>
      <c r="PU18" s="35">
        <v>10.93</v>
      </c>
      <c r="PV18" s="35">
        <v>7.22</v>
      </c>
      <c r="PW18" s="35">
        <v>2.17</v>
      </c>
      <c r="PX18" s="35">
        <v>10.37</v>
      </c>
      <c r="PY18" s="35">
        <v>9.1</v>
      </c>
      <c r="PZ18" s="35">
        <v>11.39</v>
      </c>
      <c r="QA18" s="35">
        <v>2.68</v>
      </c>
      <c r="QB18" s="35">
        <v>0.73</v>
      </c>
      <c r="QC18" s="35">
        <v>24.17</v>
      </c>
      <c r="QD18" s="41">
        <v>8.5500000000000007</v>
      </c>
      <c r="QE18" s="45">
        <v>55.79</v>
      </c>
      <c r="QF18" s="46">
        <v>44.21</v>
      </c>
      <c r="QG18" s="46">
        <v>4.3099999999999996</v>
      </c>
      <c r="QH18" s="46">
        <v>1</v>
      </c>
      <c r="QI18" s="46">
        <v>9.26</v>
      </c>
      <c r="QJ18" s="46">
        <v>2.7</v>
      </c>
      <c r="QK18" s="46">
        <v>3.75</v>
      </c>
      <c r="QL18" s="46">
        <v>4.33</v>
      </c>
      <c r="QM18" s="46">
        <v>36.200000000000003</v>
      </c>
      <c r="QN18" s="46">
        <v>31.12</v>
      </c>
      <c r="QO18" s="46">
        <v>2.27</v>
      </c>
      <c r="QP18" s="47">
        <v>5.0599999999999996</v>
      </c>
      <c r="QQ18" s="125">
        <v>4.2</v>
      </c>
      <c r="QR18" s="124">
        <v>4.0999999999999996</v>
      </c>
      <c r="QS18" s="310">
        <v>3.9</v>
      </c>
      <c r="QT18" s="310">
        <v>2.6</v>
      </c>
      <c r="QU18" s="310">
        <v>6.8</v>
      </c>
      <c r="QV18" s="310">
        <v>7.7</v>
      </c>
      <c r="QW18" s="29">
        <v>3.3</v>
      </c>
      <c r="QX18" s="29">
        <v>2.6</v>
      </c>
      <c r="QY18" s="29">
        <v>5.0999999999999996</v>
      </c>
      <c r="QZ18" s="29">
        <v>3.3</v>
      </c>
      <c r="RA18" s="29">
        <v>3.9</v>
      </c>
      <c r="RB18" s="29">
        <v>3.3</v>
      </c>
      <c r="RC18" s="29">
        <v>3.6</v>
      </c>
      <c r="RD18" s="29">
        <v>1.5</v>
      </c>
      <c r="RE18" s="29">
        <v>1.9</v>
      </c>
      <c r="RF18" s="32">
        <v>1.9</v>
      </c>
      <c r="RG18" s="42">
        <v>11.2</v>
      </c>
      <c r="RH18" s="43">
        <v>15.2</v>
      </c>
      <c r="RI18" s="43">
        <v>7.7</v>
      </c>
      <c r="RJ18" s="43">
        <v>6.4</v>
      </c>
      <c r="RK18" s="43">
        <v>5.2</v>
      </c>
      <c r="RL18" s="43">
        <v>2.9</v>
      </c>
      <c r="RM18" s="43">
        <v>3.6</v>
      </c>
      <c r="RN18" s="43">
        <v>2.2000000000000002</v>
      </c>
      <c r="RO18" s="43">
        <v>2.5</v>
      </c>
      <c r="RP18" s="43">
        <v>2.1</v>
      </c>
      <c r="RQ18" s="43">
        <v>2.2999999999999998</v>
      </c>
      <c r="RR18" s="43">
        <v>1.6</v>
      </c>
      <c r="RS18" s="43">
        <v>2.4</v>
      </c>
      <c r="RT18" s="43">
        <v>1.7</v>
      </c>
      <c r="RU18" s="43">
        <v>2.2999999999999998</v>
      </c>
      <c r="RV18" s="43">
        <v>0.8</v>
      </c>
      <c r="RW18" s="43">
        <v>1.5</v>
      </c>
      <c r="RX18" s="43">
        <v>0.2</v>
      </c>
      <c r="RY18" s="43" t="s">
        <v>2170</v>
      </c>
      <c r="RZ18" s="44" t="s">
        <v>2170</v>
      </c>
      <c r="SA18" s="55">
        <v>9973</v>
      </c>
      <c r="SB18" s="55">
        <v>8651</v>
      </c>
      <c r="SC18" s="55" t="s">
        <v>2216</v>
      </c>
      <c r="SD18" s="55" t="s">
        <v>2216</v>
      </c>
      <c r="SE18" s="55">
        <v>126639</v>
      </c>
      <c r="SF18" s="55">
        <v>5825</v>
      </c>
      <c r="SG18" s="55">
        <v>4771</v>
      </c>
      <c r="SH18" s="55" t="s">
        <v>2216</v>
      </c>
      <c r="SI18" s="55" t="s">
        <v>2216</v>
      </c>
      <c r="SJ18" s="55">
        <v>19868</v>
      </c>
      <c r="SK18" s="55">
        <v>379</v>
      </c>
      <c r="SL18" s="17">
        <f>100*0.305152979066023</f>
        <v>30.515297906602299</v>
      </c>
      <c r="SM18" s="55">
        <v>863</v>
      </c>
      <c r="SN18" s="17">
        <f>100*0.694847020933977</f>
        <v>69.484702093397701</v>
      </c>
      <c r="SO18" s="17" t="s">
        <v>25</v>
      </c>
      <c r="SP18" s="17" t="s">
        <v>25</v>
      </c>
      <c r="SQ18" s="55" t="s">
        <v>25</v>
      </c>
      <c r="SR18" s="17" t="s">
        <v>25</v>
      </c>
      <c r="SS18" s="59">
        <v>71</v>
      </c>
      <c r="ST18" s="55">
        <v>85</v>
      </c>
      <c r="SU18" s="55">
        <v>261</v>
      </c>
      <c r="SV18" s="55">
        <v>220</v>
      </c>
      <c r="SW18" s="55">
        <v>243</v>
      </c>
      <c r="SX18" s="55">
        <v>300</v>
      </c>
      <c r="SY18" s="55">
        <v>1093</v>
      </c>
      <c r="SZ18" s="55">
        <v>1190</v>
      </c>
      <c r="TA18" s="55">
        <v>625</v>
      </c>
      <c r="TB18" s="55">
        <v>571</v>
      </c>
      <c r="TC18" s="55">
        <v>1928</v>
      </c>
      <c r="TD18" s="55">
        <v>1343</v>
      </c>
      <c r="TE18" s="55">
        <v>283</v>
      </c>
      <c r="TF18" s="55">
        <v>101</v>
      </c>
      <c r="TG18" s="55">
        <v>8</v>
      </c>
      <c r="TH18" s="55">
        <v>0</v>
      </c>
      <c r="TI18" s="55">
        <v>18</v>
      </c>
      <c r="TJ18" s="55">
        <v>26</v>
      </c>
      <c r="TK18" s="162">
        <v>18</v>
      </c>
      <c r="TL18" s="55">
        <v>1899</v>
      </c>
      <c r="TM18" s="55">
        <v>2283</v>
      </c>
      <c r="TN18" s="55">
        <v>11011</v>
      </c>
      <c r="TO18" s="55">
        <v>2673</v>
      </c>
      <c r="TP18" s="55">
        <v>5494</v>
      </c>
      <c r="TQ18" s="55">
        <v>527</v>
      </c>
      <c r="TR18" s="55">
        <v>1</v>
      </c>
      <c r="TS18" s="55">
        <v>6071</v>
      </c>
      <c r="TT18" s="448">
        <v>35</v>
      </c>
      <c r="TU18" s="55">
        <v>33</v>
      </c>
      <c r="TV18" s="55">
        <v>41</v>
      </c>
      <c r="TW18" s="55">
        <v>110</v>
      </c>
      <c r="TX18" s="55">
        <v>116</v>
      </c>
      <c r="TY18" s="55">
        <v>141</v>
      </c>
      <c r="TZ18" s="55">
        <v>156</v>
      </c>
      <c r="UA18" s="55">
        <v>656</v>
      </c>
      <c r="UB18" s="55">
        <v>700</v>
      </c>
      <c r="UC18" s="55">
        <v>359</v>
      </c>
      <c r="UD18" s="55">
        <v>277</v>
      </c>
      <c r="UE18" s="55">
        <v>1181</v>
      </c>
      <c r="UF18" s="55">
        <v>740</v>
      </c>
      <c r="UG18" s="55">
        <v>155</v>
      </c>
      <c r="UH18" s="55">
        <v>45</v>
      </c>
      <c r="UI18" s="55">
        <v>7</v>
      </c>
      <c r="UJ18" s="55">
        <v>0</v>
      </c>
      <c r="UK18" s="55">
        <v>15</v>
      </c>
      <c r="UL18" s="448">
        <v>16</v>
      </c>
      <c r="UM18" s="55">
        <v>5</v>
      </c>
      <c r="UN18" s="55">
        <v>314</v>
      </c>
      <c r="UO18" s="55">
        <v>439</v>
      </c>
      <c r="UP18" s="55">
        <v>1812</v>
      </c>
      <c r="UQ18" s="55">
        <v>334</v>
      </c>
      <c r="UR18" s="55">
        <v>440</v>
      </c>
      <c r="US18" s="55">
        <v>11</v>
      </c>
      <c r="UT18" s="55">
        <v>0</v>
      </c>
      <c r="UU18" s="55">
        <v>1277</v>
      </c>
      <c r="UV18" s="97">
        <v>9</v>
      </c>
      <c r="UW18" s="55">
        <v>0</v>
      </c>
      <c r="UX18" s="55">
        <v>0</v>
      </c>
      <c r="UY18" s="55">
        <v>100</v>
      </c>
      <c r="UZ18" s="55">
        <v>146</v>
      </c>
      <c r="VA18" s="55">
        <v>839</v>
      </c>
      <c r="VB18" s="55">
        <v>870</v>
      </c>
      <c r="VC18" s="55">
        <v>1419</v>
      </c>
      <c r="VD18" s="55">
        <v>881</v>
      </c>
      <c r="VE18" s="55">
        <v>828</v>
      </c>
      <c r="VF18" s="55">
        <v>678</v>
      </c>
      <c r="VG18" s="55">
        <v>438</v>
      </c>
      <c r="VH18" s="55">
        <v>386</v>
      </c>
      <c r="VI18" s="55">
        <v>260</v>
      </c>
      <c r="VJ18" s="55">
        <v>295</v>
      </c>
      <c r="VK18" s="55">
        <v>212</v>
      </c>
      <c r="VL18" s="55">
        <v>238</v>
      </c>
      <c r="VM18" s="55">
        <v>180</v>
      </c>
      <c r="VN18" s="55">
        <v>182</v>
      </c>
      <c r="VO18" s="55">
        <v>156</v>
      </c>
      <c r="VP18" s="55">
        <v>114</v>
      </c>
      <c r="VQ18" s="55">
        <v>74</v>
      </c>
      <c r="VR18" s="55">
        <v>36</v>
      </c>
      <c r="VS18" s="55">
        <v>23</v>
      </c>
      <c r="VT18" s="55">
        <v>9</v>
      </c>
      <c r="VU18" s="55">
        <v>1</v>
      </c>
      <c r="VV18" s="448">
        <v>1</v>
      </c>
      <c r="VW18" s="55" t="s">
        <v>25</v>
      </c>
      <c r="VX18" s="55" t="s">
        <v>25</v>
      </c>
      <c r="VY18" s="448">
        <v>30012</v>
      </c>
      <c r="VZ18" s="55">
        <v>0</v>
      </c>
      <c r="WA18" s="55">
        <v>0</v>
      </c>
      <c r="WB18" s="55">
        <v>48</v>
      </c>
      <c r="WC18" s="55">
        <v>82</v>
      </c>
      <c r="WD18" s="55">
        <v>558</v>
      </c>
      <c r="WE18" s="55">
        <v>540</v>
      </c>
      <c r="WF18" s="55">
        <v>932</v>
      </c>
      <c r="WG18" s="55">
        <v>497</v>
      </c>
      <c r="WH18" s="55">
        <v>498</v>
      </c>
      <c r="WI18" s="55">
        <v>385</v>
      </c>
      <c r="WJ18" s="55">
        <v>238</v>
      </c>
      <c r="WK18" s="55">
        <v>225</v>
      </c>
      <c r="WL18" s="55">
        <v>124</v>
      </c>
      <c r="WM18" s="55">
        <v>141</v>
      </c>
      <c r="WN18" s="55">
        <v>102</v>
      </c>
      <c r="WO18" s="55">
        <v>87</v>
      </c>
      <c r="WP18" s="55">
        <v>81</v>
      </c>
      <c r="WQ18" s="55">
        <v>72</v>
      </c>
      <c r="WR18" s="55">
        <v>44</v>
      </c>
      <c r="WS18" s="55">
        <v>51</v>
      </c>
      <c r="WT18" s="55">
        <v>25</v>
      </c>
      <c r="WU18" s="55">
        <v>6</v>
      </c>
      <c r="WV18" s="55">
        <v>7</v>
      </c>
      <c r="WW18" s="55">
        <v>4</v>
      </c>
      <c r="WX18" s="55">
        <v>0</v>
      </c>
      <c r="WY18" s="448">
        <v>1</v>
      </c>
      <c r="WZ18" s="55" t="s">
        <v>25</v>
      </c>
      <c r="XA18" s="55" t="s">
        <v>25</v>
      </c>
      <c r="XB18" s="97">
        <v>4641</v>
      </c>
      <c r="XC18" s="55">
        <v>0</v>
      </c>
      <c r="XD18" s="55">
        <v>0</v>
      </c>
      <c r="XE18" s="55">
        <v>55</v>
      </c>
      <c r="XF18" s="55">
        <v>17</v>
      </c>
      <c r="XG18" s="55">
        <v>786</v>
      </c>
      <c r="XH18" s="55">
        <v>215</v>
      </c>
      <c r="XI18" s="55">
        <v>894</v>
      </c>
      <c r="XJ18" s="55">
        <v>735</v>
      </c>
      <c r="XK18" s="55">
        <v>323</v>
      </c>
      <c r="XL18" s="55">
        <v>955</v>
      </c>
      <c r="XM18" s="55">
        <v>418</v>
      </c>
      <c r="XN18" s="55">
        <v>518</v>
      </c>
      <c r="XO18" s="55">
        <v>22</v>
      </c>
      <c r="XP18" s="55">
        <v>5</v>
      </c>
      <c r="XQ18" s="55">
        <v>306</v>
      </c>
      <c r="XR18" s="55">
        <v>127</v>
      </c>
      <c r="XS18" s="55">
        <v>709</v>
      </c>
      <c r="XT18" s="55">
        <v>282</v>
      </c>
      <c r="XU18" s="55">
        <v>1017</v>
      </c>
      <c r="XV18" s="448">
        <v>982</v>
      </c>
      <c r="XW18" s="55">
        <v>0</v>
      </c>
      <c r="XX18" s="55">
        <v>374</v>
      </c>
      <c r="XY18" s="55">
        <v>3557</v>
      </c>
      <c r="XZ18" s="55">
        <v>6352</v>
      </c>
      <c r="YA18" s="55">
        <v>910</v>
      </c>
      <c r="YB18" s="55">
        <v>3133</v>
      </c>
      <c r="YC18" s="55">
        <v>15</v>
      </c>
      <c r="YD18" s="55">
        <v>3164</v>
      </c>
      <c r="YE18" s="55">
        <v>6584</v>
      </c>
      <c r="YF18" s="448">
        <v>5923</v>
      </c>
      <c r="YG18" s="55">
        <v>0</v>
      </c>
      <c r="YH18" s="55">
        <v>0</v>
      </c>
      <c r="YI18" s="55">
        <v>28</v>
      </c>
      <c r="YJ18" s="55">
        <v>8</v>
      </c>
      <c r="YK18" s="55">
        <v>431</v>
      </c>
      <c r="YL18" s="55">
        <v>89</v>
      </c>
      <c r="YM18" s="55">
        <v>532</v>
      </c>
      <c r="YN18" s="55">
        <v>381</v>
      </c>
      <c r="YO18" s="55">
        <v>206</v>
      </c>
      <c r="YP18" s="55">
        <v>473</v>
      </c>
      <c r="YQ18" s="55">
        <v>240</v>
      </c>
      <c r="YR18" s="55">
        <v>274</v>
      </c>
      <c r="YS18" s="55">
        <v>9</v>
      </c>
      <c r="YT18" s="55">
        <v>4</v>
      </c>
      <c r="YU18" s="55">
        <v>191</v>
      </c>
      <c r="YV18" s="55">
        <v>77</v>
      </c>
      <c r="YW18" s="55">
        <v>445</v>
      </c>
      <c r="YX18" s="55">
        <v>194</v>
      </c>
      <c r="YY18" s="55">
        <v>575</v>
      </c>
      <c r="YZ18" s="448">
        <v>591</v>
      </c>
      <c r="ZA18" s="55">
        <v>0</v>
      </c>
      <c r="ZB18" s="55">
        <v>31</v>
      </c>
      <c r="ZC18" s="55">
        <v>388</v>
      </c>
      <c r="ZD18" s="55">
        <v>679</v>
      </c>
      <c r="ZE18" s="55">
        <v>296</v>
      </c>
      <c r="ZF18" s="55">
        <v>574</v>
      </c>
      <c r="ZG18" s="55">
        <v>2</v>
      </c>
      <c r="ZH18" s="55">
        <v>506</v>
      </c>
      <c r="ZI18" s="55">
        <v>889</v>
      </c>
      <c r="ZJ18" s="55">
        <v>1276</v>
      </c>
      <c r="ZK18" s="412">
        <v>2182</v>
      </c>
      <c r="ZL18" s="413">
        <v>2013</v>
      </c>
      <c r="ZM18" s="214">
        <v>37</v>
      </c>
      <c r="ZN18" s="112">
        <v>1</v>
      </c>
      <c r="ZO18" s="189">
        <v>1101</v>
      </c>
      <c r="ZP18" s="46">
        <v>97.52</v>
      </c>
      <c r="ZQ18" s="136">
        <v>28</v>
      </c>
      <c r="ZR18" s="46">
        <v>2.48</v>
      </c>
      <c r="ZS18" s="184" t="s">
        <v>2529</v>
      </c>
      <c r="ZT18" s="55">
        <v>1</v>
      </c>
      <c r="ZU18" s="6">
        <f>ZT18/(ZT18+ZV18)*100</f>
        <v>5</v>
      </c>
      <c r="ZV18" s="55">
        <v>19</v>
      </c>
      <c r="ZW18" s="6">
        <f>ZV18/(ZT18+ZV18)*100</f>
        <v>95</v>
      </c>
      <c r="ZX18" s="55" t="s">
        <v>2216</v>
      </c>
      <c r="ZY18" s="6" t="s">
        <v>2216</v>
      </c>
      <c r="ZZ18" s="55">
        <v>6</v>
      </c>
      <c r="AAA18" s="6">
        <f>ZZ18/ZZ18*100</f>
        <v>100</v>
      </c>
      <c r="AAB18" s="55">
        <v>1</v>
      </c>
      <c r="AAC18" s="6">
        <f>AAB18/(AAB18+AAD18)*100</f>
        <v>7.6923076923076925</v>
      </c>
      <c r="AAD18" s="55">
        <v>12</v>
      </c>
      <c r="AAE18" s="6">
        <f>AAD18/(AAB18+AAD18)*100</f>
        <v>92.307692307692307</v>
      </c>
      <c r="AAF18" s="55" t="s">
        <v>2216</v>
      </c>
      <c r="AAG18" s="6" t="s">
        <v>2216</v>
      </c>
      <c r="AAH18" s="55" t="s">
        <v>2216</v>
      </c>
      <c r="AAI18" s="6" t="s">
        <v>2216</v>
      </c>
      <c r="AAJ18" s="55" t="s">
        <v>2216</v>
      </c>
      <c r="AAK18" s="6" t="s">
        <v>2216</v>
      </c>
      <c r="AAL18" s="55" t="s">
        <v>2216</v>
      </c>
      <c r="AAM18" s="6" t="s">
        <v>2216</v>
      </c>
      <c r="AAN18" s="55" t="s">
        <v>2216</v>
      </c>
      <c r="AAO18" s="6" t="s">
        <v>2216</v>
      </c>
      <c r="AAP18" s="55" t="s">
        <v>2524</v>
      </c>
      <c r="AAQ18" s="6" t="s">
        <v>2524</v>
      </c>
      <c r="AAR18" s="84" t="s">
        <v>2216</v>
      </c>
      <c r="AAS18" s="85" t="s">
        <v>2216</v>
      </c>
      <c r="AAT18" s="85">
        <v>10</v>
      </c>
      <c r="AAU18" s="300">
        <v>100</v>
      </c>
      <c r="AAV18" s="497" t="s">
        <v>25</v>
      </c>
      <c r="AAW18" s="190">
        <v>634073</v>
      </c>
      <c r="AAX18" s="190">
        <v>241086</v>
      </c>
      <c r="AAY18" s="190">
        <v>682290</v>
      </c>
      <c r="AAZ18" s="190">
        <v>506135</v>
      </c>
      <c r="ABA18" s="190">
        <v>566953</v>
      </c>
      <c r="ABB18" s="190">
        <v>433147</v>
      </c>
      <c r="ABC18" s="20">
        <v>76.399101865586744</v>
      </c>
      <c r="ABD18" s="190">
        <v>340076.35327635327</v>
      </c>
      <c r="ABE18" s="190">
        <v>346014.82889733842</v>
      </c>
      <c r="ABF18" s="190">
        <v>269097.72079772083</v>
      </c>
      <c r="ABG18" s="192">
        <v>279289.3536121673</v>
      </c>
      <c r="ABH18" s="190">
        <v>944533</v>
      </c>
      <c r="ABI18" s="190">
        <v>734531</v>
      </c>
      <c r="ABJ18" s="190">
        <v>340260</v>
      </c>
      <c r="ABK18" s="190">
        <v>317068</v>
      </c>
      <c r="ABL18" s="190">
        <v>596043</v>
      </c>
      <c r="ABM18" s="190">
        <v>582885</v>
      </c>
      <c r="ABN18" s="190">
        <v>800734</v>
      </c>
      <c r="ABO18" s="190">
        <v>799916</v>
      </c>
      <c r="ABP18" s="190">
        <v>1036927</v>
      </c>
      <c r="ABQ18" s="190">
        <v>1018531</v>
      </c>
      <c r="ABR18" s="190">
        <v>1676439</v>
      </c>
      <c r="ABS18" s="192">
        <v>1682320</v>
      </c>
      <c r="ABT18" s="55">
        <v>69831</v>
      </c>
      <c r="ABU18" s="55">
        <v>27482</v>
      </c>
      <c r="ABV18" s="171">
        <v>28.24</v>
      </c>
      <c r="ABW18" s="184">
        <v>333</v>
      </c>
      <c r="ABX18" s="46">
        <f t="shared" si="67"/>
        <v>36.513157894736842</v>
      </c>
      <c r="ABY18" s="136">
        <v>579</v>
      </c>
      <c r="ABZ18" s="46">
        <f t="shared" si="68"/>
        <v>63.486842105263158</v>
      </c>
      <c r="ACA18" s="188">
        <v>256</v>
      </c>
      <c r="ACB18" s="46">
        <f t="shared" si="69"/>
        <v>32.736572890025577</v>
      </c>
      <c r="ACC18" s="136">
        <v>526</v>
      </c>
      <c r="ACD18" s="46">
        <f t="shared" si="70"/>
        <v>67.26342710997443</v>
      </c>
      <c r="ACE18" s="188">
        <v>150</v>
      </c>
      <c r="ACF18" s="46">
        <f t="shared" si="71"/>
        <v>58.59375</v>
      </c>
      <c r="ACG18" s="136">
        <v>345</v>
      </c>
      <c r="ACH18" s="47">
        <f t="shared" si="72"/>
        <v>65.589353612167301</v>
      </c>
      <c r="ACI18" s="72" t="s">
        <v>24</v>
      </c>
      <c r="ACJ18" s="72" t="s">
        <v>24</v>
      </c>
      <c r="ACK18" s="72" t="s">
        <v>24</v>
      </c>
      <c r="ACL18" s="72" t="s">
        <v>24</v>
      </c>
      <c r="ACM18" s="72" t="s">
        <v>24</v>
      </c>
      <c r="ACN18" s="72" t="s">
        <v>24</v>
      </c>
      <c r="ACO18" s="72" t="s">
        <v>24</v>
      </c>
      <c r="ACP18" s="72" t="s">
        <v>24</v>
      </c>
      <c r="ACQ18" s="72" t="s">
        <v>24</v>
      </c>
      <c r="ACR18" s="72" t="s">
        <v>24</v>
      </c>
      <c r="ACS18" s="72" t="s">
        <v>24</v>
      </c>
      <c r="ACT18" s="72" t="s">
        <v>24</v>
      </c>
      <c r="ACU18" s="72" t="s">
        <v>24</v>
      </c>
      <c r="ACV18" s="72" t="s">
        <v>24</v>
      </c>
      <c r="ACW18" s="72" t="s">
        <v>24</v>
      </c>
      <c r="ACX18" s="72" t="s">
        <v>24</v>
      </c>
      <c r="ACY18" s="72" t="s">
        <v>24</v>
      </c>
      <c r="ACZ18" s="72" t="s">
        <v>24</v>
      </c>
      <c r="ADA18" s="72" t="s">
        <v>24</v>
      </c>
      <c r="ADB18" s="72" t="s">
        <v>24</v>
      </c>
      <c r="ADC18" s="72" t="s">
        <v>24</v>
      </c>
      <c r="ADD18" s="72" t="s">
        <v>24</v>
      </c>
      <c r="ADE18" s="72" t="s">
        <v>24</v>
      </c>
      <c r="ADF18" s="72" t="s">
        <v>24</v>
      </c>
      <c r="ADG18" s="72" t="s">
        <v>24</v>
      </c>
      <c r="ADH18" s="72" t="s">
        <v>24</v>
      </c>
      <c r="ADI18" s="72" t="s">
        <v>24</v>
      </c>
      <c r="ADJ18" s="72" t="s">
        <v>24</v>
      </c>
      <c r="ADK18" s="184">
        <v>366</v>
      </c>
      <c r="ADL18" s="136">
        <v>63</v>
      </c>
      <c r="ADM18" s="46">
        <f t="shared" si="73"/>
        <v>17.21311475409836</v>
      </c>
      <c r="ADN18" s="188">
        <v>897</v>
      </c>
      <c r="ADO18" s="136">
        <v>186</v>
      </c>
      <c r="ADP18" s="47">
        <f t="shared" si="74"/>
        <v>20.735785953177256</v>
      </c>
      <c r="ADQ18" s="59" t="s">
        <v>24</v>
      </c>
      <c r="ADR18" s="55" t="s">
        <v>24</v>
      </c>
      <c r="ADS18" s="20" t="s">
        <v>24</v>
      </c>
      <c r="ADT18" s="302">
        <v>1454</v>
      </c>
      <c r="ADU18" s="303">
        <v>6438</v>
      </c>
      <c r="ADV18" s="304">
        <v>81.576279776989352</v>
      </c>
      <c r="ADW18" s="498">
        <v>1.31</v>
      </c>
      <c r="ADX18" s="236">
        <v>0.88</v>
      </c>
      <c r="ADY18" s="236">
        <v>15.47</v>
      </c>
      <c r="ADZ18" s="236">
        <v>14.59</v>
      </c>
      <c r="AEA18" s="236">
        <v>0.23</v>
      </c>
      <c r="AEB18" s="236">
        <v>30.46</v>
      </c>
      <c r="AEC18" s="236">
        <v>12.22</v>
      </c>
      <c r="AED18" s="236">
        <v>13.86</v>
      </c>
      <c r="AEE18" s="236">
        <v>8.48</v>
      </c>
      <c r="AEF18" s="499">
        <v>2.5</v>
      </c>
      <c r="AEG18" s="59">
        <v>4648</v>
      </c>
      <c r="AEH18" s="55">
        <v>2434</v>
      </c>
      <c r="AEI18" s="20">
        <v>34.368822366563116</v>
      </c>
      <c r="AEJ18" s="178" t="s">
        <v>25</v>
      </c>
      <c r="AEK18" s="20" t="s">
        <v>25</v>
      </c>
      <c r="AEL18" s="20">
        <v>22401</v>
      </c>
      <c r="AEM18" s="20">
        <v>21512</v>
      </c>
      <c r="AEN18" s="178" t="s">
        <v>25</v>
      </c>
      <c r="AEO18" s="171" t="s">
        <v>25</v>
      </c>
      <c r="AEP18" s="125" t="s">
        <v>25</v>
      </c>
      <c r="AEQ18" s="124" t="s">
        <v>25</v>
      </c>
      <c r="AER18" s="124" t="s">
        <v>25</v>
      </c>
      <c r="AES18" s="124" t="s">
        <v>25</v>
      </c>
      <c r="AET18" s="124" t="s">
        <v>25</v>
      </c>
      <c r="AEU18" s="124" t="s">
        <v>25</v>
      </c>
      <c r="AEV18" s="124" t="s">
        <v>25</v>
      </c>
      <c r="AEW18" s="124" t="s">
        <v>25</v>
      </c>
      <c r="AEX18" s="32" t="s">
        <v>25</v>
      </c>
      <c r="AEY18" s="487"/>
      <c r="AEZ18" s="488"/>
      <c r="AFA18" s="488"/>
      <c r="AFB18" s="489"/>
      <c r="AFC18" s="476"/>
      <c r="AFD18" s="58"/>
      <c r="AFE18" s="58"/>
      <c r="AFF18" s="58"/>
      <c r="AFG18" s="58"/>
      <c r="AFH18" s="58"/>
      <c r="AFI18" s="58"/>
      <c r="AFJ18" s="477"/>
      <c r="AFK18" s="170">
        <v>406</v>
      </c>
      <c r="AFL18" s="170">
        <v>141</v>
      </c>
      <c r="AFM18" s="170">
        <v>121</v>
      </c>
      <c r="AFN18" s="170">
        <v>2905</v>
      </c>
      <c r="AFO18" s="170">
        <v>1069</v>
      </c>
      <c r="AFP18" s="170">
        <v>1389</v>
      </c>
      <c r="AFQ18" s="170">
        <v>134</v>
      </c>
      <c r="AFR18" s="170">
        <v>55</v>
      </c>
      <c r="AFS18" s="177">
        <v>65</v>
      </c>
      <c r="AFT18" s="170">
        <v>1375</v>
      </c>
      <c r="AFU18" s="170">
        <v>1158</v>
      </c>
      <c r="AFV18" s="170">
        <v>6186</v>
      </c>
      <c r="AFW18" s="170">
        <v>16766</v>
      </c>
      <c r="AFX18" s="175">
        <v>36.896099248479061</v>
      </c>
      <c r="AFY18" s="174">
        <v>0</v>
      </c>
      <c r="AFZ18" s="170">
        <v>33</v>
      </c>
      <c r="AGA18" s="170">
        <v>0</v>
      </c>
      <c r="AGB18" s="170">
        <v>0</v>
      </c>
      <c r="AGC18" s="170">
        <v>0</v>
      </c>
      <c r="AGD18" s="170">
        <v>33</v>
      </c>
      <c r="AGE18" s="170">
        <v>0</v>
      </c>
      <c r="AGF18" s="170">
        <v>32</v>
      </c>
      <c r="AGG18" s="170">
        <v>0</v>
      </c>
      <c r="AGH18" s="170">
        <v>31</v>
      </c>
      <c r="AGI18" s="170">
        <v>0</v>
      </c>
      <c r="AGJ18" s="170">
        <v>8</v>
      </c>
      <c r="AGK18" s="170">
        <v>0</v>
      </c>
      <c r="AGL18" s="177">
        <v>10</v>
      </c>
      <c r="AGM18" s="170" t="s">
        <v>2169</v>
      </c>
      <c r="AGN18" s="170">
        <v>2651</v>
      </c>
      <c r="AGO18" s="170">
        <v>3743</v>
      </c>
      <c r="AGP18" s="170">
        <v>3743</v>
      </c>
      <c r="AGQ18" s="170">
        <v>105545500</v>
      </c>
      <c r="AGR18" s="55">
        <v>112</v>
      </c>
      <c r="AGS18" s="174">
        <v>5</v>
      </c>
      <c r="AGT18" s="170">
        <v>31597</v>
      </c>
      <c r="AGU18" s="170">
        <v>1</v>
      </c>
      <c r="AGV18" s="170">
        <v>20</v>
      </c>
      <c r="AGW18" s="176">
        <v>0.1479</v>
      </c>
      <c r="AGX18" s="170">
        <v>190</v>
      </c>
      <c r="AGY18" s="176">
        <v>1.4119999999999999</v>
      </c>
      <c r="AGZ18" s="170">
        <v>243</v>
      </c>
      <c r="AHA18" s="170">
        <v>2317</v>
      </c>
      <c r="AHB18" s="170" t="s">
        <v>25</v>
      </c>
      <c r="AHC18" s="170" t="s">
        <v>25</v>
      </c>
      <c r="AHD18" s="176">
        <v>9.4921875</v>
      </c>
      <c r="AHE18" s="176">
        <v>90.5078125</v>
      </c>
      <c r="AHF18" s="170">
        <v>19855</v>
      </c>
      <c r="AHG18" s="170">
        <v>1689</v>
      </c>
      <c r="AHH18" s="17">
        <v>12.552026067191612</v>
      </c>
      <c r="AHI18" s="170">
        <v>5154.3599999999997</v>
      </c>
      <c r="AHJ18" s="170" t="s">
        <v>25</v>
      </c>
      <c r="AHK18" s="170" t="s">
        <v>25</v>
      </c>
      <c r="AHL18" s="170" t="s">
        <v>25</v>
      </c>
      <c r="AHM18" s="170" t="s">
        <v>25</v>
      </c>
      <c r="AHN18" s="174">
        <v>64609</v>
      </c>
      <c r="AHO18" s="170">
        <v>48067</v>
      </c>
      <c r="AHP18" s="170">
        <v>574</v>
      </c>
      <c r="AHQ18" s="170">
        <v>357</v>
      </c>
      <c r="AHR18" s="170">
        <v>1726</v>
      </c>
      <c r="AHS18" s="170">
        <v>1014</v>
      </c>
      <c r="AHT18" s="170">
        <v>1131</v>
      </c>
      <c r="AHU18" s="170">
        <v>655</v>
      </c>
      <c r="AHV18" s="170">
        <v>1254</v>
      </c>
      <c r="AHW18" s="170">
        <v>807</v>
      </c>
      <c r="AHX18" s="170">
        <v>5515</v>
      </c>
      <c r="AHY18" s="170">
        <v>3607</v>
      </c>
      <c r="AHZ18" s="170">
        <v>10644</v>
      </c>
      <c r="AIA18" s="170">
        <v>6580</v>
      </c>
      <c r="AIB18" s="170">
        <v>18738</v>
      </c>
      <c r="AIC18" s="170">
        <v>12386</v>
      </c>
      <c r="AID18" s="170">
        <v>5911</v>
      </c>
      <c r="AIE18" s="170">
        <v>4366</v>
      </c>
      <c r="AIF18" s="170">
        <v>19116</v>
      </c>
      <c r="AIG18" s="170">
        <v>18295</v>
      </c>
      <c r="AIH18" s="170">
        <v>785</v>
      </c>
      <c r="AII18" s="170">
        <v>551</v>
      </c>
      <c r="AIJ18" s="174">
        <v>9140</v>
      </c>
      <c r="AIK18" s="177">
        <v>4815</v>
      </c>
      <c r="AIL18" s="101">
        <v>229</v>
      </c>
      <c r="AIM18" s="101">
        <v>306</v>
      </c>
      <c r="AIN18" s="101">
        <v>154</v>
      </c>
      <c r="AIO18" s="101">
        <v>233</v>
      </c>
      <c r="AIP18" s="101">
        <v>95</v>
      </c>
      <c r="AIQ18" s="101">
        <v>95</v>
      </c>
      <c r="AIR18" s="101">
        <v>54</v>
      </c>
      <c r="AIS18" s="101">
        <v>48</v>
      </c>
      <c r="AIT18" s="101">
        <v>4022</v>
      </c>
      <c r="AIU18" s="101">
        <v>5984</v>
      </c>
      <c r="AIV18" s="101">
        <v>1171</v>
      </c>
      <c r="AIW18" s="102">
        <v>1791</v>
      </c>
      <c r="AIX18" s="75">
        <v>503</v>
      </c>
      <c r="AIY18" s="75">
        <v>518</v>
      </c>
      <c r="AIZ18" s="75">
        <v>323</v>
      </c>
      <c r="AJA18" s="75">
        <v>698</v>
      </c>
      <c r="AJB18" s="75">
        <v>79</v>
      </c>
      <c r="AJC18" s="75">
        <v>275</v>
      </c>
      <c r="AJD18" s="75">
        <v>60</v>
      </c>
      <c r="AJE18" s="75">
        <v>68</v>
      </c>
      <c r="AJF18" s="75">
        <v>129</v>
      </c>
      <c r="AJG18" s="75">
        <v>153</v>
      </c>
      <c r="AJH18" s="75">
        <v>12</v>
      </c>
      <c r="AJI18" s="75">
        <v>133</v>
      </c>
      <c r="AJJ18" s="75">
        <v>7</v>
      </c>
      <c r="AJK18" s="75">
        <v>8</v>
      </c>
      <c r="AJL18" s="75">
        <v>3</v>
      </c>
      <c r="AJM18" s="75">
        <v>10</v>
      </c>
      <c r="AJN18" s="75">
        <v>13</v>
      </c>
      <c r="AJO18" s="75">
        <v>10</v>
      </c>
      <c r="AJP18" s="75">
        <v>0</v>
      </c>
      <c r="AJQ18" s="75">
        <v>1</v>
      </c>
      <c r="AJR18" s="75">
        <v>0</v>
      </c>
      <c r="AJS18" s="75">
        <v>0</v>
      </c>
      <c r="AJT18" s="75">
        <v>0</v>
      </c>
      <c r="AJU18" s="75">
        <v>0</v>
      </c>
      <c r="AJV18" s="75">
        <v>0</v>
      </c>
      <c r="AJW18" s="75">
        <v>0</v>
      </c>
      <c r="AJX18" s="75">
        <v>0</v>
      </c>
      <c r="AJY18" s="75">
        <v>0</v>
      </c>
      <c r="AJZ18" s="75">
        <v>20</v>
      </c>
      <c r="AKA18" s="75">
        <v>40</v>
      </c>
      <c r="AKB18" s="59">
        <v>6638</v>
      </c>
      <c r="AKC18" s="97">
        <v>7337</v>
      </c>
      <c r="AKD18" s="15" t="s">
        <v>25</v>
      </c>
      <c r="AKE18" s="13">
        <v>244965</v>
      </c>
      <c r="AKF18" s="140">
        <v>29.5</v>
      </c>
      <c r="AKG18" s="13" t="s">
        <v>25</v>
      </c>
      <c r="AKH18" s="226">
        <v>1.4</v>
      </c>
      <c r="AKI18" s="59">
        <v>20</v>
      </c>
      <c r="AKJ18" s="97">
        <v>578</v>
      </c>
      <c r="AKK18" s="59">
        <v>4908</v>
      </c>
      <c r="AKL18" s="55">
        <v>6328</v>
      </c>
      <c r="AKM18" s="55">
        <v>152</v>
      </c>
      <c r="AKN18" s="55">
        <v>558</v>
      </c>
      <c r="AKO18" s="132">
        <v>6</v>
      </c>
      <c r="AKP18" s="56">
        <v>13</v>
      </c>
      <c r="AKQ18" s="55">
        <v>66</v>
      </c>
      <c r="AKR18" s="55">
        <v>143</v>
      </c>
      <c r="AKS18" s="55">
        <v>10</v>
      </c>
      <c r="AKT18" s="55">
        <v>25</v>
      </c>
      <c r="AKU18" s="174">
        <v>6504</v>
      </c>
      <c r="AKV18" s="170">
        <v>5403</v>
      </c>
      <c r="AKW18" s="170">
        <v>15007</v>
      </c>
      <c r="AKX18" s="170">
        <v>15638</v>
      </c>
      <c r="AKY18" s="170"/>
      <c r="AKZ18" s="170"/>
      <c r="ALA18" s="170"/>
      <c r="ALB18" s="170"/>
      <c r="ALC18" s="170">
        <v>190</v>
      </c>
      <c r="ALD18" s="170">
        <v>248</v>
      </c>
      <c r="ALE18" s="170">
        <v>714</v>
      </c>
      <c r="ALF18" s="177">
        <v>834</v>
      </c>
      <c r="ALG18" s="490"/>
      <c r="ALH18" s="491"/>
      <c r="ALI18" s="491"/>
      <c r="ALJ18" s="491"/>
      <c r="ALK18" s="491"/>
      <c r="ALL18" s="491"/>
      <c r="ALM18" s="491"/>
      <c r="ALN18" s="491"/>
      <c r="ALO18" s="491"/>
      <c r="ALP18" s="491"/>
      <c r="ALQ18" s="491"/>
      <c r="ALR18" s="491"/>
      <c r="ALS18" s="491"/>
      <c r="ALT18" s="492"/>
      <c r="ALU18" s="98">
        <v>75213</v>
      </c>
      <c r="ALV18" s="98">
        <v>46857</v>
      </c>
      <c r="ALW18" s="98">
        <v>249258</v>
      </c>
      <c r="ALX18" s="98">
        <v>261354</v>
      </c>
      <c r="ALY18" s="98">
        <v>140913</v>
      </c>
      <c r="ALZ18" s="98">
        <v>150106</v>
      </c>
      <c r="AMA18" s="98">
        <v>90081</v>
      </c>
      <c r="AMB18" s="98">
        <v>84854</v>
      </c>
      <c r="AMC18" s="98">
        <v>298351</v>
      </c>
      <c r="AMD18" s="98">
        <v>270019</v>
      </c>
      <c r="AME18" s="98">
        <v>144255</v>
      </c>
      <c r="AMF18" s="98">
        <v>141687</v>
      </c>
      <c r="AMG18" s="98">
        <v>104868</v>
      </c>
      <c r="AMH18" s="98">
        <v>158565</v>
      </c>
      <c r="AMI18" s="98">
        <v>6006</v>
      </c>
      <c r="AMJ18" s="98">
        <v>31295</v>
      </c>
      <c r="AMK18" s="178">
        <v>6.7823922737376519</v>
      </c>
      <c r="AML18" s="20">
        <v>4.0932546078269505</v>
      </c>
      <c r="AMM18" s="20">
        <v>22.477038987506141</v>
      </c>
      <c r="AMN18" s="20">
        <v>22.830920988838486</v>
      </c>
      <c r="AMO18" s="20">
        <v>12.706942183787293</v>
      </c>
      <c r="AMP18" s="20">
        <v>13.112706237327876</v>
      </c>
      <c r="AMQ18" s="20">
        <v>8.1231260342036808</v>
      </c>
      <c r="AMR18" s="20">
        <v>7.4125323109150836</v>
      </c>
      <c r="AMS18" s="20">
        <v>26.904039424858762</v>
      </c>
      <c r="AMT18" s="20">
        <v>23.587863413168265</v>
      </c>
      <c r="AMU18" s="20">
        <v>13.008309699759682</v>
      </c>
      <c r="AMV18" s="20">
        <v>12.377253465206419</v>
      </c>
      <c r="AMW18" s="20">
        <v>9.4565555550545781</v>
      </c>
      <c r="AMX18" s="20">
        <v>13.85165326184093</v>
      </c>
      <c r="AMY18" s="20">
        <v>0.54159584109220926</v>
      </c>
      <c r="AMZ18" s="20">
        <v>2.7338157148759934</v>
      </c>
      <c r="ANA18" s="20">
        <v>99.458404158907797</v>
      </c>
      <c r="ANB18" s="20">
        <v>97.266184285124012</v>
      </c>
      <c r="ANC18" s="20">
        <v>29.259431261243794</v>
      </c>
      <c r="AND18" s="20">
        <v>26.924175596665435</v>
      </c>
      <c r="ANE18" s="130">
        <v>12421</v>
      </c>
      <c r="ANF18" s="129">
        <v>33.327072712637509</v>
      </c>
      <c r="ANG18" s="131">
        <v>24849</v>
      </c>
      <c r="ANH18" s="129">
        <v>66.672927287362498</v>
      </c>
      <c r="ANI18" s="131">
        <v>338969</v>
      </c>
      <c r="ANJ18" s="129">
        <v>50.724878413767307</v>
      </c>
      <c r="ANK18" s="131">
        <v>329281</v>
      </c>
      <c r="ANL18" s="129">
        <v>49.275121586232693</v>
      </c>
      <c r="ANM18" s="130">
        <v>39</v>
      </c>
      <c r="ANN18" s="129">
        <v>1.9422310756972112</v>
      </c>
      <c r="ANO18" s="131">
        <v>1969</v>
      </c>
      <c r="ANP18" s="129">
        <v>98.057768924302792</v>
      </c>
      <c r="ANQ18" s="131">
        <v>10</v>
      </c>
      <c r="ANR18" s="129">
        <v>0.25960539979231567</v>
      </c>
      <c r="ANS18" s="131">
        <v>3842</v>
      </c>
      <c r="ANT18" s="129">
        <v>99.740394600207679</v>
      </c>
      <c r="ANU18" s="64">
        <v>30999</v>
      </c>
      <c r="ANV18" s="129">
        <v>52.309275915019995</v>
      </c>
      <c r="ANW18" s="64">
        <v>28262</v>
      </c>
      <c r="ANX18" s="225">
        <v>47.690724084980005</v>
      </c>
      <c r="ANY18" s="179">
        <v>3260</v>
      </c>
      <c r="ANZ18" s="129">
        <v>28.616573033707866</v>
      </c>
      <c r="AOA18" s="131">
        <v>8132</v>
      </c>
      <c r="AOB18" s="129">
        <v>71.383426966292134</v>
      </c>
      <c r="AOC18" s="131">
        <v>91428</v>
      </c>
      <c r="AOD18" s="129">
        <v>52.053312685390253</v>
      </c>
      <c r="AOE18" s="131">
        <v>84215</v>
      </c>
      <c r="AOF18" s="129">
        <v>47.946687314609747</v>
      </c>
      <c r="AOG18" s="131">
        <v>8598</v>
      </c>
      <c r="AOH18" s="129">
        <v>51.624136895827078</v>
      </c>
      <c r="AOI18" s="131">
        <v>8057</v>
      </c>
      <c r="AOJ18" s="129">
        <v>48.375863104172922</v>
      </c>
      <c r="AOK18" s="130">
        <v>91147</v>
      </c>
      <c r="AOL18" s="131">
        <v>84000</v>
      </c>
      <c r="AOM18" s="131">
        <v>47126</v>
      </c>
      <c r="AON18" s="131">
        <v>44852</v>
      </c>
      <c r="AOO18" s="129">
        <v>51.703292483570493</v>
      </c>
      <c r="AOP18" s="129">
        <v>53.395238095238099</v>
      </c>
      <c r="AOQ18" s="131">
        <v>1682</v>
      </c>
      <c r="AOR18" s="129">
        <v>51.405867970660147</v>
      </c>
      <c r="AOS18" s="131">
        <v>1590</v>
      </c>
      <c r="AOT18" s="129">
        <v>48.594132029339853</v>
      </c>
      <c r="AOU18" s="131">
        <v>18</v>
      </c>
      <c r="AOV18" s="129">
        <v>52.941176470588239</v>
      </c>
      <c r="AOW18" s="131">
        <v>16</v>
      </c>
      <c r="AOX18" s="129">
        <v>47.058823529411761</v>
      </c>
      <c r="AOY18" s="131">
        <v>599</v>
      </c>
      <c r="AOZ18" s="131">
        <v>517</v>
      </c>
      <c r="APA18" s="129">
        <v>115.86073500967117</v>
      </c>
      <c r="APB18" s="131">
        <v>158</v>
      </c>
      <c r="APC18" s="131">
        <v>75</v>
      </c>
      <c r="APD18" s="129">
        <v>32.188841201716741</v>
      </c>
      <c r="APE18" s="131">
        <v>166</v>
      </c>
      <c r="APF18" s="131">
        <v>13510</v>
      </c>
      <c r="APG18" s="130">
        <v>1942</v>
      </c>
      <c r="APH18" s="129">
        <v>30.197480951640493</v>
      </c>
      <c r="API18" s="131">
        <v>4489</v>
      </c>
      <c r="APJ18" s="129">
        <v>69.802519048359514</v>
      </c>
      <c r="APK18" s="131">
        <v>57185</v>
      </c>
      <c r="APL18" s="129">
        <v>52.009058498253779</v>
      </c>
      <c r="APM18" s="131">
        <v>52767</v>
      </c>
      <c r="APN18" s="129">
        <v>47.990941501746214</v>
      </c>
      <c r="APO18" s="131">
        <v>2043</v>
      </c>
      <c r="APP18" s="129">
        <v>48.297872340425528</v>
      </c>
      <c r="APQ18" s="131">
        <v>2187</v>
      </c>
      <c r="APR18" s="129">
        <v>51.702127659574472</v>
      </c>
      <c r="APS18" s="130">
        <v>56910</v>
      </c>
      <c r="APT18" s="131">
        <v>52457</v>
      </c>
      <c r="APU18" s="131">
        <v>42196</v>
      </c>
      <c r="APV18" s="131">
        <v>41569</v>
      </c>
      <c r="APW18" s="129">
        <v>74.145141451414503</v>
      </c>
      <c r="APX18" s="129">
        <v>79.243952189412283</v>
      </c>
      <c r="APY18" s="131">
        <v>975</v>
      </c>
      <c r="APZ18" s="129">
        <v>50.205973223480946</v>
      </c>
      <c r="AQA18" s="131">
        <v>967</v>
      </c>
      <c r="AQB18" s="129">
        <v>49.794026776519054</v>
      </c>
      <c r="AQC18" s="131">
        <v>187</v>
      </c>
      <c r="AQD18" s="129">
        <v>49.866666666666667</v>
      </c>
      <c r="AQE18" s="131">
        <v>188</v>
      </c>
      <c r="AQF18" s="129">
        <v>50.133333333333333</v>
      </c>
      <c r="AQG18" s="131">
        <v>217</v>
      </c>
      <c r="AQH18" s="131">
        <v>202</v>
      </c>
      <c r="AQI18" s="20">
        <v>107.42574257425743</v>
      </c>
      <c r="AQJ18" s="131">
        <v>48</v>
      </c>
      <c r="AQK18" s="131">
        <v>23</v>
      </c>
      <c r="AQL18" s="20">
        <v>32.394366197183103</v>
      </c>
      <c r="AQM18" s="130"/>
      <c r="AQN18" s="20"/>
      <c r="AQO18" s="131"/>
      <c r="AQP18" s="20"/>
      <c r="AQQ18" s="131"/>
      <c r="AQR18" s="20"/>
      <c r="AQS18" s="131"/>
      <c r="AQT18" s="20"/>
      <c r="AQU18" s="131"/>
      <c r="AQV18" s="20"/>
      <c r="AQW18" s="131"/>
      <c r="AQX18" s="20"/>
      <c r="AQY18" s="131"/>
      <c r="AQZ18" s="20"/>
      <c r="ARA18" s="131"/>
      <c r="ARB18" s="20"/>
      <c r="ARC18" s="131"/>
      <c r="ARD18" s="20"/>
      <c r="ARE18" s="131"/>
      <c r="ARF18" s="20"/>
      <c r="ARG18" s="131"/>
      <c r="ARH18" s="20"/>
      <c r="ARI18" s="131"/>
      <c r="ARJ18" s="20"/>
      <c r="ARK18" s="131"/>
      <c r="ARL18" s="20"/>
      <c r="ARM18" s="131"/>
      <c r="ARN18" s="20"/>
      <c r="ARO18" s="131"/>
      <c r="ARP18" s="20"/>
      <c r="ARQ18" s="131"/>
      <c r="ARR18" s="20"/>
      <c r="ARS18" s="131">
        <v>181</v>
      </c>
      <c r="ART18" s="131">
        <v>136</v>
      </c>
      <c r="ARU18" s="20">
        <v>133.08823529411765</v>
      </c>
      <c r="ARV18" s="131">
        <v>34</v>
      </c>
      <c r="ARW18" s="131">
        <v>5</v>
      </c>
      <c r="ARX18" s="20">
        <v>12.820512820512819</v>
      </c>
      <c r="ARY18" s="130">
        <v>4223</v>
      </c>
      <c r="ARZ18" s="20">
        <v>64.730226854690372</v>
      </c>
      <c r="ASA18" s="131">
        <v>2301</v>
      </c>
      <c r="ASB18" s="20">
        <v>35.269773145309621</v>
      </c>
      <c r="ASC18" s="131">
        <v>91944</v>
      </c>
      <c r="ASD18" s="20">
        <v>47.718249334392077</v>
      </c>
      <c r="ASE18" s="131">
        <v>100737</v>
      </c>
      <c r="ASF18" s="20">
        <v>52.281750665607916</v>
      </c>
      <c r="ASG18" s="130">
        <v>73</v>
      </c>
      <c r="ASH18" s="20">
        <v>26.44927536231884</v>
      </c>
      <c r="ASI18" s="131">
        <v>203</v>
      </c>
      <c r="ASJ18" s="20">
        <v>73.550724637681171</v>
      </c>
      <c r="ASK18" s="131">
        <v>658</v>
      </c>
      <c r="ASL18" s="20">
        <v>62.075471698113205</v>
      </c>
      <c r="ASM18" s="131">
        <v>402</v>
      </c>
      <c r="ASN18" s="20">
        <v>37.924528301886795</v>
      </c>
      <c r="ASO18" s="130"/>
      <c r="ASP18" s="20"/>
      <c r="ASQ18" s="131"/>
      <c r="ASR18" s="20"/>
      <c r="ASS18" s="131"/>
      <c r="AST18" s="20"/>
      <c r="ASU18" s="131"/>
      <c r="ASV18" s="20"/>
      <c r="ASW18" s="131">
        <v>1</v>
      </c>
      <c r="ASX18" s="131">
        <v>123</v>
      </c>
      <c r="ASY18" s="20">
        <v>99.193548387096769</v>
      </c>
      <c r="ASZ18" s="131">
        <v>14006</v>
      </c>
      <c r="ATA18" s="129">
        <v>27.376856919468334</v>
      </c>
      <c r="ATB18" s="131">
        <v>37154</v>
      </c>
      <c r="ATC18" s="129">
        <v>72.623143080531662</v>
      </c>
      <c r="ATD18" s="59">
        <v>1117</v>
      </c>
      <c r="ATE18" s="17">
        <v>34.0964590964591</v>
      </c>
      <c r="ATF18" s="55">
        <v>2159</v>
      </c>
      <c r="ATG18" s="19">
        <v>65.9035409035409</v>
      </c>
      <c r="ATH18" s="18" t="s">
        <v>25</v>
      </c>
      <c r="ATI18" s="17" t="s">
        <v>25</v>
      </c>
      <c r="ATJ18" s="17" t="s">
        <v>25</v>
      </c>
      <c r="ATK18" s="28" t="s">
        <v>3024</v>
      </c>
      <c r="ATL18" s="132" t="s">
        <v>3024</v>
      </c>
      <c r="ATM18" s="132" t="s">
        <v>3024</v>
      </c>
      <c r="ATN18" s="132" t="s">
        <v>3024</v>
      </c>
      <c r="ATO18" s="132">
        <v>155</v>
      </c>
      <c r="ATP18" s="17">
        <f t="shared" si="75"/>
        <v>18.256772673733803</v>
      </c>
      <c r="ATQ18" s="132">
        <v>694</v>
      </c>
      <c r="ATR18" s="17">
        <f t="shared" si="76"/>
        <v>81.743227326266194</v>
      </c>
      <c r="ATS18" s="132" t="s">
        <v>3024</v>
      </c>
      <c r="ATT18" s="132" t="s">
        <v>3024</v>
      </c>
      <c r="ATU18" s="132" t="s">
        <v>3024</v>
      </c>
      <c r="ATV18" s="56" t="s">
        <v>3024</v>
      </c>
      <c r="ATW18" s="92">
        <v>26699</v>
      </c>
      <c r="ATX18" s="120">
        <v>9.1999999999999998E-3</v>
      </c>
      <c r="ATY18" s="92">
        <v>25916</v>
      </c>
      <c r="ATZ18" s="120">
        <v>7.9000000000000008E-3</v>
      </c>
      <c r="AUA18" s="92">
        <v>253</v>
      </c>
      <c r="AUB18" s="120">
        <v>9.0909090909090917</v>
      </c>
      <c r="AUC18" s="120">
        <v>0.39525691699604742</v>
      </c>
      <c r="AUD18" s="120">
        <v>0.79051383399209485</v>
      </c>
      <c r="AUE18" s="120">
        <v>89.723320158102766</v>
      </c>
      <c r="AUF18" s="92">
        <v>209</v>
      </c>
      <c r="AUG18" s="120">
        <v>11.961722488038278</v>
      </c>
      <c r="AUH18" s="120">
        <v>0</v>
      </c>
      <c r="AUI18" s="120">
        <v>1.9138755980861244</v>
      </c>
      <c r="AUJ18" s="128">
        <v>86.124401913875602</v>
      </c>
      <c r="AUK18" s="90">
        <v>93932</v>
      </c>
      <c r="AUL18" s="120">
        <v>99.97</v>
      </c>
      <c r="AUM18" s="93">
        <v>1184</v>
      </c>
      <c r="AUN18" s="55">
        <v>8.8800000000000008</v>
      </c>
      <c r="AUO18" s="92">
        <v>327</v>
      </c>
      <c r="AUP18" s="55">
        <v>2.41</v>
      </c>
      <c r="AUQ18" s="92">
        <v>0</v>
      </c>
      <c r="AUR18" s="92">
        <v>0</v>
      </c>
      <c r="AUS18" s="92">
        <v>42</v>
      </c>
      <c r="AUT18" s="92">
        <v>50</v>
      </c>
      <c r="AUU18" s="92">
        <v>1039</v>
      </c>
      <c r="AUV18" s="92">
        <v>212</v>
      </c>
      <c r="AUW18" s="92">
        <v>103</v>
      </c>
      <c r="AUX18" s="92">
        <v>65</v>
      </c>
      <c r="AUY18" s="92">
        <v>0</v>
      </c>
      <c r="AUZ18" s="94">
        <v>0</v>
      </c>
      <c r="AVA18" s="92">
        <v>254</v>
      </c>
      <c r="AVB18" s="92">
        <v>17</v>
      </c>
      <c r="AVC18" s="92">
        <v>7</v>
      </c>
      <c r="AVD18" s="92">
        <v>0</v>
      </c>
      <c r="AVE18" s="92">
        <v>139</v>
      </c>
      <c r="AVF18" s="92">
        <v>3</v>
      </c>
      <c r="AVG18" s="92">
        <v>67</v>
      </c>
      <c r="AVH18" s="92">
        <v>6</v>
      </c>
      <c r="AVI18" s="92">
        <v>27</v>
      </c>
      <c r="AVJ18" s="92">
        <v>3</v>
      </c>
      <c r="AVK18" s="92">
        <v>9</v>
      </c>
      <c r="AVL18" s="92">
        <v>2</v>
      </c>
      <c r="AVM18" s="92">
        <v>4</v>
      </c>
      <c r="AVN18" s="92">
        <v>3</v>
      </c>
      <c r="AVO18" s="92">
        <v>1</v>
      </c>
      <c r="AVP18" s="92">
        <v>0</v>
      </c>
      <c r="AVQ18" s="92">
        <v>0</v>
      </c>
      <c r="AVR18" s="94">
        <v>0</v>
      </c>
      <c r="AVS18" s="93">
        <v>31</v>
      </c>
      <c r="AVT18" s="92">
        <v>4</v>
      </c>
      <c r="AVU18" s="92">
        <v>0</v>
      </c>
      <c r="AVV18" s="92">
        <v>0</v>
      </c>
      <c r="AVW18" s="92">
        <v>6</v>
      </c>
      <c r="AVX18" s="92">
        <v>0</v>
      </c>
      <c r="AVY18" s="92">
        <v>13</v>
      </c>
      <c r="AVZ18" s="92">
        <v>0</v>
      </c>
      <c r="AWA18" s="92">
        <v>8</v>
      </c>
      <c r="AWB18" s="92">
        <v>2</v>
      </c>
      <c r="AWC18" s="92">
        <v>3</v>
      </c>
      <c r="AWD18" s="92">
        <v>1</v>
      </c>
      <c r="AWE18" s="92">
        <v>1</v>
      </c>
      <c r="AWF18" s="92">
        <v>1</v>
      </c>
      <c r="AWG18" s="92">
        <v>0</v>
      </c>
      <c r="AWH18" s="92">
        <v>0</v>
      </c>
      <c r="AWI18" s="92">
        <v>0</v>
      </c>
      <c r="AWJ18" s="94">
        <v>0</v>
      </c>
      <c r="AWK18" s="93">
        <v>9006</v>
      </c>
      <c r="AWL18" s="92">
        <v>5954</v>
      </c>
      <c r="AWM18" s="92">
        <v>2584</v>
      </c>
      <c r="AWN18" s="92">
        <v>1726</v>
      </c>
      <c r="AWO18" s="92">
        <v>861</v>
      </c>
      <c r="AWP18" s="92">
        <v>600</v>
      </c>
      <c r="AWQ18" s="92">
        <v>632</v>
      </c>
      <c r="AWR18" s="92">
        <v>439</v>
      </c>
      <c r="AWS18" s="92">
        <v>487</v>
      </c>
      <c r="AWT18" s="92">
        <v>481</v>
      </c>
      <c r="AWU18" s="92">
        <v>503</v>
      </c>
      <c r="AWV18" s="92">
        <v>219</v>
      </c>
      <c r="AWW18" s="92">
        <v>473</v>
      </c>
      <c r="AWX18" s="92">
        <v>287</v>
      </c>
      <c r="AWY18" s="92">
        <v>499</v>
      </c>
      <c r="AWZ18" s="92">
        <v>131</v>
      </c>
      <c r="AXA18" s="92">
        <v>382</v>
      </c>
      <c r="AXB18" s="92">
        <v>131</v>
      </c>
      <c r="AXC18" s="92">
        <v>215</v>
      </c>
      <c r="AXD18" s="92">
        <v>227</v>
      </c>
      <c r="AXE18" s="92">
        <v>316</v>
      </c>
      <c r="AXF18" s="92">
        <v>233</v>
      </c>
      <c r="AXG18" s="92">
        <v>228</v>
      </c>
      <c r="AXH18" s="92">
        <v>138</v>
      </c>
      <c r="AXI18" s="92">
        <v>171</v>
      </c>
      <c r="AXJ18" s="92">
        <v>125</v>
      </c>
      <c r="AXK18" s="92">
        <v>1655</v>
      </c>
      <c r="AXL18" s="92">
        <v>1217</v>
      </c>
      <c r="AXM18" s="93">
        <v>66</v>
      </c>
      <c r="AXN18" s="92">
        <v>53</v>
      </c>
      <c r="AXO18" s="92">
        <v>37</v>
      </c>
      <c r="AXP18" s="92">
        <v>28</v>
      </c>
      <c r="AXQ18" s="92">
        <v>11</v>
      </c>
      <c r="AXR18" s="92">
        <v>11</v>
      </c>
      <c r="AXS18" s="92">
        <v>21</v>
      </c>
      <c r="AXT18" s="92">
        <v>13</v>
      </c>
      <c r="AXU18" s="92">
        <v>104</v>
      </c>
      <c r="AXV18" s="92">
        <v>56</v>
      </c>
      <c r="AXW18" s="92">
        <v>773</v>
      </c>
      <c r="AXX18" s="92">
        <v>298</v>
      </c>
      <c r="AXY18" s="92">
        <v>2446</v>
      </c>
      <c r="AXZ18" s="92">
        <v>1210</v>
      </c>
      <c r="AYA18" s="92">
        <v>5585</v>
      </c>
      <c r="AYB18" s="92">
        <v>4313</v>
      </c>
      <c r="AYC18" s="94">
        <v>4</v>
      </c>
      <c r="AYD18" s="92">
        <v>536</v>
      </c>
      <c r="AYE18" s="92">
        <v>284</v>
      </c>
      <c r="AYF18" s="92">
        <v>506</v>
      </c>
      <c r="AYG18" s="92">
        <v>262</v>
      </c>
      <c r="AYH18" s="92">
        <v>262</v>
      </c>
      <c r="AYI18" s="92">
        <v>243</v>
      </c>
      <c r="AYJ18" s="92">
        <v>142</v>
      </c>
      <c r="AYK18" s="92">
        <v>76</v>
      </c>
      <c r="AYL18" s="92">
        <v>232</v>
      </c>
      <c r="AYM18" s="92">
        <v>20</v>
      </c>
      <c r="AYN18" s="92">
        <v>172</v>
      </c>
      <c r="AYO18" s="92">
        <v>13</v>
      </c>
      <c r="AYP18" s="92">
        <v>93</v>
      </c>
      <c r="AYQ18" s="92">
        <v>74</v>
      </c>
      <c r="AYR18" s="92">
        <v>65</v>
      </c>
      <c r="AYS18" s="92">
        <v>39</v>
      </c>
      <c r="AYT18" s="92">
        <v>105</v>
      </c>
      <c r="AYU18" s="92">
        <v>249</v>
      </c>
      <c r="AYV18" s="92">
        <v>69</v>
      </c>
      <c r="AYW18" s="119">
        <v>677.62993549999999</v>
      </c>
      <c r="AYX18" s="120">
        <v>442.47935586</v>
      </c>
      <c r="AYY18" s="120">
        <v>194.42546673000001</v>
      </c>
      <c r="AYZ18" s="120">
        <v>128.26996442999999</v>
      </c>
      <c r="AZA18" s="120">
        <v>64.783408223999999</v>
      </c>
      <c r="AZB18" s="120">
        <v>44.589790647000001</v>
      </c>
      <c r="AZC18" s="120">
        <v>47.552977929999997</v>
      </c>
      <c r="AZD18" s="120">
        <v>32.624863490000003</v>
      </c>
      <c r="AZE18" s="120">
        <v>36.642880144999999</v>
      </c>
      <c r="AZF18" s="120">
        <v>35.746148836000003</v>
      </c>
      <c r="AZG18" s="120">
        <v>37.846753004</v>
      </c>
      <c r="AZH18" s="120">
        <v>16.275273586000001</v>
      </c>
      <c r="AZI18" s="120">
        <v>35.589491394</v>
      </c>
      <c r="AZJ18" s="120">
        <v>21.328783193</v>
      </c>
      <c r="AZK18" s="120">
        <v>37.545784789999999</v>
      </c>
      <c r="AZL18" s="120">
        <v>9.7354376245999994</v>
      </c>
      <c r="AZM18" s="120">
        <v>28.742464508000001</v>
      </c>
      <c r="AZN18" s="120">
        <v>9.7354376245999994</v>
      </c>
      <c r="AZO18" s="120">
        <v>16.177041543000001</v>
      </c>
      <c r="AZP18" s="120">
        <v>16.869804127999998</v>
      </c>
      <c r="AZQ18" s="120">
        <v>23.776488964999999</v>
      </c>
      <c r="AZR18" s="120">
        <v>17.315702035000001</v>
      </c>
      <c r="AZS18" s="120">
        <v>17.155188241000001</v>
      </c>
      <c r="AZT18" s="120">
        <v>10.255651848999999</v>
      </c>
      <c r="AZU18" s="120">
        <v>12.866391180000001</v>
      </c>
      <c r="AZV18" s="120">
        <v>9.2895397182000004</v>
      </c>
      <c r="AZW18" s="120">
        <v>124.52559884599995</v>
      </c>
      <c r="AZX18" s="128">
        <v>90.442958698600023</v>
      </c>
      <c r="AZY18" s="91">
        <v>451.18949958982773</v>
      </c>
      <c r="AZZ18" s="91">
        <v>386.97429906542055</v>
      </c>
      <c r="BAA18" s="91">
        <v>252.93956795187313</v>
      </c>
      <c r="BAB18" s="91">
        <v>204.43925233644859</v>
      </c>
      <c r="BAC18" s="91">
        <v>512.14402110654146</v>
      </c>
      <c r="BAD18" s="91">
        <v>441.28054618875149</v>
      </c>
      <c r="BAE18" s="91">
        <v>22.430668841761825</v>
      </c>
      <c r="BAF18" s="91">
        <v>24.367821184497636</v>
      </c>
      <c r="BAG18" s="91">
        <v>12.72118197953707</v>
      </c>
      <c r="BAH18" s="91">
        <v>8.5461657298754226</v>
      </c>
      <c r="BAI18" s="91">
        <v>50.058722732436124</v>
      </c>
      <c r="BAJ18" s="91">
        <v>29.082901850399629</v>
      </c>
      <c r="BAK18" s="91">
        <v>178.79467409292928</v>
      </c>
      <c r="BAL18" s="91">
        <v>66.554105360955518</v>
      </c>
      <c r="BAM18" s="91">
        <v>701.97692889398456</v>
      </c>
      <c r="BAN18" s="91">
        <v>326.72061607087409</v>
      </c>
      <c r="BAO18" s="91">
        <v>4920.7915557983397</v>
      </c>
      <c r="BAP18" s="91">
        <v>3431.8269525328919</v>
      </c>
      <c r="BAQ18" s="128">
        <v>14.122299110295156</v>
      </c>
      <c r="BAR18" s="91">
        <v>40.329740776000001</v>
      </c>
      <c r="BAS18" s="91">
        <v>21.10583424</v>
      </c>
      <c r="BAT18" s="91">
        <v>38.072479164999997</v>
      </c>
      <c r="BAU18" s="91">
        <v>19.470875248999999</v>
      </c>
      <c r="BAV18" s="91">
        <v>19.713418065999999</v>
      </c>
      <c r="BAW18" s="91">
        <v>18.058865212000001</v>
      </c>
      <c r="BAX18" s="91">
        <v>10.684371624000001</v>
      </c>
      <c r="BAY18" s="91">
        <v>5.6480401485999998</v>
      </c>
      <c r="BAZ18" s="91">
        <v>17.456156454999999</v>
      </c>
      <c r="BBA18" s="91">
        <v>1.4863263549000001</v>
      </c>
      <c r="BBB18" s="91">
        <v>12.941633233999999</v>
      </c>
      <c r="BBC18" s="91">
        <v>0.96611213070000002</v>
      </c>
      <c r="BBD18" s="91">
        <v>6.9975109928999997</v>
      </c>
      <c r="BBE18" s="91">
        <v>5.4994075132000004</v>
      </c>
      <c r="BBF18" s="91">
        <v>4.8907334895999997</v>
      </c>
      <c r="BBG18" s="91">
        <v>2.8983363921</v>
      </c>
      <c r="BBH18" s="91">
        <v>7.9004156371000001</v>
      </c>
      <c r="BBI18" s="91">
        <v>18.504763119</v>
      </c>
      <c r="BBJ18" s="120">
        <v>5.1278259243999997</v>
      </c>
      <c r="BBK18" s="119">
        <v>564.74614082000005</v>
      </c>
      <c r="BBL18" s="120">
        <v>350.79486859000002</v>
      </c>
      <c r="BBM18" s="120">
        <v>163.46605746</v>
      </c>
      <c r="BBN18" s="120">
        <v>101.07341534</v>
      </c>
      <c r="BBO18" s="120">
        <v>52.820621107000001</v>
      </c>
      <c r="BBP18" s="120">
        <v>34.322985482999997</v>
      </c>
      <c r="BBQ18" s="120">
        <v>39.595232867</v>
      </c>
      <c r="BBR18" s="120">
        <v>24.910465507000001</v>
      </c>
      <c r="BBS18" s="120">
        <v>30.448143826999999</v>
      </c>
      <c r="BBT18" s="120">
        <v>28.171698513999999</v>
      </c>
      <c r="BBU18" s="120">
        <v>32.71340515</v>
      </c>
      <c r="BBV18" s="120">
        <v>13.683985128</v>
      </c>
      <c r="BBW18" s="120">
        <v>28.056765252000002</v>
      </c>
      <c r="BBX18" s="120">
        <v>16.066957231</v>
      </c>
      <c r="BBY18" s="120">
        <v>29.167834583000001</v>
      </c>
      <c r="BBZ18" s="120">
        <v>7.3729414232000003</v>
      </c>
      <c r="BCA18" s="120">
        <v>23.591521416999999</v>
      </c>
      <c r="BCB18" s="120">
        <v>7.7565910447000004</v>
      </c>
      <c r="BCC18" s="120">
        <v>13.315651389999999</v>
      </c>
      <c r="BCD18" s="120">
        <v>13.251020849</v>
      </c>
      <c r="BCE18" s="120">
        <v>18.724594331999999</v>
      </c>
      <c r="BCF18" s="120">
        <v>13.100514670000001</v>
      </c>
      <c r="BCG18" s="120">
        <v>14.821482825</v>
      </c>
      <c r="BCH18" s="120">
        <v>8.5905389832000001</v>
      </c>
      <c r="BCI18" s="120">
        <v>10.356409773999999</v>
      </c>
      <c r="BCJ18" s="128">
        <v>7.2313216729000001</v>
      </c>
      <c r="BCK18" s="119">
        <v>34.371370243000001</v>
      </c>
      <c r="BCL18" s="120">
        <v>16.446258570000001</v>
      </c>
      <c r="BCM18" s="120">
        <v>32.627539859000002</v>
      </c>
      <c r="BCN18" s="120">
        <v>15.797648873</v>
      </c>
      <c r="BCO18" s="120">
        <v>16.229228889000002</v>
      </c>
      <c r="BCP18" s="120">
        <v>13.986995251</v>
      </c>
      <c r="BCQ18" s="120">
        <v>8.6206866036999994</v>
      </c>
      <c r="BCR18" s="120">
        <v>4.4116664511000003</v>
      </c>
      <c r="BCS18" s="120">
        <v>14.629370921</v>
      </c>
      <c r="BCT18" s="120">
        <v>1.2333965716999999</v>
      </c>
      <c r="BCU18" s="120">
        <v>10.682013436</v>
      </c>
      <c r="BCV18" s="120">
        <v>0.7282151107</v>
      </c>
      <c r="BCW18" s="120">
        <v>5.8397315295999999</v>
      </c>
      <c r="BCX18" s="120">
        <v>4.3596000679999998</v>
      </c>
      <c r="BCY18" s="120">
        <v>4.1356636182999997</v>
      </c>
      <c r="BCZ18" s="120">
        <v>2.2736392821</v>
      </c>
      <c r="BDA18" s="120">
        <v>6.2389830648000002</v>
      </c>
      <c r="BDB18" s="120">
        <v>14.385395254000001</v>
      </c>
      <c r="BDC18" s="128">
        <v>3.994461893</v>
      </c>
      <c r="BDD18" s="90">
        <v>908</v>
      </c>
      <c r="BDE18" s="90">
        <v>1896</v>
      </c>
      <c r="BDF18" s="90">
        <v>7</v>
      </c>
      <c r="BDG18" s="90">
        <v>16</v>
      </c>
      <c r="BDH18" s="90">
        <v>115</v>
      </c>
      <c r="BDI18" s="90">
        <v>297</v>
      </c>
      <c r="BDJ18" s="90">
        <v>450</v>
      </c>
      <c r="BDK18" s="90">
        <v>1029</v>
      </c>
      <c r="BDL18" s="90">
        <v>244</v>
      </c>
      <c r="BDM18" s="90">
        <v>446</v>
      </c>
      <c r="BDN18" s="90">
        <v>92</v>
      </c>
      <c r="BDO18" s="94">
        <v>108</v>
      </c>
      <c r="BDP18" s="90">
        <v>228</v>
      </c>
      <c r="BDQ18" s="90">
        <v>138</v>
      </c>
      <c r="BDR18" s="90">
        <v>0</v>
      </c>
      <c r="BDS18" s="90">
        <v>0</v>
      </c>
      <c r="BDT18" s="90">
        <v>12</v>
      </c>
      <c r="BDU18" s="90">
        <v>10</v>
      </c>
      <c r="BDV18" s="90">
        <v>86</v>
      </c>
      <c r="BDW18" s="90">
        <v>52</v>
      </c>
      <c r="BDX18" s="90">
        <v>83</v>
      </c>
      <c r="BDY18" s="90">
        <v>56</v>
      </c>
      <c r="BDZ18" s="90">
        <v>47</v>
      </c>
      <c r="BEA18" s="92">
        <v>20</v>
      </c>
      <c r="BEB18" s="119">
        <v>17.155188240569913</v>
      </c>
      <c r="BEC18" s="120">
        <v>10.255651848859932</v>
      </c>
      <c r="BED18" s="120">
        <v>0</v>
      </c>
      <c r="BEE18" s="120">
        <v>0</v>
      </c>
      <c r="BEF18" s="120">
        <v>5.7760064691272452</v>
      </c>
      <c r="BEG18" s="120">
        <v>5.1933753304285055</v>
      </c>
      <c r="BEH18" s="120">
        <v>19.891774866742455</v>
      </c>
      <c r="BEI18" s="120">
        <v>11.613468049562709</v>
      </c>
      <c r="BEJ18" s="120">
        <v>23.820149263369057</v>
      </c>
      <c r="BEK18" s="120">
        <v>15.120954132205743</v>
      </c>
      <c r="BEL18" s="120">
        <v>41.410421329010205</v>
      </c>
      <c r="BEM18" s="128">
        <v>15.913874113298826</v>
      </c>
      <c r="BEN18" s="92" t="s">
        <v>2205</v>
      </c>
      <c r="BEO18" s="92" t="s">
        <v>2205</v>
      </c>
      <c r="BEP18" s="92" t="s">
        <v>2205</v>
      </c>
      <c r="BEQ18" s="92" t="s">
        <v>2205</v>
      </c>
      <c r="BER18" s="92" t="s">
        <v>2205</v>
      </c>
      <c r="BES18" s="92" t="s">
        <v>2205</v>
      </c>
      <c r="BET18" s="92" t="s">
        <v>2205</v>
      </c>
      <c r="BEU18" s="92" t="s">
        <v>2205</v>
      </c>
      <c r="BEV18" s="92" t="s">
        <v>2205</v>
      </c>
      <c r="BEW18" s="92" t="s">
        <v>2205</v>
      </c>
      <c r="BEX18" s="92" t="s">
        <v>2205</v>
      </c>
      <c r="BEY18" s="92" t="s">
        <v>2205</v>
      </c>
      <c r="BEZ18" s="92" t="s">
        <v>2205</v>
      </c>
      <c r="BFA18" s="92" t="s">
        <v>2205</v>
      </c>
      <c r="BFB18" s="92" t="s">
        <v>2205</v>
      </c>
      <c r="BFC18" s="92" t="s">
        <v>2205</v>
      </c>
      <c r="BFD18" s="59">
        <v>3048</v>
      </c>
      <c r="BFE18" s="55">
        <v>3593</v>
      </c>
      <c r="BFF18" s="162">
        <v>3020</v>
      </c>
      <c r="BFG18" s="55">
        <v>3178</v>
      </c>
      <c r="BFH18" s="59" t="s">
        <v>25</v>
      </c>
      <c r="BFI18" s="97" t="s">
        <v>25</v>
      </c>
      <c r="BFJ18" s="59" t="s">
        <v>25</v>
      </c>
      <c r="BFK18" s="97" t="s">
        <v>25</v>
      </c>
      <c r="BFL18" s="59" t="s">
        <v>25</v>
      </c>
      <c r="BFM18" s="97" t="s">
        <v>25</v>
      </c>
      <c r="BFN18" s="59" t="s">
        <v>25</v>
      </c>
      <c r="BFO18" s="97" t="s">
        <v>25</v>
      </c>
      <c r="BFP18" s="59" t="s">
        <v>25</v>
      </c>
      <c r="BFQ18" s="59" t="s">
        <v>25</v>
      </c>
      <c r="BFR18" s="55" t="s">
        <v>25</v>
      </c>
      <c r="BFS18" s="55" t="s">
        <v>25</v>
      </c>
      <c r="BFT18" s="55" t="s">
        <v>25</v>
      </c>
      <c r="BFU18" s="55" t="s">
        <v>25</v>
      </c>
      <c r="BFV18" s="55" t="s">
        <v>25</v>
      </c>
      <c r="BFW18" s="55" t="s">
        <v>25</v>
      </c>
      <c r="BFX18" s="97" t="s">
        <v>25</v>
      </c>
      <c r="BFY18" s="55">
        <v>4125</v>
      </c>
      <c r="BFZ18" s="207">
        <v>0.02</v>
      </c>
      <c r="BGA18" s="207">
        <v>7.32</v>
      </c>
      <c r="BGB18" s="207">
        <v>41.33</v>
      </c>
      <c r="BGC18" s="207">
        <v>51.32</v>
      </c>
      <c r="BGD18" s="313">
        <v>2731</v>
      </c>
      <c r="BGE18" s="207">
        <v>0.36</v>
      </c>
      <c r="BGF18" s="207">
        <v>10.06</v>
      </c>
      <c r="BGG18" s="55">
        <v>47.82</v>
      </c>
      <c r="BGH18" s="207">
        <v>41.74</v>
      </c>
      <c r="BGI18" s="313">
        <v>9308</v>
      </c>
      <c r="BGJ18" s="207">
        <v>0.02</v>
      </c>
      <c r="BGK18" s="207">
        <v>14.9</v>
      </c>
      <c r="BGL18" s="207">
        <v>64.53</v>
      </c>
      <c r="BGM18" s="307">
        <v>20.54</v>
      </c>
      <c r="BGN18" s="55">
        <v>55</v>
      </c>
      <c r="BGO18" s="55">
        <v>37</v>
      </c>
      <c r="BGP18" s="101">
        <v>0</v>
      </c>
      <c r="BGQ18" s="55">
        <v>44</v>
      </c>
      <c r="BGR18" s="55">
        <v>42</v>
      </c>
      <c r="BGS18" s="55">
        <v>2</v>
      </c>
      <c r="BGT18" s="55">
        <v>8</v>
      </c>
      <c r="BGU18" s="101">
        <v>0</v>
      </c>
      <c r="BGV18" s="101">
        <v>8</v>
      </c>
      <c r="BGW18" s="55">
        <v>8</v>
      </c>
      <c r="BGX18" s="101">
        <v>0</v>
      </c>
      <c r="BGY18" s="101">
        <v>0</v>
      </c>
      <c r="BGZ18" s="101">
        <v>1</v>
      </c>
      <c r="BHA18" s="101">
        <v>1</v>
      </c>
      <c r="BHB18" s="101">
        <v>0</v>
      </c>
      <c r="BHC18" s="100">
        <v>15155</v>
      </c>
      <c r="BHD18" s="101">
        <v>8111</v>
      </c>
      <c r="BHE18" s="101">
        <v>4291</v>
      </c>
      <c r="BHF18" s="101">
        <v>399</v>
      </c>
      <c r="BHG18" s="101">
        <v>2354</v>
      </c>
      <c r="BHH18" s="874">
        <v>3078</v>
      </c>
      <c r="BHI18" s="873"/>
      <c r="BHJ18" s="874">
        <v>2075</v>
      </c>
      <c r="BHK18" s="873"/>
      <c r="BHL18" s="873" t="s">
        <v>25</v>
      </c>
      <c r="BHM18" s="873"/>
      <c r="BHN18" s="101">
        <v>4</v>
      </c>
      <c r="BHO18" s="102">
        <v>3</v>
      </c>
      <c r="BHP18" s="100">
        <v>3609</v>
      </c>
      <c r="BHQ18" s="101">
        <v>8980</v>
      </c>
      <c r="BHR18" s="101">
        <v>949</v>
      </c>
      <c r="BHS18" s="101">
        <v>5641</v>
      </c>
      <c r="BHT18" s="101">
        <v>1853</v>
      </c>
      <c r="BHU18" s="101">
        <v>1827</v>
      </c>
      <c r="BHV18" s="75">
        <v>118</v>
      </c>
      <c r="BHW18" s="75">
        <v>214</v>
      </c>
      <c r="BHX18" s="75">
        <v>689</v>
      </c>
      <c r="BHY18" s="75">
        <v>1298</v>
      </c>
      <c r="BHZ18" s="75">
        <v>385</v>
      </c>
      <c r="BIA18" s="75">
        <v>330</v>
      </c>
      <c r="BIB18" s="75">
        <v>649</v>
      </c>
      <c r="BIC18" s="75">
        <v>480</v>
      </c>
      <c r="BID18" s="75">
        <v>656</v>
      </c>
      <c r="BIE18" s="75">
        <v>888</v>
      </c>
      <c r="BIF18" s="75">
        <v>166</v>
      </c>
      <c r="BIG18" s="75">
        <v>467</v>
      </c>
      <c r="BIH18" s="75">
        <v>457</v>
      </c>
      <c r="BII18" s="75">
        <v>3062</v>
      </c>
      <c r="BIJ18" s="75">
        <v>695</v>
      </c>
      <c r="BIK18" s="75">
        <v>2622</v>
      </c>
      <c r="BIL18" s="75">
        <v>260</v>
      </c>
      <c r="BIM18" s="101">
        <v>423</v>
      </c>
      <c r="BIN18" s="75">
        <v>341</v>
      </c>
      <c r="BIO18" s="102">
        <v>708</v>
      </c>
      <c r="BIP18" s="100">
        <v>9479</v>
      </c>
      <c r="BIQ18" s="101">
        <v>2166</v>
      </c>
      <c r="BIR18" s="101">
        <v>125</v>
      </c>
      <c r="BIS18" s="75">
        <v>6</v>
      </c>
      <c r="BIT18" s="75" t="s">
        <v>25</v>
      </c>
      <c r="BIU18" s="76" t="s">
        <v>25</v>
      </c>
      <c r="BIV18" s="101">
        <v>1864</v>
      </c>
      <c r="BIW18" s="101">
        <v>162</v>
      </c>
      <c r="BIX18" s="101">
        <v>1210</v>
      </c>
      <c r="BIY18" s="75">
        <v>7</v>
      </c>
      <c r="BIZ18" s="75">
        <v>28</v>
      </c>
      <c r="BJA18" s="75">
        <v>23</v>
      </c>
      <c r="BJB18" s="75">
        <v>68</v>
      </c>
      <c r="BJC18" s="75">
        <v>97</v>
      </c>
      <c r="BJD18" s="75">
        <v>579</v>
      </c>
      <c r="BJE18" s="75">
        <v>13</v>
      </c>
      <c r="BJF18" s="75">
        <v>161</v>
      </c>
      <c r="BJG18" s="75">
        <v>4</v>
      </c>
      <c r="BJH18" s="75">
        <v>96</v>
      </c>
      <c r="BJI18" s="75">
        <v>2</v>
      </c>
      <c r="BJJ18" s="75">
        <v>96</v>
      </c>
      <c r="BJK18" s="75">
        <v>0</v>
      </c>
      <c r="BJL18" s="75">
        <v>47</v>
      </c>
      <c r="BJM18" s="75">
        <v>0</v>
      </c>
      <c r="BJN18" s="75">
        <v>25</v>
      </c>
      <c r="BJO18" s="75">
        <v>0</v>
      </c>
      <c r="BJP18" s="75">
        <v>5</v>
      </c>
      <c r="BJQ18" s="75">
        <v>16</v>
      </c>
      <c r="BJR18" s="75">
        <v>105</v>
      </c>
      <c r="BJS18" s="100">
        <v>1270</v>
      </c>
      <c r="BJT18" s="102">
        <v>80</v>
      </c>
      <c r="BJU18" s="179">
        <v>60</v>
      </c>
      <c r="BJV18" s="180">
        <v>35.496447397222994</v>
      </c>
      <c r="BJW18" s="64">
        <v>6</v>
      </c>
      <c r="BJX18" s="180">
        <v>3.8465483639347626</v>
      </c>
      <c r="BJY18" s="64">
        <v>1178</v>
      </c>
      <c r="BJZ18" s="180">
        <v>965.87461668388517</v>
      </c>
      <c r="BKA18" s="64">
        <v>181</v>
      </c>
      <c r="BKB18" s="180">
        <v>160.87029943206562</v>
      </c>
      <c r="BKC18" s="64">
        <v>2171</v>
      </c>
      <c r="BKD18" s="180">
        <v>1758.3645832489653</v>
      </c>
      <c r="BKE18" s="64">
        <v>520</v>
      </c>
      <c r="BKF18" s="180">
        <v>454.68456258470684</v>
      </c>
      <c r="BKG18" s="64">
        <v>14822</v>
      </c>
      <c r="BKH18" s="180">
        <v>1620.6257482902081</v>
      </c>
      <c r="BKI18" s="64">
        <v>3428</v>
      </c>
      <c r="BKJ18" s="181">
        <v>356.06779830026443</v>
      </c>
      <c r="BKK18" s="179">
        <v>18231</v>
      </c>
      <c r="BKL18" s="64">
        <v>4135</v>
      </c>
      <c r="BKM18" s="64">
        <v>348</v>
      </c>
      <c r="BKN18" s="64">
        <v>20</v>
      </c>
      <c r="BKO18" s="64">
        <v>1</v>
      </c>
      <c r="BKP18" s="64">
        <v>0</v>
      </c>
      <c r="BKQ18" s="64">
        <v>76</v>
      </c>
      <c r="BKR18" s="64">
        <v>5</v>
      </c>
      <c r="BKS18" s="64">
        <v>142</v>
      </c>
      <c r="BKT18" s="64">
        <v>8</v>
      </c>
      <c r="BKU18" s="64">
        <v>1</v>
      </c>
      <c r="BKV18" s="64">
        <v>0</v>
      </c>
      <c r="BKW18" s="64">
        <v>6</v>
      </c>
      <c r="BKX18" s="64">
        <v>1</v>
      </c>
      <c r="BKY18" s="64">
        <v>55</v>
      </c>
      <c r="BKZ18" s="64">
        <v>3</v>
      </c>
      <c r="BLA18" s="64">
        <v>67</v>
      </c>
      <c r="BLB18" s="64">
        <v>3</v>
      </c>
      <c r="BLC18" s="64">
        <v>2944</v>
      </c>
      <c r="BLD18" s="64">
        <v>700</v>
      </c>
      <c r="BLE18" s="64">
        <v>821</v>
      </c>
      <c r="BLF18" s="64">
        <v>603</v>
      </c>
      <c r="BLG18" s="64">
        <v>141</v>
      </c>
      <c r="BLH18" s="64">
        <v>55</v>
      </c>
      <c r="BLI18" s="64">
        <v>3324</v>
      </c>
      <c r="BLJ18" s="64">
        <v>584</v>
      </c>
      <c r="BLK18" s="64">
        <v>48</v>
      </c>
      <c r="BLL18" s="182">
        <v>38</v>
      </c>
      <c r="BLM18" s="179">
        <v>12910</v>
      </c>
      <c r="BLN18" s="64">
        <v>9567</v>
      </c>
      <c r="BLO18" s="64">
        <v>2728</v>
      </c>
      <c r="BLP18" s="64">
        <v>2773</v>
      </c>
      <c r="BLQ18" s="64">
        <v>2067</v>
      </c>
      <c r="BLR18" s="64">
        <v>1680</v>
      </c>
      <c r="BLS18" s="64">
        <v>417</v>
      </c>
      <c r="BLT18" s="64">
        <v>335</v>
      </c>
      <c r="BLU18" s="64">
        <v>5187</v>
      </c>
      <c r="BLV18" s="64">
        <v>3207</v>
      </c>
      <c r="BLW18" s="64">
        <v>540</v>
      </c>
      <c r="BLX18" s="64">
        <v>439</v>
      </c>
      <c r="BLY18" s="64">
        <v>385</v>
      </c>
      <c r="BLZ18" s="64">
        <v>403</v>
      </c>
      <c r="BMA18" s="64">
        <v>464</v>
      </c>
      <c r="BMB18" s="64">
        <v>112</v>
      </c>
      <c r="BMC18" s="64">
        <v>376</v>
      </c>
      <c r="BMD18" s="64">
        <v>135</v>
      </c>
      <c r="BME18" s="64">
        <v>746</v>
      </c>
      <c r="BMF18" s="182">
        <v>483</v>
      </c>
      <c r="BMG18" s="179">
        <v>18231</v>
      </c>
      <c r="BMH18" s="64">
        <v>4135</v>
      </c>
      <c r="BMI18" s="64">
        <v>5016</v>
      </c>
      <c r="BMJ18" s="64">
        <v>1625</v>
      </c>
      <c r="BMK18" s="64">
        <v>1690</v>
      </c>
      <c r="BML18" s="64">
        <v>665</v>
      </c>
      <c r="BMM18" s="64">
        <v>1009</v>
      </c>
      <c r="BMN18" s="64">
        <v>292</v>
      </c>
      <c r="BMO18" s="64">
        <v>8721</v>
      </c>
      <c r="BMP18" s="64">
        <v>1128</v>
      </c>
      <c r="BMQ18" s="64">
        <v>587</v>
      </c>
      <c r="BMR18" s="64">
        <v>123</v>
      </c>
      <c r="BMS18" s="64">
        <v>282</v>
      </c>
      <c r="BMT18" s="64">
        <v>150</v>
      </c>
      <c r="BMU18" s="64">
        <v>312</v>
      </c>
      <c r="BMV18" s="64">
        <v>65</v>
      </c>
      <c r="BMW18" s="64">
        <v>576</v>
      </c>
      <c r="BMX18" s="64">
        <v>82</v>
      </c>
      <c r="BMY18" s="64">
        <v>38</v>
      </c>
      <c r="BMZ18" s="182">
        <v>5</v>
      </c>
      <c r="BNA18" s="179">
        <v>2944</v>
      </c>
      <c r="BNB18" s="64">
        <v>700</v>
      </c>
      <c r="BNC18" s="180">
        <v>221.51260605367466</v>
      </c>
      <c r="BND18" s="181">
        <v>52.021403091557673</v>
      </c>
      <c r="BNE18" s="179">
        <v>348</v>
      </c>
      <c r="BNF18" s="64">
        <v>142</v>
      </c>
      <c r="BNG18" s="64">
        <v>67</v>
      </c>
      <c r="BNH18" s="64">
        <v>20</v>
      </c>
      <c r="BNI18" s="64">
        <v>8</v>
      </c>
      <c r="BNJ18" s="64">
        <v>3</v>
      </c>
      <c r="BNK18" s="180">
        <v>26.184234682975131</v>
      </c>
      <c r="BNL18" s="180">
        <v>1.4863258026159334</v>
      </c>
      <c r="BNM18" s="64">
        <v>70</v>
      </c>
      <c r="BNN18" s="64">
        <v>5</v>
      </c>
      <c r="BNO18" s="64">
        <v>12</v>
      </c>
      <c r="BNP18" s="64">
        <v>270</v>
      </c>
      <c r="BNQ18" s="64">
        <v>147</v>
      </c>
      <c r="BNR18" s="182">
        <v>91</v>
      </c>
      <c r="BNS18" s="179">
        <v>588</v>
      </c>
      <c r="BNT18" s="180">
        <v>21.984234163499892</v>
      </c>
      <c r="BNU18" s="64">
        <v>557</v>
      </c>
      <c r="BNV18" s="180">
        <v>94.72789115646259</v>
      </c>
      <c r="BNW18" s="64">
        <v>551</v>
      </c>
      <c r="BNX18" s="64">
        <v>14</v>
      </c>
      <c r="BNY18" s="180">
        <v>41.458371581377293</v>
      </c>
      <c r="BNZ18" s="180">
        <v>1.0404280618311534</v>
      </c>
      <c r="BOA18" s="64">
        <v>49</v>
      </c>
      <c r="BOB18" s="182">
        <v>565</v>
      </c>
      <c r="BOC18" s="179">
        <v>551</v>
      </c>
      <c r="BOD18" s="64">
        <v>14</v>
      </c>
      <c r="BOE18" s="64">
        <v>5</v>
      </c>
      <c r="BOF18" s="64">
        <v>0</v>
      </c>
      <c r="BOG18" s="64">
        <v>103</v>
      </c>
      <c r="BOH18" s="64">
        <v>9</v>
      </c>
      <c r="BOI18" s="64">
        <v>156</v>
      </c>
      <c r="BOJ18" s="64">
        <v>2</v>
      </c>
      <c r="BOK18" s="64">
        <v>287</v>
      </c>
      <c r="BOL18" s="182">
        <v>3</v>
      </c>
      <c r="BOM18" s="179">
        <v>551</v>
      </c>
      <c r="BON18" s="64">
        <v>14</v>
      </c>
      <c r="BOO18" s="64">
        <v>55</v>
      </c>
      <c r="BOP18" s="64">
        <v>3</v>
      </c>
      <c r="BOQ18" s="64">
        <v>141</v>
      </c>
      <c r="BOR18" s="64">
        <v>6</v>
      </c>
      <c r="BOS18" s="64">
        <v>273</v>
      </c>
      <c r="BOT18" s="64">
        <v>5</v>
      </c>
      <c r="BOU18" s="64">
        <v>69</v>
      </c>
      <c r="BOV18" s="64">
        <v>0</v>
      </c>
      <c r="BOW18" s="64">
        <v>6</v>
      </c>
      <c r="BOX18" s="64">
        <v>0</v>
      </c>
      <c r="BOY18" s="64">
        <v>7</v>
      </c>
      <c r="BOZ18" s="182">
        <v>0</v>
      </c>
      <c r="BPA18" s="179">
        <v>1238</v>
      </c>
      <c r="BPB18" s="64">
        <v>187</v>
      </c>
      <c r="BPC18" s="64">
        <v>60</v>
      </c>
      <c r="BPD18" s="64">
        <v>6</v>
      </c>
      <c r="BPE18" s="64">
        <v>1178</v>
      </c>
      <c r="BPF18" s="64">
        <v>181</v>
      </c>
      <c r="BPG18" s="180">
        <v>425.4397872113762</v>
      </c>
      <c r="BPH18" s="180">
        <v>69.646960673676062</v>
      </c>
      <c r="BPI18" s="64">
        <v>444</v>
      </c>
      <c r="BPJ18" s="64">
        <v>42</v>
      </c>
      <c r="BPK18" s="180">
        <v>364.04781817287352</v>
      </c>
      <c r="BPL18" s="180">
        <v>37.329019757716885</v>
      </c>
      <c r="BPM18" s="64">
        <v>56</v>
      </c>
      <c r="BPN18" s="64">
        <v>7</v>
      </c>
      <c r="BPO18" s="180">
        <v>45.915941030812874</v>
      </c>
      <c r="BPP18" s="181">
        <v>6.2215032929528142</v>
      </c>
      <c r="BPQ18" s="179">
        <v>56</v>
      </c>
      <c r="BPR18" s="64">
        <v>7</v>
      </c>
      <c r="BPS18" s="64">
        <v>0</v>
      </c>
      <c r="BPT18" s="64">
        <v>0</v>
      </c>
      <c r="BPU18" s="64">
        <v>17</v>
      </c>
      <c r="BPV18" s="64">
        <v>0</v>
      </c>
      <c r="BPW18" s="64">
        <v>24</v>
      </c>
      <c r="BPX18" s="64">
        <v>5</v>
      </c>
      <c r="BPY18" s="64">
        <v>0</v>
      </c>
      <c r="BPZ18" s="64">
        <v>0</v>
      </c>
      <c r="BQA18" s="64">
        <v>0</v>
      </c>
      <c r="BQB18" s="64">
        <v>0</v>
      </c>
      <c r="BQC18" s="64">
        <v>5</v>
      </c>
      <c r="BQD18" s="64">
        <v>0</v>
      </c>
      <c r="BQE18" s="64">
        <v>10</v>
      </c>
      <c r="BQF18" s="64">
        <v>2</v>
      </c>
      <c r="BQG18" s="64">
        <v>444</v>
      </c>
      <c r="BQH18" s="64">
        <v>42</v>
      </c>
      <c r="BQI18" s="64">
        <v>9</v>
      </c>
      <c r="BQJ18" s="64">
        <v>1</v>
      </c>
      <c r="BQK18" s="64">
        <v>95</v>
      </c>
      <c r="BQL18" s="182">
        <v>44</v>
      </c>
      <c r="BQM18" s="179">
        <v>1</v>
      </c>
      <c r="BQN18" s="64">
        <v>0</v>
      </c>
      <c r="BQO18" s="64">
        <v>0</v>
      </c>
      <c r="BQP18" s="64">
        <v>0</v>
      </c>
      <c r="BQQ18" s="64">
        <v>0</v>
      </c>
      <c r="BQR18" s="64">
        <v>0</v>
      </c>
      <c r="BQS18" s="64">
        <v>0</v>
      </c>
      <c r="BQT18" s="64">
        <v>0</v>
      </c>
      <c r="BQU18" s="64">
        <v>0</v>
      </c>
      <c r="BQV18" s="64">
        <v>0</v>
      </c>
      <c r="BQW18" s="64">
        <v>0</v>
      </c>
      <c r="BQX18" s="64">
        <v>0</v>
      </c>
      <c r="BQY18" s="64">
        <v>1</v>
      </c>
      <c r="BQZ18" s="64">
        <v>0</v>
      </c>
      <c r="BRA18" s="64">
        <v>0</v>
      </c>
      <c r="BRB18" s="64">
        <v>0</v>
      </c>
      <c r="BRC18" s="64">
        <v>45</v>
      </c>
      <c r="BRD18" s="64">
        <v>3</v>
      </c>
      <c r="BRE18" s="64">
        <v>0</v>
      </c>
      <c r="BRF18" s="64">
        <v>0</v>
      </c>
      <c r="BRG18" s="64">
        <v>0</v>
      </c>
      <c r="BRH18" s="182">
        <v>0</v>
      </c>
      <c r="BRI18" s="179">
        <v>2055</v>
      </c>
      <c r="BRJ18" s="64">
        <v>408</v>
      </c>
      <c r="BRK18" s="64">
        <v>1031</v>
      </c>
      <c r="BRL18" s="64">
        <v>151</v>
      </c>
      <c r="BRM18" s="64">
        <v>1024</v>
      </c>
      <c r="BRN18" s="182">
        <v>257</v>
      </c>
      <c r="BRO18" s="179">
        <v>141</v>
      </c>
      <c r="BRP18" s="64">
        <v>62</v>
      </c>
      <c r="BRQ18" s="180">
        <v>0.71212121212121215</v>
      </c>
      <c r="BRR18" s="180">
        <v>0.31313131313131315</v>
      </c>
      <c r="BRS18" s="180">
        <v>1.060912956982613</v>
      </c>
      <c r="BRT18" s="180">
        <v>0.46076117002124328</v>
      </c>
      <c r="BRU18" s="64">
        <v>51</v>
      </c>
      <c r="BRV18" s="64">
        <v>22</v>
      </c>
      <c r="BRW18" s="180">
        <v>0.25757575757575757</v>
      </c>
      <c r="BRX18" s="180">
        <v>0.1111111111111111</v>
      </c>
      <c r="BRY18" s="180">
        <v>0.38373447380222175</v>
      </c>
      <c r="BRZ18" s="180">
        <v>0.16349589903979603</v>
      </c>
      <c r="BSA18" s="180">
        <v>1.4446474307848347</v>
      </c>
      <c r="BSB18" s="180">
        <v>0.62425706906103928</v>
      </c>
      <c r="BSC18" s="64">
        <v>85</v>
      </c>
      <c r="BSD18" s="64">
        <v>28</v>
      </c>
      <c r="BSE18" s="182">
        <v>0</v>
      </c>
      <c r="BSF18" s="64">
        <f t="shared" si="55"/>
        <v>33</v>
      </c>
      <c r="BSG18" s="64">
        <f t="shared" si="56"/>
        <v>15</v>
      </c>
      <c r="BSH18" s="64">
        <v>15</v>
      </c>
      <c r="BSI18" s="64">
        <v>6</v>
      </c>
      <c r="BSJ18" s="64">
        <v>18</v>
      </c>
      <c r="BSK18" s="64">
        <v>9</v>
      </c>
      <c r="BSL18" s="59">
        <v>32</v>
      </c>
      <c r="BSM18" s="55">
        <v>23</v>
      </c>
      <c r="BSN18" s="481">
        <v>47</v>
      </c>
      <c r="BSO18" s="481">
        <v>25</v>
      </c>
      <c r="BSP18" s="481">
        <v>513</v>
      </c>
      <c r="BSQ18" s="481">
        <v>783</v>
      </c>
      <c r="BSR18" s="481">
        <v>246</v>
      </c>
      <c r="BSS18" s="481">
        <v>338</v>
      </c>
      <c r="BST18" s="481">
        <v>921</v>
      </c>
      <c r="BSU18" s="481">
        <v>790</v>
      </c>
      <c r="BSV18" s="481">
        <v>263</v>
      </c>
      <c r="BSW18" s="482">
        <v>111</v>
      </c>
      <c r="BSX18" s="179" t="s">
        <v>25</v>
      </c>
      <c r="BSY18" s="182" t="s">
        <v>25</v>
      </c>
      <c r="BSZ18" s="101">
        <v>2610</v>
      </c>
      <c r="BTA18" s="101">
        <v>6885</v>
      </c>
      <c r="BTB18" s="101">
        <v>24</v>
      </c>
      <c r="BTC18" s="101">
        <v>15</v>
      </c>
      <c r="BTD18" s="101">
        <v>253</v>
      </c>
      <c r="BTE18" s="101">
        <v>391</v>
      </c>
      <c r="BTF18" s="101">
        <v>357</v>
      </c>
      <c r="BTG18" s="101">
        <v>479</v>
      </c>
      <c r="BTH18" s="101">
        <v>649</v>
      </c>
      <c r="BTI18" s="101">
        <v>1937</v>
      </c>
      <c r="BTJ18" s="101">
        <v>1002</v>
      </c>
      <c r="BTK18" s="101">
        <v>3204</v>
      </c>
      <c r="BTL18" s="101">
        <v>325</v>
      </c>
      <c r="BTM18" s="101">
        <v>859</v>
      </c>
      <c r="BTN18" s="59">
        <v>495</v>
      </c>
      <c r="BTO18" s="55">
        <v>98</v>
      </c>
      <c r="BTP18" s="55">
        <v>11</v>
      </c>
      <c r="BTQ18" s="55">
        <v>10</v>
      </c>
      <c r="BTR18" s="55">
        <v>539</v>
      </c>
      <c r="BTS18" s="55">
        <v>86</v>
      </c>
      <c r="BTT18" s="55">
        <v>21</v>
      </c>
      <c r="BTU18" s="55">
        <v>2</v>
      </c>
      <c r="BTV18" s="55">
        <v>1</v>
      </c>
      <c r="BTW18" s="64">
        <v>0</v>
      </c>
      <c r="BTX18" s="55">
        <v>5</v>
      </c>
      <c r="BTY18" s="64">
        <v>0</v>
      </c>
      <c r="BTZ18" s="55">
        <v>54</v>
      </c>
      <c r="BUA18" s="55">
        <v>1</v>
      </c>
      <c r="BUB18" s="55">
        <v>309</v>
      </c>
      <c r="BUC18" s="55">
        <v>64</v>
      </c>
      <c r="BUD18" s="55">
        <v>1</v>
      </c>
      <c r="BUE18" s="55">
        <v>2</v>
      </c>
      <c r="BUF18" s="55">
        <v>736808</v>
      </c>
      <c r="BUG18" s="55">
        <v>792268</v>
      </c>
      <c r="BUH18" s="55">
        <v>3567</v>
      </c>
      <c r="BUI18" s="55">
        <v>1258</v>
      </c>
      <c r="BUJ18" s="55">
        <v>23</v>
      </c>
      <c r="BUK18" s="55">
        <v>14</v>
      </c>
      <c r="BUL18" s="55">
        <v>6741</v>
      </c>
      <c r="BUM18" s="55">
        <v>1864</v>
      </c>
      <c r="BUN18" s="59">
        <v>4</v>
      </c>
      <c r="BUO18" s="17">
        <f t="shared" si="57"/>
        <v>57.142857142857139</v>
      </c>
      <c r="BUP18" s="55">
        <v>3</v>
      </c>
      <c r="BUQ18" s="17">
        <f t="shared" si="58"/>
        <v>42.857142857142854</v>
      </c>
      <c r="BUR18" s="132">
        <v>45</v>
      </c>
      <c r="BUS18" s="17">
        <f>BUR18/62*100</f>
        <v>72.58064516129032</v>
      </c>
      <c r="BUT18" s="132">
        <v>17</v>
      </c>
      <c r="BUU18" s="19">
        <f>BUT18/62*100</f>
        <v>27.419354838709676</v>
      </c>
      <c r="BUV18" s="59">
        <v>14840</v>
      </c>
      <c r="BUW18" s="55">
        <v>18454</v>
      </c>
      <c r="BUX18" s="55">
        <v>9268</v>
      </c>
      <c r="BUY18" s="55">
        <v>4120</v>
      </c>
      <c r="BUZ18" s="55">
        <v>5572</v>
      </c>
      <c r="BVA18" s="55">
        <v>14334</v>
      </c>
      <c r="BVB18" s="55">
        <v>9628</v>
      </c>
      <c r="BVC18" s="55">
        <v>5840</v>
      </c>
      <c r="BVD18" s="55">
        <v>5212</v>
      </c>
      <c r="BVE18" s="55">
        <v>12614</v>
      </c>
      <c r="BVF18" s="17">
        <v>44.5725956628822</v>
      </c>
      <c r="BVG18" s="17">
        <v>55.4274043371178</v>
      </c>
      <c r="BVH18" s="17">
        <v>69.226172691962944</v>
      </c>
      <c r="BVI18" s="17">
        <v>30.773827308037049</v>
      </c>
      <c r="BVJ18" s="17">
        <v>27.991560333567765</v>
      </c>
      <c r="BVK18" s="17">
        <v>72.008439666432238</v>
      </c>
      <c r="BVL18" s="17">
        <v>62.244634083268679</v>
      </c>
      <c r="BVM18" s="17">
        <v>37.755365916731314</v>
      </c>
      <c r="BVN18" s="17">
        <v>29.238191405811737</v>
      </c>
      <c r="BVO18" s="17">
        <v>70.761808594188267</v>
      </c>
      <c r="BVP18" s="18">
        <v>8.7466307277628044</v>
      </c>
      <c r="BVQ18" s="17">
        <v>8.8923810555977028</v>
      </c>
      <c r="BVR18" s="17">
        <v>76.509433962264154</v>
      </c>
      <c r="BVS18" s="17">
        <v>78.086051804486829</v>
      </c>
      <c r="BVT18" s="17">
        <v>14.743935309973047</v>
      </c>
      <c r="BVU18" s="17">
        <v>13.021567139915465</v>
      </c>
      <c r="BVV18" s="17">
        <v>10.749896136269214</v>
      </c>
      <c r="BVW18" s="17">
        <v>12.671232876712329</v>
      </c>
      <c r="BVX18" s="17">
        <v>72.590361445783131</v>
      </c>
      <c r="BVY18" s="17">
        <v>66.88356164383562</v>
      </c>
      <c r="BVZ18" s="17">
        <v>16.659742417947655</v>
      </c>
      <c r="BWA18" s="19">
        <v>20.445205479452056</v>
      </c>
      <c r="BWB18" s="193">
        <v>87.129380053908363</v>
      </c>
      <c r="BWC18" s="193">
        <v>98.255120841010083</v>
      </c>
      <c r="BWD18" s="193">
        <v>12.870619946091644</v>
      </c>
      <c r="BWE18" s="193">
        <v>1.7448791589899209</v>
      </c>
      <c r="BWF18" s="193">
        <v>0</v>
      </c>
      <c r="BWG18" s="193">
        <v>0</v>
      </c>
      <c r="BWH18" s="193">
        <v>80.162027420024927</v>
      </c>
      <c r="BWI18" s="193">
        <v>94.486301369863014</v>
      </c>
      <c r="BWJ18" s="193">
        <v>19.837972579975073</v>
      </c>
      <c r="BWK18" s="193">
        <v>5.5136986301369868</v>
      </c>
      <c r="BWL18" s="193">
        <v>0</v>
      </c>
      <c r="BWM18" s="193">
        <v>0</v>
      </c>
      <c r="BWN18" s="179">
        <v>1</v>
      </c>
      <c r="BWO18" s="64">
        <v>0</v>
      </c>
      <c r="BWP18" s="64">
        <v>18</v>
      </c>
      <c r="BWQ18" s="64">
        <v>10</v>
      </c>
      <c r="BWR18" s="64">
        <v>105</v>
      </c>
      <c r="BWS18" s="64">
        <v>27</v>
      </c>
      <c r="BWT18" s="55">
        <v>2056</v>
      </c>
      <c r="BWU18" s="55">
        <v>2742</v>
      </c>
      <c r="BWV18" s="55">
        <v>761</v>
      </c>
      <c r="BWW18" s="55">
        <v>1937</v>
      </c>
      <c r="BWX18" s="64">
        <v>3</v>
      </c>
      <c r="BWY18" s="64">
        <v>47</v>
      </c>
      <c r="BWZ18" s="64">
        <v>6633</v>
      </c>
      <c r="BXA18" s="64">
        <v>491</v>
      </c>
      <c r="BXB18" s="64">
        <v>51</v>
      </c>
      <c r="BXC18" s="64">
        <v>586</v>
      </c>
      <c r="BXD18" s="64">
        <v>5212</v>
      </c>
      <c r="BXE18" s="64">
        <v>12614</v>
      </c>
      <c r="BXF18" s="179">
        <v>120</v>
      </c>
      <c r="BXG18" s="132">
        <v>46</v>
      </c>
      <c r="BXH18" s="132">
        <v>17</v>
      </c>
      <c r="BXI18" s="132">
        <v>8</v>
      </c>
      <c r="BXJ18" s="132">
        <v>103</v>
      </c>
      <c r="BXK18" s="132">
        <v>38</v>
      </c>
      <c r="BXL18" s="132">
        <v>202</v>
      </c>
      <c r="BXM18" s="132">
        <v>124</v>
      </c>
      <c r="BXN18" s="132">
        <v>19</v>
      </c>
      <c r="BXO18" s="132">
        <v>9</v>
      </c>
      <c r="BXP18" s="35">
        <v>72.290000000000006</v>
      </c>
      <c r="BXQ18" s="35">
        <v>27.71</v>
      </c>
      <c r="BXR18" s="35">
        <v>38.036809815950924</v>
      </c>
      <c r="BXS18" s="41">
        <v>32.142857142857146</v>
      </c>
      <c r="BXT18" s="55">
        <v>55323</v>
      </c>
      <c r="BXU18" s="55">
        <v>14916</v>
      </c>
      <c r="BXV18" s="55">
        <v>393980</v>
      </c>
      <c r="BXW18" s="97">
        <v>722967</v>
      </c>
      <c r="BXX18" s="15">
        <v>99</v>
      </c>
      <c r="BXY18" s="13">
        <v>79</v>
      </c>
      <c r="BXZ18" s="13">
        <v>34</v>
      </c>
      <c r="BYA18" s="216">
        <f>178/212</f>
        <v>0.839622641509434</v>
      </c>
      <c r="BYB18" s="314" t="s">
        <v>25</v>
      </c>
      <c r="BYC18" s="315" t="s">
        <v>25</v>
      </c>
      <c r="BYD18" s="316">
        <v>6152</v>
      </c>
      <c r="BYE18" s="317">
        <v>13080</v>
      </c>
      <c r="BYF18" s="317">
        <v>2257</v>
      </c>
      <c r="BYG18" s="318">
        <v>959</v>
      </c>
      <c r="BYH18" s="179"/>
      <c r="BYI18" s="182"/>
      <c r="BYJ18" s="179"/>
      <c r="BYK18" s="182"/>
      <c r="BYL18" s="186">
        <f>SUM(BYM18:BYP18)</f>
        <v>5322</v>
      </c>
      <c r="BYM18" s="187">
        <v>2520</v>
      </c>
      <c r="BYN18" s="187">
        <v>2306</v>
      </c>
      <c r="BYO18" s="132">
        <v>490</v>
      </c>
      <c r="BYP18" s="132">
        <v>6</v>
      </c>
      <c r="BYQ18" s="187">
        <f t="shared" si="59"/>
        <v>23409</v>
      </c>
      <c r="BYR18" s="187">
        <v>8809</v>
      </c>
      <c r="BYS18" s="187">
        <v>4898</v>
      </c>
      <c r="BYT18" s="187">
        <v>8570</v>
      </c>
      <c r="BYU18" s="132">
        <v>1083</v>
      </c>
      <c r="BYV18" s="132">
        <v>49</v>
      </c>
      <c r="BYW18" s="46">
        <f t="shared" si="60"/>
        <v>58.554402153018067</v>
      </c>
      <c r="BYX18" s="46">
        <f t="shared" si="61"/>
        <v>36.609850912042376</v>
      </c>
      <c r="BYY18" s="47">
        <f t="shared" si="62"/>
        <v>4.6264257336921695</v>
      </c>
      <c r="BYZ18" s="500">
        <v>76231</v>
      </c>
      <c r="BZA18" s="494"/>
      <c r="BZB18" s="494" t="s">
        <v>3111</v>
      </c>
      <c r="BZC18" s="501">
        <v>42671</v>
      </c>
      <c r="BZD18" s="494" t="s">
        <v>3111</v>
      </c>
      <c r="BZE18" s="494"/>
      <c r="BZF18" s="494"/>
      <c r="BZG18" s="494"/>
      <c r="BZH18" s="494"/>
      <c r="BZI18" s="495"/>
    </row>
    <row r="19" spans="1:2037" s="88" customFormat="1" ht="18" customHeight="1">
      <c r="A19" s="927" t="s">
        <v>2523</v>
      </c>
      <c r="B19" s="928"/>
      <c r="C19" s="59">
        <v>1339733</v>
      </c>
      <c r="D19" s="55">
        <v>1361928</v>
      </c>
      <c r="E19" s="17">
        <v>98.370325009838993</v>
      </c>
      <c r="F19" s="55">
        <v>528651</v>
      </c>
      <c r="G19" s="55">
        <v>368193</v>
      </c>
      <c r="H19" s="17">
        <v>143.57986164864622</v>
      </c>
      <c r="I19" s="55">
        <v>121220</v>
      </c>
      <c r="J19" s="55">
        <v>116294</v>
      </c>
      <c r="K19" s="17">
        <v>104.23581612121004</v>
      </c>
      <c r="L19" s="77">
        <v>220880</v>
      </c>
      <c r="M19" s="2">
        <v>203963</v>
      </c>
      <c r="N19" s="2">
        <v>999546</v>
      </c>
      <c r="O19" s="2">
        <v>1023656</v>
      </c>
      <c r="P19" s="2">
        <v>119307</v>
      </c>
      <c r="Q19" s="2">
        <v>134309</v>
      </c>
      <c r="R19" s="46">
        <v>16.486867159351899</v>
      </c>
      <c r="S19" s="46">
        <v>14.976048660428452</v>
      </c>
      <c r="T19" s="46">
        <v>74.607850967319607</v>
      </c>
      <c r="U19" s="46">
        <v>75.162269958470645</v>
      </c>
      <c r="V19" s="46">
        <v>8.9</v>
      </c>
      <c r="W19" s="46">
        <v>9.8616813811009099</v>
      </c>
      <c r="X19" s="46">
        <v>77.05</v>
      </c>
      <c r="Y19" s="47">
        <v>82.67</v>
      </c>
      <c r="Z19" s="12">
        <v>4.91</v>
      </c>
      <c r="AA19" s="6">
        <v>7.5675131815589118</v>
      </c>
      <c r="AB19" s="2">
        <v>12713</v>
      </c>
      <c r="AC19" s="6">
        <f t="shared" si="63"/>
        <v>9.5124184087331969</v>
      </c>
      <c r="AD19" s="2">
        <v>11842</v>
      </c>
      <c r="AE19" s="236">
        <f t="shared" si="64"/>
        <v>8.7278023103396301</v>
      </c>
      <c r="AF19" s="6">
        <v>107.35517649045769</v>
      </c>
      <c r="AG19" s="2">
        <v>9105</v>
      </c>
      <c r="AH19" s="6">
        <f t="shared" si="65"/>
        <v>6.8127562032184192</v>
      </c>
      <c r="AI19" s="2">
        <v>6033</v>
      </c>
      <c r="AJ19" s="236">
        <f t="shared" si="66"/>
        <v>4.4464475036547029</v>
      </c>
      <c r="AK19" s="2">
        <v>60322</v>
      </c>
      <c r="AL19" s="2">
        <v>75968</v>
      </c>
      <c r="AM19" s="6">
        <v>79.404486099410278</v>
      </c>
      <c r="AN19" s="2">
        <v>57391</v>
      </c>
      <c r="AO19" s="2">
        <v>71548</v>
      </c>
      <c r="AP19" s="16">
        <v>80.21328339017164</v>
      </c>
      <c r="AQ19" s="13">
        <v>14085</v>
      </c>
      <c r="AR19" s="13">
        <v>16375</v>
      </c>
      <c r="AS19" s="13">
        <v>5833</v>
      </c>
      <c r="AT19" s="13">
        <v>6290</v>
      </c>
      <c r="AU19" s="13">
        <v>8252</v>
      </c>
      <c r="AV19" s="13">
        <v>10085</v>
      </c>
      <c r="AW19" s="47">
        <v>86.015267175572518</v>
      </c>
      <c r="AX19" s="77">
        <v>1118853</v>
      </c>
      <c r="AY19" s="2">
        <v>1157965</v>
      </c>
      <c r="AZ19" s="2">
        <v>438502</v>
      </c>
      <c r="BA19" s="2">
        <v>375062</v>
      </c>
      <c r="BB19" s="2">
        <v>579871</v>
      </c>
      <c r="BC19" s="2">
        <v>589746</v>
      </c>
      <c r="BD19" s="2">
        <v>76597</v>
      </c>
      <c r="BE19" s="2">
        <v>92943</v>
      </c>
      <c r="BF19" s="2">
        <v>23883</v>
      </c>
      <c r="BG19" s="10">
        <v>100214</v>
      </c>
      <c r="BH19" s="77">
        <v>102550</v>
      </c>
      <c r="BI19" s="2">
        <v>94420</v>
      </c>
      <c r="BJ19" s="2">
        <v>100485</v>
      </c>
      <c r="BK19" s="2">
        <v>90446</v>
      </c>
      <c r="BL19" s="2">
        <v>87156</v>
      </c>
      <c r="BM19" s="2">
        <v>70988</v>
      </c>
      <c r="BN19" s="2">
        <v>64846</v>
      </c>
      <c r="BO19" s="2">
        <v>46164</v>
      </c>
      <c r="BP19" s="2">
        <v>33739</v>
      </c>
      <c r="BQ19" s="2">
        <v>25420</v>
      </c>
      <c r="BR19" s="2">
        <v>49726</v>
      </c>
      <c r="BS19" s="10">
        <v>47624</v>
      </c>
      <c r="BT19" s="20">
        <v>99.91</v>
      </c>
      <c r="BU19" s="20">
        <v>99.67</v>
      </c>
      <c r="BV19" s="20">
        <v>98.1</v>
      </c>
      <c r="BW19" s="20">
        <v>95.08</v>
      </c>
      <c r="BX19" s="20">
        <v>85.05</v>
      </c>
      <c r="BY19" s="20">
        <v>71.72</v>
      </c>
      <c r="BZ19" s="20">
        <v>54.35</v>
      </c>
      <c r="CA19" s="20">
        <v>38.14</v>
      </c>
      <c r="CB19" s="20">
        <v>30.89</v>
      </c>
      <c r="CC19" s="20">
        <v>22.02</v>
      </c>
      <c r="CD19" s="20">
        <v>8.5299999999999994</v>
      </c>
      <c r="CE19" s="171">
        <v>7.53</v>
      </c>
      <c r="CF19" s="55">
        <v>80</v>
      </c>
      <c r="CG19" s="55">
        <v>290</v>
      </c>
      <c r="CH19" s="55">
        <v>1689</v>
      </c>
      <c r="CI19" s="55">
        <v>4083</v>
      </c>
      <c r="CJ19" s="55">
        <v>13967</v>
      </c>
      <c r="CK19" s="55">
        <v>25104</v>
      </c>
      <c r="CL19" s="55">
        <v>49331</v>
      </c>
      <c r="CM19" s="55">
        <v>66248</v>
      </c>
      <c r="CN19" s="55">
        <v>66153</v>
      </c>
      <c r="CO19" s="55">
        <v>76798</v>
      </c>
      <c r="CP19" s="55">
        <v>448651</v>
      </c>
      <c r="CQ19" s="97">
        <v>417223</v>
      </c>
      <c r="CR19" s="114">
        <v>0.08</v>
      </c>
      <c r="CS19" s="114">
        <v>0.31</v>
      </c>
      <c r="CT19" s="114">
        <v>1.65</v>
      </c>
      <c r="CU19" s="114">
        <v>4.29</v>
      </c>
      <c r="CV19" s="114">
        <v>13.63</v>
      </c>
      <c r="CW19" s="114">
        <v>25.36</v>
      </c>
      <c r="CX19" s="114">
        <v>41.34</v>
      </c>
      <c r="CY19" s="114">
        <v>54.73</v>
      </c>
      <c r="CZ19" s="114">
        <v>60.58</v>
      </c>
      <c r="DA19" s="114">
        <v>66.52</v>
      </c>
      <c r="DB19" s="114">
        <v>76.989999999999995</v>
      </c>
      <c r="DC19" s="114">
        <v>65.95</v>
      </c>
      <c r="DD19" s="59">
        <v>8</v>
      </c>
      <c r="DE19" s="55">
        <v>27</v>
      </c>
      <c r="DF19" s="55">
        <v>257</v>
      </c>
      <c r="DG19" s="55">
        <v>588</v>
      </c>
      <c r="DH19" s="55">
        <v>1351</v>
      </c>
      <c r="DI19" s="55">
        <v>2793</v>
      </c>
      <c r="DJ19" s="55">
        <v>5092</v>
      </c>
      <c r="DK19" s="55">
        <v>8209</v>
      </c>
      <c r="DL19" s="55">
        <v>9162</v>
      </c>
      <c r="DM19" s="55">
        <v>12244</v>
      </c>
      <c r="DN19" s="55">
        <v>60727</v>
      </c>
      <c r="DO19" s="97">
        <v>69082</v>
      </c>
      <c r="DP19" s="18">
        <v>0.01</v>
      </c>
      <c r="DQ19" s="17">
        <v>0.03</v>
      </c>
      <c r="DR19" s="17">
        <v>0.25</v>
      </c>
      <c r="DS19" s="17">
        <v>0.62</v>
      </c>
      <c r="DT19" s="17">
        <v>1.32</v>
      </c>
      <c r="DU19" s="17">
        <v>2.82</v>
      </c>
      <c r="DV19" s="17">
        <v>4.2699999999999996</v>
      </c>
      <c r="DW19" s="17">
        <v>6.78</v>
      </c>
      <c r="DX19" s="17">
        <v>8.39</v>
      </c>
      <c r="DY19" s="17">
        <v>10.6</v>
      </c>
      <c r="DZ19" s="17">
        <v>10.42</v>
      </c>
      <c r="EA19" s="19">
        <v>10.92</v>
      </c>
      <c r="EB19" s="170">
        <v>0</v>
      </c>
      <c r="EC19" s="170">
        <v>0</v>
      </c>
      <c r="ED19" s="126">
        <v>1</v>
      </c>
      <c r="EE19" s="126">
        <v>5</v>
      </c>
      <c r="EF19" s="126">
        <v>7</v>
      </c>
      <c r="EG19" s="126">
        <v>91</v>
      </c>
      <c r="EH19" s="126">
        <v>52</v>
      </c>
      <c r="EI19" s="126">
        <v>422</v>
      </c>
      <c r="EJ19" s="126">
        <v>152</v>
      </c>
      <c r="EK19" s="126">
        <v>997</v>
      </c>
      <c r="EL19" s="126">
        <v>23671</v>
      </c>
      <c r="EM19" s="127">
        <v>98699</v>
      </c>
      <c r="EN19" s="174">
        <v>0</v>
      </c>
      <c r="EO19" s="170">
        <v>0</v>
      </c>
      <c r="EP19" s="17">
        <v>9.7625741955638856E-4</v>
      </c>
      <c r="EQ19" s="17">
        <v>5.2564075608166356E-3</v>
      </c>
      <c r="ER19" s="17">
        <v>6.8305344405304395E-3</v>
      </c>
      <c r="ES19" s="17">
        <v>9.1941480763013256E-2</v>
      </c>
      <c r="ET19" s="17">
        <v>4.3579923064674279E-2</v>
      </c>
      <c r="EU19" s="17">
        <v>0.34863643498591407</v>
      </c>
      <c r="EV19" s="17">
        <v>0.13918649158471144</v>
      </c>
      <c r="EW19" s="17">
        <v>0.86350999055941935</v>
      </c>
      <c r="EX19" s="17">
        <v>4.06177341169405</v>
      </c>
      <c r="EY19" s="19">
        <v>15.601427695264833</v>
      </c>
      <c r="EZ19" s="96">
        <v>444</v>
      </c>
      <c r="FA19" s="96">
        <v>1654</v>
      </c>
      <c r="FB19" s="46">
        <v>31.7</v>
      </c>
      <c r="FC19" s="46">
        <v>29.5</v>
      </c>
      <c r="FD19" s="46">
        <v>31.4</v>
      </c>
      <c r="FE19" s="46">
        <v>29.1</v>
      </c>
      <c r="FF19" s="2">
        <v>15422</v>
      </c>
      <c r="FG19" s="2">
        <v>15561</v>
      </c>
      <c r="FH19" s="2">
        <v>2722</v>
      </c>
      <c r="FI19" s="2">
        <v>2583</v>
      </c>
      <c r="FJ19" s="46">
        <v>35.17</v>
      </c>
      <c r="FK19" s="46">
        <v>41.49</v>
      </c>
      <c r="FL19" s="46">
        <v>27.09</v>
      </c>
      <c r="FM19" s="46">
        <v>13.37</v>
      </c>
      <c r="FN19" s="45">
        <v>49.78</v>
      </c>
      <c r="FO19" s="2">
        <v>15422</v>
      </c>
      <c r="FP19" s="46">
        <v>50.22</v>
      </c>
      <c r="FQ19" s="2">
        <v>15561</v>
      </c>
      <c r="FR19" s="183">
        <v>0</v>
      </c>
      <c r="FS19" s="170">
        <v>2</v>
      </c>
      <c r="FT19" s="2">
        <v>85</v>
      </c>
      <c r="FU19" s="2">
        <v>293</v>
      </c>
      <c r="FV19" s="2">
        <v>979</v>
      </c>
      <c r="FW19" s="2">
        <v>2118</v>
      </c>
      <c r="FX19" s="2">
        <v>4858</v>
      </c>
      <c r="FY19" s="2">
        <v>6518</v>
      </c>
      <c r="FZ19" s="2">
        <v>6244</v>
      </c>
      <c r="GA19" s="2">
        <v>5001</v>
      </c>
      <c r="GB19" s="2">
        <v>2344</v>
      </c>
      <c r="GC19" s="2">
        <v>1199</v>
      </c>
      <c r="GD19" s="2">
        <v>606</v>
      </c>
      <c r="GE19" s="2">
        <v>288</v>
      </c>
      <c r="GF19" s="2">
        <v>306</v>
      </c>
      <c r="GG19" s="10">
        <v>142</v>
      </c>
      <c r="GH19" s="6">
        <v>0</v>
      </c>
      <c r="GI19" s="6">
        <v>0.01</v>
      </c>
      <c r="GJ19" s="6">
        <v>0.55000000000000004</v>
      </c>
      <c r="GK19" s="6">
        <v>1.88</v>
      </c>
      <c r="GL19" s="6">
        <v>6.35</v>
      </c>
      <c r="GM19" s="6">
        <v>13.61</v>
      </c>
      <c r="GN19" s="6">
        <v>31.5</v>
      </c>
      <c r="GO19" s="6">
        <v>41.89</v>
      </c>
      <c r="GP19" s="6">
        <v>40.49</v>
      </c>
      <c r="GQ19" s="6">
        <v>32.14</v>
      </c>
      <c r="GR19" s="6">
        <v>15.2</v>
      </c>
      <c r="GS19" s="6">
        <v>7.71</v>
      </c>
      <c r="GT19" s="6">
        <v>3.93</v>
      </c>
      <c r="GU19" s="6">
        <v>1.85</v>
      </c>
      <c r="GV19" s="6">
        <v>1.98</v>
      </c>
      <c r="GW19" s="16">
        <v>0.91</v>
      </c>
      <c r="GX19" s="77">
        <v>106</v>
      </c>
      <c r="GY19" s="2">
        <v>1104</v>
      </c>
      <c r="GZ19" s="2">
        <v>6172</v>
      </c>
      <c r="HA19" s="2">
        <v>6172</v>
      </c>
      <c r="HB19" s="6">
        <v>10.64</v>
      </c>
      <c r="HC19" s="6">
        <v>10.47</v>
      </c>
      <c r="HD19" s="2">
        <v>3453</v>
      </c>
      <c r="HE19" s="2">
        <v>3416</v>
      </c>
      <c r="HF19" s="2">
        <v>1651</v>
      </c>
      <c r="HG19" s="101">
        <v>0</v>
      </c>
      <c r="HH19" s="6">
        <v>40.520000000000003</v>
      </c>
      <c r="HI19" s="6">
        <v>40.1</v>
      </c>
      <c r="HJ19" s="6">
        <v>19.38</v>
      </c>
      <c r="HK19" s="102">
        <v>0</v>
      </c>
      <c r="HL19" s="12">
        <v>26.36</v>
      </c>
      <c r="HM19" s="6">
        <v>32.68</v>
      </c>
      <c r="HN19" s="6">
        <v>1110.55</v>
      </c>
      <c r="HO19" s="6">
        <v>1112.2</v>
      </c>
      <c r="HP19" s="6">
        <v>73.959999999999994</v>
      </c>
      <c r="HQ19" s="16">
        <v>98.75</v>
      </c>
      <c r="HR19" s="46">
        <v>0.72</v>
      </c>
      <c r="HS19" s="46">
        <v>3.17</v>
      </c>
      <c r="HT19" s="46">
        <v>7.96</v>
      </c>
      <c r="HU19" s="46">
        <v>21.03</v>
      </c>
      <c r="HV19" s="46">
        <v>44.07</v>
      </c>
      <c r="HW19" s="46">
        <v>70.3</v>
      </c>
      <c r="HX19" s="46">
        <v>85.09</v>
      </c>
      <c r="HY19" s="46">
        <v>85.63</v>
      </c>
      <c r="HZ19" s="46">
        <v>59.28</v>
      </c>
      <c r="IA19" s="46">
        <v>36.99</v>
      </c>
      <c r="IB19" s="46">
        <v>18.989999999999998</v>
      </c>
      <c r="IC19" s="46">
        <v>5.18</v>
      </c>
      <c r="ID19" s="46">
        <v>4.5</v>
      </c>
      <c r="IE19" s="46">
        <v>0.14000000000000001</v>
      </c>
      <c r="IF19" s="46">
        <v>1.5</v>
      </c>
      <c r="IG19" s="101">
        <v>0</v>
      </c>
      <c r="IH19" s="59">
        <v>12220</v>
      </c>
      <c r="II19" s="55">
        <v>11377</v>
      </c>
      <c r="IJ19" s="55">
        <v>492</v>
      </c>
      <c r="IK19" s="55">
        <v>462</v>
      </c>
      <c r="IL19" s="55">
        <v>1</v>
      </c>
      <c r="IM19" s="101">
        <v>3</v>
      </c>
      <c r="IN19" s="55">
        <v>12313</v>
      </c>
      <c r="IO19" s="55">
        <v>11465</v>
      </c>
      <c r="IP19" s="55">
        <v>390</v>
      </c>
      <c r="IQ19" s="55">
        <v>370</v>
      </c>
      <c r="IR19" s="55">
        <v>10</v>
      </c>
      <c r="IS19" s="97">
        <v>7</v>
      </c>
      <c r="IT19" s="45">
        <v>96.12</v>
      </c>
      <c r="IU19" s="46">
        <v>96.07</v>
      </c>
      <c r="IV19" s="46">
        <v>3.87</v>
      </c>
      <c r="IW19" s="46">
        <v>3.9</v>
      </c>
      <c r="IX19" s="46">
        <v>0.01</v>
      </c>
      <c r="IY19" s="46">
        <v>0.03</v>
      </c>
      <c r="IZ19" s="46">
        <v>96.85</v>
      </c>
      <c r="JA19" s="46">
        <v>96.81</v>
      </c>
      <c r="JB19" s="46">
        <v>3.07</v>
      </c>
      <c r="JC19" s="46">
        <v>3.12</v>
      </c>
      <c r="JD19" s="46">
        <v>0.08</v>
      </c>
      <c r="JE19" s="47">
        <v>0.06</v>
      </c>
      <c r="JF19" s="77">
        <v>13061</v>
      </c>
      <c r="JG19" s="2">
        <v>275</v>
      </c>
      <c r="JH19" s="2">
        <v>1428</v>
      </c>
      <c r="JI19" s="2">
        <v>4435</v>
      </c>
      <c r="JJ19" s="2">
        <v>5175</v>
      </c>
      <c r="JK19" s="2">
        <v>1540</v>
      </c>
      <c r="JL19" s="2">
        <v>201</v>
      </c>
      <c r="JM19" s="2">
        <v>7</v>
      </c>
      <c r="JN19" s="2">
        <v>8956</v>
      </c>
      <c r="JO19" s="2">
        <v>2129</v>
      </c>
      <c r="JP19" s="10">
        <v>326</v>
      </c>
      <c r="JQ19" s="7">
        <v>53.37</v>
      </c>
      <c r="JR19" s="7">
        <v>1.1200000000000001</v>
      </c>
      <c r="JS19" s="7">
        <v>5.82</v>
      </c>
      <c r="JT19" s="7">
        <v>18.059999999999999</v>
      </c>
      <c r="JU19" s="7">
        <v>21.07</v>
      </c>
      <c r="JV19" s="7">
        <v>6.27</v>
      </c>
      <c r="JW19" s="7">
        <v>0.82</v>
      </c>
      <c r="JX19" s="7">
        <v>0.03</v>
      </c>
      <c r="JY19" s="7">
        <v>36.6</v>
      </c>
      <c r="JZ19" s="7">
        <v>8.6999999999999993</v>
      </c>
      <c r="KA19" s="7">
        <v>1.33</v>
      </c>
      <c r="KB19" s="59">
        <f>KC19+KD19</f>
        <v>889989</v>
      </c>
      <c r="KC19" s="55">
        <v>653238</v>
      </c>
      <c r="KD19" s="55">
        <v>236751</v>
      </c>
      <c r="KE19" s="17">
        <v>275.91773635591824</v>
      </c>
      <c r="KF19" s="55">
        <v>92148</v>
      </c>
      <c r="KG19" s="17">
        <v>10.353835833926036</v>
      </c>
      <c r="KH19" s="55">
        <v>148402</v>
      </c>
      <c r="KI19" s="17">
        <v>16.674588112886788</v>
      </c>
      <c r="KJ19" s="55">
        <v>85566</v>
      </c>
      <c r="KK19" s="17">
        <v>9.6142761315027485</v>
      </c>
      <c r="KL19" s="55">
        <v>349550</v>
      </c>
      <c r="KM19" s="17">
        <v>39.275766329696211</v>
      </c>
      <c r="KN19" s="55">
        <v>10807</v>
      </c>
      <c r="KO19" s="17">
        <v>1.2142846709341353</v>
      </c>
      <c r="KP19" s="55">
        <v>143066</v>
      </c>
      <c r="KQ19" s="17">
        <v>16.075030140821966</v>
      </c>
      <c r="KR19" s="55">
        <v>60450</v>
      </c>
      <c r="KS19" s="17">
        <v>6.7922187802321146</v>
      </c>
      <c r="KT19" s="171">
        <v>66.487346870682927</v>
      </c>
      <c r="KU19" s="171">
        <v>64.965072602020925</v>
      </c>
      <c r="KV19" s="100">
        <v>15441</v>
      </c>
      <c r="KW19" s="101">
        <v>17428</v>
      </c>
      <c r="KX19" s="101">
        <v>9893</v>
      </c>
      <c r="KY19" s="101">
        <v>7646</v>
      </c>
      <c r="KZ19" s="101">
        <v>507</v>
      </c>
      <c r="LA19" s="101">
        <v>774</v>
      </c>
      <c r="LB19" s="101">
        <v>5041</v>
      </c>
      <c r="LC19" s="102">
        <v>9008</v>
      </c>
      <c r="LD19" s="15">
        <v>1776</v>
      </c>
      <c r="LE19" s="13">
        <v>13708</v>
      </c>
      <c r="LF19" s="13">
        <v>40</v>
      </c>
      <c r="LG19" s="13">
        <v>9108</v>
      </c>
      <c r="LH19" s="13">
        <v>38</v>
      </c>
      <c r="LI19" s="13">
        <v>2091</v>
      </c>
      <c r="LJ19" s="13">
        <v>384</v>
      </c>
      <c r="LK19" s="13">
        <v>419</v>
      </c>
      <c r="LL19" s="13">
        <v>37</v>
      </c>
      <c r="LM19" s="13">
        <v>632</v>
      </c>
      <c r="LN19" s="13">
        <v>1</v>
      </c>
      <c r="LO19" s="13">
        <v>745</v>
      </c>
      <c r="LP19" s="13">
        <v>192</v>
      </c>
      <c r="LQ19" s="13">
        <v>187</v>
      </c>
      <c r="LR19" s="13">
        <v>29</v>
      </c>
      <c r="LS19" s="13">
        <v>77</v>
      </c>
      <c r="LT19" s="13">
        <v>1055</v>
      </c>
      <c r="LU19" s="13">
        <v>449</v>
      </c>
      <c r="LV19" s="13">
        <v>1578</v>
      </c>
      <c r="LW19" s="13">
        <v>33342</v>
      </c>
      <c r="LX19" s="13">
        <v>1106</v>
      </c>
      <c r="LY19" s="13">
        <v>32722</v>
      </c>
      <c r="LZ19" s="13">
        <v>472</v>
      </c>
      <c r="MA19" s="133">
        <v>620</v>
      </c>
      <c r="MB19" s="15">
        <v>4314</v>
      </c>
      <c r="MC19" s="13">
        <v>4557</v>
      </c>
      <c r="MD19" s="13">
        <v>3912</v>
      </c>
      <c r="ME19" s="13">
        <v>4529</v>
      </c>
      <c r="MF19" s="13">
        <v>2788</v>
      </c>
      <c r="MG19" s="13">
        <v>3172</v>
      </c>
      <c r="MH19" s="13">
        <v>1637</v>
      </c>
      <c r="MI19" s="13">
        <v>2228</v>
      </c>
      <c r="MJ19" s="13">
        <v>184</v>
      </c>
      <c r="MK19" s="13">
        <v>212</v>
      </c>
      <c r="ML19" s="13">
        <v>261</v>
      </c>
      <c r="MM19" s="13">
        <v>330</v>
      </c>
      <c r="MN19" s="13">
        <v>115</v>
      </c>
      <c r="MO19" s="13">
        <v>165</v>
      </c>
      <c r="MP19" s="13">
        <v>90</v>
      </c>
      <c r="MQ19" s="13">
        <v>94</v>
      </c>
      <c r="MR19" s="13">
        <v>18</v>
      </c>
      <c r="MS19" s="13">
        <v>42</v>
      </c>
      <c r="MT19" s="13">
        <v>56</v>
      </c>
      <c r="MU19" s="13">
        <v>84</v>
      </c>
      <c r="MV19" s="13">
        <v>13</v>
      </c>
      <c r="MW19" s="13">
        <v>26</v>
      </c>
      <c r="MX19" s="13">
        <v>233</v>
      </c>
      <c r="MY19" s="13">
        <v>310</v>
      </c>
      <c r="MZ19" s="13">
        <v>5</v>
      </c>
      <c r="NA19" s="13">
        <v>6</v>
      </c>
      <c r="NB19" s="13">
        <v>204</v>
      </c>
      <c r="NC19" s="13">
        <v>306</v>
      </c>
      <c r="ND19" s="13">
        <v>0</v>
      </c>
      <c r="NE19" s="13">
        <v>0</v>
      </c>
      <c r="NF19" s="13">
        <v>0</v>
      </c>
      <c r="NG19" s="13">
        <v>0</v>
      </c>
      <c r="NH19" s="13">
        <v>255</v>
      </c>
      <c r="NI19" s="133">
        <v>314</v>
      </c>
      <c r="NJ19" s="113">
        <v>1085</v>
      </c>
      <c r="NK19" s="98">
        <v>1153</v>
      </c>
      <c r="NL19" s="98">
        <v>739</v>
      </c>
      <c r="NM19" s="98">
        <v>592</v>
      </c>
      <c r="NN19" s="98">
        <v>707</v>
      </c>
      <c r="NO19" s="98">
        <v>569</v>
      </c>
      <c r="NP19" s="98">
        <v>30</v>
      </c>
      <c r="NQ19" s="98">
        <v>23</v>
      </c>
      <c r="NR19" s="98">
        <v>346</v>
      </c>
      <c r="NS19" s="98">
        <v>560</v>
      </c>
      <c r="NT19" s="171">
        <v>44.477836213373401</v>
      </c>
      <c r="NU19" s="30">
        <v>68.14</v>
      </c>
      <c r="NV19" s="30">
        <v>51.4</v>
      </c>
      <c r="NW19" s="194">
        <v>28.3</v>
      </c>
      <c r="NX19" s="194">
        <v>30.2</v>
      </c>
      <c r="NY19" s="194">
        <v>94.7</v>
      </c>
      <c r="NZ19" s="194">
        <v>78.2</v>
      </c>
      <c r="OA19" s="194">
        <v>76.5</v>
      </c>
      <c r="OB19" s="194">
        <v>47.1</v>
      </c>
      <c r="OC19" s="194">
        <v>12.8</v>
      </c>
      <c r="OD19" s="194">
        <v>3.5</v>
      </c>
      <c r="OE19" s="30">
        <v>61.3</v>
      </c>
      <c r="OF19" s="30">
        <v>59.1</v>
      </c>
      <c r="OG19" s="30">
        <v>74.5</v>
      </c>
      <c r="OH19" s="30">
        <v>50.6</v>
      </c>
      <c r="OI19" s="30">
        <v>54.5</v>
      </c>
      <c r="OJ19" s="106">
        <v>33.5</v>
      </c>
      <c r="OK19" s="99">
        <v>2.39</v>
      </c>
      <c r="OL19" s="36">
        <v>0.69</v>
      </c>
      <c r="OM19" s="35">
        <v>27.39</v>
      </c>
      <c r="ON19" s="35">
        <v>12.71</v>
      </c>
      <c r="OO19" s="35">
        <v>0.02</v>
      </c>
      <c r="OP19" s="36">
        <v>0.01</v>
      </c>
      <c r="OQ19" s="35">
        <v>20.27</v>
      </c>
      <c r="OR19" s="35">
        <v>11.56</v>
      </c>
      <c r="OS19" s="35">
        <v>0.23</v>
      </c>
      <c r="OT19" s="35">
        <v>0.05</v>
      </c>
      <c r="OU19" s="35">
        <v>0.49</v>
      </c>
      <c r="OV19" s="35">
        <v>0.14000000000000001</v>
      </c>
      <c r="OW19" s="35">
        <v>6.38</v>
      </c>
      <c r="OX19" s="41">
        <v>0.95</v>
      </c>
      <c r="OY19" s="35">
        <v>25.63</v>
      </c>
      <c r="OZ19" s="35">
        <v>31.19</v>
      </c>
      <c r="PA19" s="35">
        <v>8.23</v>
      </c>
      <c r="PB19" s="35">
        <v>8.94</v>
      </c>
      <c r="PC19" s="35">
        <v>2.34</v>
      </c>
      <c r="PD19" s="35">
        <v>0.65</v>
      </c>
      <c r="PE19" s="35">
        <v>3.11</v>
      </c>
      <c r="PF19" s="35">
        <v>4</v>
      </c>
      <c r="PG19" s="35">
        <v>0.87</v>
      </c>
      <c r="PH19" s="35">
        <v>0.63</v>
      </c>
      <c r="PI19" s="35">
        <v>1.07</v>
      </c>
      <c r="PJ19" s="35">
        <v>2.04</v>
      </c>
      <c r="PK19" s="35">
        <v>1.1599999999999999</v>
      </c>
      <c r="PL19" s="35">
        <v>1.44</v>
      </c>
      <c r="PM19" s="35">
        <v>1.78</v>
      </c>
      <c r="PN19" s="35">
        <v>4.54</v>
      </c>
      <c r="PO19" s="35">
        <v>7.07</v>
      </c>
      <c r="PP19" s="35">
        <v>8.9499999999999993</v>
      </c>
      <c r="PQ19" s="99">
        <v>1.98</v>
      </c>
      <c r="PR19" s="36">
        <v>0.49</v>
      </c>
      <c r="PS19" s="35">
        <v>4.55</v>
      </c>
      <c r="PT19" s="35">
        <v>5.84</v>
      </c>
      <c r="PU19" s="35">
        <v>10.52</v>
      </c>
      <c r="PV19" s="35">
        <v>7.42</v>
      </c>
      <c r="PW19" s="35">
        <v>2.25</v>
      </c>
      <c r="PX19" s="35">
        <v>10.3</v>
      </c>
      <c r="PY19" s="35">
        <v>9.02</v>
      </c>
      <c r="PZ19" s="35">
        <v>11.83</v>
      </c>
      <c r="QA19" s="35">
        <v>2.2799999999999998</v>
      </c>
      <c r="QB19" s="35">
        <v>0.56000000000000005</v>
      </c>
      <c r="QC19" s="35">
        <v>24.8</v>
      </c>
      <c r="QD19" s="41">
        <v>8.15</v>
      </c>
      <c r="QE19" s="45">
        <v>55.41</v>
      </c>
      <c r="QF19" s="46">
        <v>44.59</v>
      </c>
      <c r="QG19" s="46">
        <v>4.5199999999999996</v>
      </c>
      <c r="QH19" s="46">
        <v>1.02</v>
      </c>
      <c r="QI19" s="46">
        <v>8.9</v>
      </c>
      <c r="QJ19" s="46">
        <v>2.88</v>
      </c>
      <c r="QK19" s="46">
        <v>3.46</v>
      </c>
      <c r="QL19" s="46">
        <v>4.53</v>
      </c>
      <c r="QM19" s="46">
        <v>36.35</v>
      </c>
      <c r="QN19" s="46">
        <v>31.36</v>
      </c>
      <c r="QO19" s="46">
        <v>2.1800000000000002</v>
      </c>
      <c r="QP19" s="47">
        <v>4.8</v>
      </c>
      <c r="QQ19" s="125">
        <v>4.3</v>
      </c>
      <c r="QR19" s="124">
        <v>3.9</v>
      </c>
      <c r="QS19" s="310">
        <v>3.3</v>
      </c>
      <c r="QT19" s="310">
        <v>4.0999999999999996</v>
      </c>
      <c r="QU19" s="310">
        <v>6.6</v>
      </c>
      <c r="QV19" s="310">
        <v>6.1</v>
      </c>
      <c r="QW19" s="29">
        <v>2.7</v>
      </c>
      <c r="QX19" s="29">
        <v>3.3</v>
      </c>
      <c r="QY19" s="29">
        <v>4.4000000000000004</v>
      </c>
      <c r="QZ19" s="29">
        <v>4.3</v>
      </c>
      <c r="RA19" s="29">
        <v>4.2</v>
      </c>
      <c r="RB19" s="29">
        <v>2.9</v>
      </c>
      <c r="RC19" s="29">
        <v>4.4000000000000004</v>
      </c>
      <c r="RD19" s="29">
        <v>2.8</v>
      </c>
      <c r="RE19" s="29">
        <v>2.5</v>
      </c>
      <c r="RF19" s="32">
        <v>0.7</v>
      </c>
      <c r="RG19" s="42">
        <v>12.1</v>
      </c>
      <c r="RH19" s="43">
        <v>12.6</v>
      </c>
      <c r="RI19" s="43">
        <v>6.8</v>
      </c>
      <c r="RJ19" s="43">
        <v>7.3</v>
      </c>
      <c r="RK19" s="43">
        <v>5.2</v>
      </c>
      <c r="RL19" s="43">
        <v>3.4</v>
      </c>
      <c r="RM19" s="43">
        <v>3.1</v>
      </c>
      <c r="RN19" s="43">
        <v>1.9</v>
      </c>
      <c r="RO19" s="43">
        <v>4</v>
      </c>
      <c r="RP19" s="43">
        <v>2.6</v>
      </c>
      <c r="RQ19" s="43">
        <v>2.1</v>
      </c>
      <c r="RR19" s="43">
        <v>0.7</v>
      </c>
      <c r="RS19" s="43">
        <v>2.4</v>
      </c>
      <c r="RT19" s="43">
        <v>2.1</v>
      </c>
      <c r="RU19" s="43">
        <v>2.2000000000000002</v>
      </c>
      <c r="RV19" s="43">
        <v>1.3</v>
      </c>
      <c r="RW19" s="43">
        <v>1.5</v>
      </c>
      <c r="RX19" s="43">
        <v>0.2</v>
      </c>
      <c r="RY19" s="43">
        <v>0.3</v>
      </c>
      <c r="RZ19" s="44">
        <v>0</v>
      </c>
      <c r="SA19" s="55">
        <v>11278</v>
      </c>
      <c r="SB19" s="55">
        <v>10660</v>
      </c>
      <c r="SC19" s="55" t="s">
        <v>2216</v>
      </c>
      <c r="SD19" s="55" t="s">
        <v>2216</v>
      </c>
      <c r="SE19" s="55">
        <v>96145</v>
      </c>
      <c r="SF19" s="55">
        <v>6767</v>
      </c>
      <c r="SG19" s="55">
        <v>5819</v>
      </c>
      <c r="SH19" s="55" t="s">
        <v>2216</v>
      </c>
      <c r="SI19" s="55" t="s">
        <v>2216</v>
      </c>
      <c r="SJ19" s="55">
        <v>19960</v>
      </c>
      <c r="SK19" s="55">
        <v>403</v>
      </c>
      <c r="SL19" s="17">
        <f>100*0.398221343873518</f>
        <v>39.822134387351795</v>
      </c>
      <c r="SM19" s="55">
        <v>609</v>
      </c>
      <c r="SN19" s="17">
        <f>100*0.601778656126482</f>
        <v>60.177865612648198</v>
      </c>
      <c r="SO19" s="55">
        <v>152</v>
      </c>
      <c r="SP19" s="17">
        <v>40.318302387267906</v>
      </c>
      <c r="SQ19" s="55">
        <v>225</v>
      </c>
      <c r="SR19" s="17">
        <v>59.681697612732101</v>
      </c>
      <c r="SS19" s="59">
        <v>52</v>
      </c>
      <c r="ST19" s="55">
        <v>57</v>
      </c>
      <c r="SU19" s="55">
        <v>194</v>
      </c>
      <c r="SV19" s="55">
        <v>217</v>
      </c>
      <c r="SW19" s="55">
        <v>287</v>
      </c>
      <c r="SX19" s="55">
        <v>313</v>
      </c>
      <c r="SY19" s="55">
        <v>1076</v>
      </c>
      <c r="SZ19" s="55">
        <v>1295</v>
      </c>
      <c r="TA19" s="55">
        <v>655</v>
      </c>
      <c r="TB19" s="55">
        <v>586</v>
      </c>
      <c r="TC19" s="55">
        <v>2631</v>
      </c>
      <c r="TD19" s="55">
        <v>2339</v>
      </c>
      <c r="TE19" s="55">
        <v>420</v>
      </c>
      <c r="TF19" s="55">
        <v>188</v>
      </c>
      <c r="TG19" s="55">
        <v>15</v>
      </c>
      <c r="TH19" s="55">
        <v>5</v>
      </c>
      <c r="TI19" s="55">
        <v>17</v>
      </c>
      <c r="TJ19" s="55">
        <v>13</v>
      </c>
      <c r="TK19" s="162">
        <v>87</v>
      </c>
      <c r="TL19" s="55">
        <v>1322</v>
      </c>
      <c r="TM19" s="55">
        <v>3017</v>
      </c>
      <c r="TN19" s="55">
        <v>8364</v>
      </c>
      <c r="TO19" s="55">
        <v>2692</v>
      </c>
      <c r="TP19" s="55">
        <v>2585</v>
      </c>
      <c r="TQ19" s="55">
        <v>415</v>
      </c>
      <c r="TR19" s="55">
        <v>8</v>
      </c>
      <c r="TS19" s="55">
        <v>7126</v>
      </c>
      <c r="TT19" s="448">
        <v>8</v>
      </c>
      <c r="TU19" s="55">
        <v>17</v>
      </c>
      <c r="TV19" s="55">
        <v>26</v>
      </c>
      <c r="TW19" s="55">
        <v>95</v>
      </c>
      <c r="TX19" s="55">
        <v>107</v>
      </c>
      <c r="TY19" s="55">
        <v>176</v>
      </c>
      <c r="TZ19" s="55">
        <v>162</v>
      </c>
      <c r="UA19" s="55">
        <v>697</v>
      </c>
      <c r="UB19" s="55">
        <v>748</v>
      </c>
      <c r="UC19" s="55">
        <v>381</v>
      </c>
      <c r="UD19" s="55">
        <v>313</v>
      </c>
      <c r="UE19" s="55">
        <v>1596</v>
      </c>
      <c r="UF19" s="55">
        <v>1263</v>
      </c>
      <c r="UG19" s="55">
        <v>222</v>
      </c>
      <c r="UH19" s="55">
        <v>81</v>
      </c>
      <c r="UI19" s="55">
        <v>7</v>
      </c>
      <c r="UJ19" s="55">
        <v>0</v>
      </c>
      <c r="UK19" s="55">
        <v>10</v>
      </c>
      <c r="UL19" s="448">
        <v>8</v>
      </c>
      <c r="UM19" s="55">
        <v>7</v>
      </c>
      <c r="UN19" s="55">
        <v>187</v>
      </c>
      <c r="UO19" s="55">
        <v>696</v>
      </c>
      <c r="UP19" s="55">
        <v>1814</v>
      </c>
      <c r="UQ19" s="55">
        <v>532</v>
      </c>
      <c r="UR19" s="55">
        <v>402</v>
      </c>
      <c r="US19" s="55">
        <v>14</v>
      </c>
      <c r="UT19" s="55">
        <v>0</v>
      </c>
      <c r="UU19" s="55">
        <v>1299</v>
      </c>
      <c r="UV19" s="97">
        <v>0</v>
      </c>
      <c r="UW19" s="55">
        <v>2</v>
      </c>
      <c r="UX19" s="55">
        <v>0</v>
      </c>
      <c r="UY19" s="55">
        <v>140</v>
      </c>
      <c r="UZ19" s="55">
        <v>171</v>
      </c>
      <c r="VA19" s="55">
        <v>1091</v>
      </c>
      <c r="VB19" s="55">
        <v>1424</v>
      </c>
      <c r="VC19" s="55">
        <v>1885</v>
      </c>
      <c r="VD19" s="55">
        <v>1216</v>
      </c>
      <c r="VE19" s="55">
        <v>973</v>
      </c>
      <c r="VF19" s="55">
        <v>877</v>
      </c>
      <c r="VG19" s="55">
        <v>451</v>
      </c>
      <c r="VH19" s="55">
        <v>489</v>
      </c>
      <c r="VI19" s="55">
        <v>264</v>
      </c>
      <c r="VJ19" s="55">
        <v>290</v>
      </c>
      <c r="VK19" s="55">
        <v>201</v>
      </c>
      <c r="VL19" s="55">
        <v>226</v>
      </c>
      <c r="VM19" s="55">
        <v>152</v>
      </c>
      <c r="VN19" s="55">
        <v>184</v>
      </c>
      <c r="VO19" s="55">
        <v>115</v>
      </c>
      <c r="VP19" s="55">
        <v>99</v>
      </c>
      <c r="VQ19" s="55">
        <v>52</v>
      </c>
      <c r="VR19" s="55">
        <v>30</v>
      </c>
      <c r="VS19" s="55">
        <v>21</v>
      </c>
      <c r="VT19" s="55">
        <v>4</v>
      </c>
      <c r="VU19" s="55">
        <v>0</v>
      </c>
      <c r="VV19" s="448">
        <v>3</v>
      </c>
      <c r="VW19" s="55" t="s">
        <v>25</v>
      </c>
      <c r="VX19" s="55" t="s">
        <v>25</v>
      </c>
      <c r="VY19" s="448">
        <v>25624</v>
      </c>
      <c r="VZ19" s="55">
        <v>1</v>
      </c>
      <c r="WA19" s="55">
        <v>0</v>
      </c>
      <c r="WB19" s="55">
        <v>76</v>
      </c>
      <c r="WC19" s="55">
        <v>83</v>
      </c>
      <c r="WD19" s="55">
        <v>690</v>
      </c>
      <c r="WE19" s="55">
        <v>839</v>
      </c>
      <c r="WF19" s="55">
        <v>1161</v>
      </c>
      <c r="WG19" s="55">
        <v>676</v>
      </c>
      <c r="WH19" s="55">
        <v>641</v>
      </c>
      <c r="WI19" s="55">
        <v>500</v>
      </c>
      <c r="WJ19" s="55">
        <v>260</v>
      </c>
      <c r="WK19" s="55">
        <v>260</v>
      </c>
      <c r="WL19" s="55">
        <v>140</v>
      </c>
      <c r="WM19" s="55">
        <v>134</v>
      </c>
      <c r="WN19" s="55">
        <v>99</v>
      </c>
      <c r="WO19" s="55">
        <v>96</v>
      </c>
      <c r="WP19" s="55">
        <v>75</v>
      </c>
      <c r="WQ19" s="55">
        <v>73</v>
      </c>
      <c r="WR19" s="55">
        <v>40</v>
      </c>
      <c r="WS19" s="55">
        <v>33</v>
      </c>
      <c r="WT19" s="55">
        <v>14</v>
      </c>
      <c r="WU19" s="55">
        <v>12</v>
      </c>
      <c r="WV19" s="55">
        <v>4</v>
      </c>
      <c r="WW19" s="55">
        <v>0</v>
      </c>
      <c r="WX19" s="55">
        <v>0</v>
      </c>
      <c r="WY19" s="448">
        <v>2</v>
      </c>
      <c r="WZ19" s="55" t="s">
        <v>25</v>
      </c>
      <c r="XA19" s="55" t="s">
        <v>25</v>
      </c>
      <c r="XB19" s="97">
        <v>4951</v>
      </c>
      <c r="XC19" s="55">
        <v>0</v>
      </c>
      <c r="XD19" s="55">
        <v>0</v>
      </c>
      <c r="XE19" s="55">
        <v>62</v>
      </c>
      <c r="XF19" s="55">
        <v>35</v>
      </c>
      <c r="XG19" s="55">
        <v>1013</v>
      </c>
      <c r="XH19" s="55">
        <v>349</v>
      </c>
      <c r="XI19" s="55">
        <v>1221</v>
      </c>
      <c r="XJ19" s="55">
        <v>932</v>
      </c>
      <c r="XK19" s="55">
        <v>486</v>
      </c>
      <c r="XL19" s="55">
        <v>1242</v>
      </c>
      <c r="XM19" s="55">
        <v>533</v>
      </c>
      <c r="XN19" s="55">
        <v>909</v>
      </c>
      <c r="XO19" s="55">
        <v>20</v>
      </c>
      <c r="XP19" s="55">
        <v>5</v>
      </c>
      <c r="XQ19" s="55">
        <v>271</v>
      </c>
      <c r="XR19" s="55">
        <v>102</v>
      </c>
      <c r="XS19" s="55">
        <v>651</v>
      </c>
      <c r="XT19" s="55">
        <v>268</v>
      </c>
      <c r="XU19" s="55">
        <v>1090</v>
      </c>
      <c r="XV19" s="448">
        <v>1171</v>
      </c>
      <c r="XW19" s="55">
        <v>0</v>
      </c>
      <c r="XX19" s="55">
        <v>331</v>
      </c>
      <c r="XY19" s="55">
        <v>2146</v>
      </c>
      <c r="XZ19" s="55">
        <v>5687</v>
      </c>
      <c r="YA19" s="55">
        <v>1202</v>
      </c>
      <c r="YB19" s="55">
        <v>3881</v>
      </c>
      <c r="YC19" s="55">
        <v>17</v>
      </c>
      <c r="YD19" s="55">
        <v>1637</v>
      </c>
      <c r="YE19" s="55">
        <v>5530</v>
      </c>
      <c r="YF19" s="448">
        <v>5193</v>
      </c>
      <c r="YG19" s="55">
        <v>0</v>
      </c>
      <c r="YH19" s="55">
        <v>0</v>
      </c>
      <c r="YI19" s="55">
        <v>35</v>
      </c>
      <c r="YJ19" s="55">
        <v>11</v>
      </c>
      <c r="YK19" s="55">
        <v>545</v>
      </c>
      <c r="YL19" s="55">
        <v>171</v>
      </c>
      <c r="YM19" s="55">
        <v>732</v>
      </c>
      <c r="YN19" s="55">
        <v>470</v>
      </c>
      <c r="YO19" s="55">
        <v>267</v>
      </c>
      <c r="YP19" s="55">
        <v>616</v>
      </c>
      <c r="YQ19" s="55">
        <v>294</v>
      </c>
      <c r="YR19" s="55">
        <v>481</v>
      </c>
      <c r="YS19" s="55">
        <v>6</v>
      </c>
      <c r="YT19" s="55">
        <v>4</v>
      </c>
      <c r="YU19" s="55">
        <v>183</v>
      </c>
      <c r="YV19" s="55">
        <v>55</v>
      </c>
      <c r="YW19" s="55">
        <v>435</v>
      </c>
      <c r="YX19" s="55">
        <v>200</v>
      </c>
      <c r="YY19" s="55">
        <v>704</v>
      </c>
      <c r="YZ19" s="448">
        <v>700</v>
      </c>
      <c r="ZA19" s="55">
        <v>0</v>
      </c>
      <c r="ZB19" s="55">
        <v>57</v>
      </c>
      <c r="ZC19" s="55">
        <v>346</v>
      </c>
      <c r="ZD19" s="55">
        <v>933</v>
      </c>
      <c r="ZE19" s="55">
        <v>272</v>
      </c>
      <c r="ZF19" s="55">
        <v>713</v>
      </c>
      <c r="ZG19" s="55">
        <v>0</v>
      </c>
      <c r="ZH19" s="55">
        <v>421</v>
      </c>
      <c r="ZI19" s="55">
        <v>906</v>
      </c>
      <c r="ZJ19" s="55">
        <v>1303</v>
      </c>
      <c r="ZK19" s="412">
        <v>1949</v>
      </c>
      <c r="ZL19" s="413">
        <v>1726</v>
      </c>
      <c r="ZM19" s="214">
        <v>36</v>
      </c>
      <c r="ZN19" s="112">
        <v>1</v>
      </c>
      <c r="ZO19" s="189">
        <v>1324</v>
      </c>
      <c r="ZP19" s="46">
        <v>97.42</v>
      </c>
      <c r="ZQ19" s="136">
        <v>35</v>
      </c>
      <c r="ZR19" s="46">
        <v>2.58</v>
      </c>
      <c r="ZS19" s="184">
        <v>10</v>
      </c>
      <c r="ZT19" s="55">
        <v>2</v>
      </c>
      <c r="ZU19" s="6">
        <v>20</v>
      </c>
      <c r="ZV19" s="55">
        <v>8</v>
      </c>
      <c r="ZW19" s="6">
        <v>80</v>
      </c>
      <c r="ZX19" s="55" t="s">
        <v>2216</v>
      </c>
      <c r="ZY19" s="6" t="s">
        <v>2216</v>
      </c>
      <c r="ZZ19" s="55" t="s">
        <v>2216</v>
      </c>
      <c r="AAA19" s="6" t="s">
        <v>2216</v>
      </c>
      <c r="AAB19" s="55">
        <v>2</v>
      </c>
      <c r="AAC19" s="6">
        <v>20</v>
      </c>
      <c r="AAD19" s="55">
        <v>8</v>
      </c>
      <c r="AAE19" s="6">
        <v>80</v>
      </c>
      <c r="AAF19" s="55" t="s">
        <v>2216</v>
      </c>
      <c r="AAG19" s="6" t="s">
        <v>2216</v>
      </c>
      <c r="AAH19" s="55" t="s">
        <v>2216</v>
      </c>
      <c r="AAI19" s="6" t="s">
        <v>2216</v>
      </c>
      <c r="AAJ19" s="55" t="s">
        <v>2216</v>
      </c>
      <c r="AAK19" s="6" t="s">
        <v>2216</v>
      </c>
      <c r="AAL19" s="55" t="s">
        <v>2216</v>
      </c>
      <c r="AAM19" s="6" t="s">
        <v>2216</v>
      </c>
      <c r="AAN19" s="55" t="s">
        <v>2216</v>
      </c>
      <c r="AAO19" s="6" t="s">
        <v>2216</v>
      </c>
      <c r="AAP19" s="55" t="s">
        <v>2524</v>
      </c>
      <c r="AAQ19" s="6" t="s">
        <v>2524</v>
      </c>
      <c r="AAR19" s="84" t="s">
        <v>2216</v>
      </c>
      <c r="AAS19" s="85" t="s">
        <v>2216</v>
      </c>
      <c r="AAT19" s="85" t="s">
        <v>2216</v>
      </c>
      <c r="AAU19" s="300" t="s">
        <v>2216</v>
      </c>
      <c r="AAV19" s="497"/>
      <c r="AAW19" s="190">
        <v>653238</v>
      </c>
      <c r="AAX19" s="190">
        <v>236751</v>
      </c>
      <c r="AAY19" s="190">
        <v>681924</v>
      </c>
      <c r="AAZ19" s="190">
        <v>505262</v>
      </c>
      <c r="ABA19" s="190">
        <v>558063</v>
      </c>
      <c r="ABB19" s="190">
        <v>429767</v>
      </c>
      <c r="ABC19" s="20">
        <v>77.010480895526129</v>
      </c>
      <c r="ABD19" s="190">
        <v>357153</v>
      </c>
      <c r="ABE19" s="190">
        <v>369150</v>
      </c>
      <c r="ABF19" s="190">
        <v>279104</v>
      </c>
      <c r="ABG19" s="192">
        <v>296171</v>
      </c>
      <c r="ABH19" s="190">
        <v>976864</v>
      </c>
      <c r="ABI19" s="190">
        <v>796701</v>
      </c>
      <c r="ABJ19" s="190">
        <v>352985</v>
      </c>
      <c r="ABK19" s="190">
        <v>339912</v>
      </c>
      <c r="ABL19" s="190">
        <v>607724</v>
      </c>
      <c r="ABM19" s="190">
        <v>607777</v>
      </c>
      <c r="ABN19" s="190">
        <v>823041</v>
      </c>
      <c r="ABO19" s="190">
        <v>811519</v>
      </c>
      <c r="ABP19" s="190">
        <v>1066089</v>
      </c>
      <c r="ABQ19" s="190">
        <v>1064362</v>
      </c>
      <c r="ABR19" s="190">
        <v>1780668</v>
      </c>
      <c r="ABS19" s="192">
        <v>1907927</v>
      </c>
      <c r="ABT19" s="55">
        <v>73657</v>
      </c>
      <c r="ABU19" s="55">
        <v>29976</v>
      </c>
      <c r="ABV19" s="171">
        <v>28.93</v>
      </c>
      <c r="ABW19" s="195">
        <v>403</v>
      </c>
      <c r="ABX19" s="46">
        <f t="shared" si="67"/>
        <v>39.822134387351781</v>
      </c>
      <c r="ABY19" s="136">
        <v>609</v>
      </c>
      <c r="ABZ19" s="46">
        <f t="shared" si="68"/>
        <v>60.177865612648219</v>
      </c>
      <c r="ACA19" s="188">
        <v>373</v>
      </c>
      <c r="ACB19" s="46">
        <f t="shared" si="69"/>
        <v>39.429175475687103</v>
      </c>
      <c r="ACC19" s="136">
        <v>573</v>
      </c>
      <c r="ACD19" s="46">
        <f t="shared" si="70"/>
        <v>60.570824524312897</v>
      </c>
      <c r="ACE19" s="188">
        <v>254</v>
      </c>
      <c r="ACF19" s="46">
        <f t="shared" si="71"/>
        <v>68.096514745308312</v>
      </c>
      <c r="ACG19" s="136">
        <v>374</v>
      </c>
      <c r="ACH19" s="47">
        <f t="shared" si="72"/>
        <v>65.27050610820244</v>
      </c>
      <c r="ACI19" s="469">
        <v>58</v>
      </c>
      <c r="ACJ19" s="502">
        <f>58/97*100</f>
        <v>59.793814432989691</v>
      </c>
      <c r="ACK19" s="470">
        <v>41</v>
      </c>
      <c r="ACL19" s="502">
        <f>41/71*100</f>
        <v>57.74647887323944</v>
      </c>
      <c r="ACM19" s="470">
        <v>17</v>
      </c>
      <c r="ACN19" s="503">
        <f>17/27*100</f>
        <v>62.962962962962962</v>
      </c>
      <c r="ACO19" s="470">
        <v>19</v>
      </c>
      <c r="ACP19" s="502">
        <f>19/27*100</f>
        <v>70.370370370370367</v>
      </c>
      <c r="ACQ19" s="470">
        <v>70</v>
      </c>
      <c r="ACR19" s="502">
        <f>70/98*100</f>
        <v>71.428571428571431</v>
      </c>
      <c r="ACS19" s="470">
        <v>70</v>
      </c>
      <c r="ACT19" s="502">
        <f>70/119*100</f>
        <v>58.82352941176471</v>
      </c>
      <c r="ACU19" s="470">
        <v>20</v>
      </c>
      <c r="ACV19" s="470">
        <f>20/25*100</f>
        <v>80</v>
      </c>
      <c r="ACW19" s="470">
        <v>53</v>
      </c>
      <c r="ACX19" s="502">
        <f>53/76*100</f>
        <v>69.73684210526315</v>
      </c>
      <c r="ACY19" s="470">
        <v>47</v>
      </c>
      <c r="ACZ19" s="503">
        <f>47/59*100</f>
        <v>79.66101694915254</v>
      </c>
      <c r="ADA19" s="470">
        <v>86</v>
      </c>
      <c r="ADB19" s="502">
        <f>86/120*100</f>
        <v>71.666666666666671</v>
      </c>
      <c r="ADC19" s="470">
        <v>28</v>
      </c>
      <c r="ADD19" s="502">
        <f>28/45*100</f>
        <v>62.222222222222221</v>
      </c>
      <c r="ADE19" s="470">
        <v>81</v>
      </c>
      <c r="ADF19" s="502">
        <f>81/122*100</f>
        <v>66.393442622950815</v>
      </c>
      <c r="ADG19" s="470">
        <v>14</v>
      </c>
      <c r="ADH19" s="502">
        <f>14/22*100</f>
        <v>63.636363636363633</v>
      </c>
      <c r="ADI19" s="470">
        <v>24</v>
      </c>
      <c r="ADJ19" s="504">
        <f>24/38*100</f>
        <v>63.157894736842103</v>
      </c>
      <c r="ADK19" s="195">
        <v>460</v>
      </c>
      <c r="ADL19" s="136">
        <v>108</v>
      </c>
      <c r="ADM19" s="46">
        <f t="shared" si="73"/>
        <v>23.478260869565219</v>
      </c>
      <c r="ADN19" s="188">
        <v>1084</v>
      </c>
      <c r="ADO19" s="136">
        <v>280</v>
      </c>
      <c r="ADP19" s="47">
        <f t="shared" si="74"/>
        <v>25.830258302583026</v>
      </c>
      <c r="ADQ19" s="59" t="s">
        <v>24</v>
      </c>
      <c r="ADR19" s="55" t="s">
        <v>24</v>
      </c>
      <c r="ADS19" s="20" t="s">
        <v>24</v>
      </c>
      <c r="ADT19" s="302">
        <v>1718</v>
      </c>
      <c r="ADU19" s="303">
        <v>7154</v>
      </c>
      <c r="ADV19" s="304">
        <v>80.635707844905326</v>
      </c>
      <c r="ADW19" s="498">
        <v>1.5</v>
      </c>
      <c r="ADX19" s="236">
        <v>0.89</v>
      </c>
      <c r="ADY19" s="236">
        <v>14.95</v>
      </c>
      <c r="ADZ19" s="236">
        <v>14.73</v>
      </c>
      <c r="AEA19" s="236">
        <v>0.42</v>
      </c>
      <c r="AEB19" s="236">
        <v>29.76</v>
      </c>
      <c r="AEC19" s="236">
        <v>12.88</v>
      </c>
      <c r="AED19" s="236">
        <v>13.67</v>
      </c>
      <c r="AEE19" s="236">
        <v>8.4499999999999993</v>
      </c>
      <c r="AEF19" s="499">
        <v>2.77</v>
      </c>
      <c r="AEG19" s="59">
        <v>4713</v>
      </c>
      <c r="AEH19" s="55">
        <v>2520</v>
      </c>
      <c r="AEI19" s="20">
        <v>34.840315221899623</v>
      </c>
      <c r="AEJ19" s="178" t="s">
        <v>3067</v>
      </c>
      <c r="AEK19" s="20" t="s">
        <v>3067</v>
      </c>
      <c r="AEL19" s="20">
        <v>29327</v>
      </c>
      <c r="AEM19" s="20">
        <v>29804</v>
      </c>
      <c r="AEN19" s="178" t="s">
        <v>3067</v>
      </c>
      <c r="AEO19" s="171" t="s">
        <v>3067</v>
      </c>
      <c r="AEP19" s="505">
        <v>64.989999999999995</v>
      </c>
      <c r="AEQ19" s="207">
        <v>73.73</v>
      </c>
      <c r="AER19" s="207">
        <v>58.34</v>
      </c>
      <c r="AES19" s="207">
        <v>93.64</v>
      </c>
      <c r="AET19" s="207">
        <v>94.92</v>
      </c>
      <c r="AEU19" s="207">
        <v>92.41</v>
      </c>
      <c r="AEV19" s="207">
        <v>6.3599999999999994</v>
      </c>
      <c r="AEW19" s="207">
        <v>5.0799999999999983</v>
      </c>
      <c r="AEX19" s="506">
        <v>7.5900000000000034</v>
      </c>
      <c r="AEY19" s="487"/>
      <c r="AEZ19" s="488"/>
      <c r="AFA19" s="488"/>
      <c r="AFB19" s="489"/>
      <c r="AFC19" s="476"/>
      <c r="AFD19" s="58"/>
      <c r="AFE19" s="58"/>
      <c r="AFF19" s="58"/>
      <c r="AFG19" s="58"/>
      <c r="AFH19" s="58"/>
      <c r="AFI19" s="58"/>
      <c r="AFJ19" s="477"/>
      <c r="AFK19" s="170">
        <v>170</v>
      </c>
      <c r="AFL19" s="170">
        <v>60</v>
      </c>
      <c r="AFM19" s="170">
        <v>69</v>
      </c>
      <c r="AFN19" s="170">
        <v>3130</v>
      </c>
      <c r="AFO19" s="170">
        <v>1207</v>
      </c>
      <c r="AFP19" s="170">
        <v>1450</v>
      </c>
      <c r="AFQ19" s="170">
        <v>134</v>
      </c>
      <c r="AFR19" s="170">
        <v>65</v>
      </c>
      <c r="AFS19" s="177">
        <v>59</v>
      </c>
      <c r="AFT19" s="170">
        <v>1226</v>
      </c>
      <c r="AFU19" s="170">
        <v>1193</v>
      </c>
      <c r="AFV19" s="170">
        <v>6982</v>
      </c>
      <c r="AFW19" s="170">
        <v>18269</v>
      </c>
      <c r="AFX19" s="175">
        <v>38.217745908369373</v>
      </c>
      <c r="AFY19" s="174">
        <v>3</v>
      </c>
      <c r="AFZ19" s="170">
        <v>32</v>
      </c>
      <c r="AGA19" s="170">
        <v>0</v>
      </c>
      <c r="AGB19" s="170">
        <v>0</v>
      </c>
      <c r="AGC19" s="170">
        <v>3</v>
      </c>
      <c r="AGD19" s="170">
        <v>32</v>
      </c>
      <c r="AGE19" s="170">
        <v>3</v>
      </c>
      <c r="AGF19" s="170">
        <v>32</v>
      </c>
      <c r="AGG19" s="170">
        <v>3</v>
      </c>
      <c r="AGH19" s="170">
        <v>31</v>
      </c>
      <c r="AGI19" s="170">
        <v>0</v>
      </c>
      <c r="AGJ19" s="170">
        <v>16</v>
      </c>
      <c r="AGK19" s="170">
        <v>1</v>
      </c>
      <c r="AGL19" s="177">
        <v>2</v>
      </c>
      <c r="AGM19" s="170">
        <v>0</v>
      </c>
      <c r="AGN19" s="170">
        <v>4525</v>
      </c>
      <c r="AGO19" s="170">
        <v>6434</v>
      </c>
      <c r="AGP19" s="170">
        <v>5979</v>
      </c>
      <c r="AGQ19" s="170">
        <v>166562500</v>
      </c>
      <c r="AGR19" s="55"/>
      <c r="AGS19" s="174">
        <v>5</v>
      </c>
      <c r="AGT19" s="170">
        <v>47325</v>
      </c>
      <c r="AGU19" s="170">
        <v>1</v>
      </c>
      <c r="AGV19" s="170">
        <v>17</v>
      </c>
      <c r="AGW19" s="176">
        <v>0.12</v>
      </c>
      <c r="AGX19" s="170">
        <v>204</v>
      </c>
      <c r="AGY19" s="176">
        <v>1.5</v>
      </c>
      <c r="AGZ19" s="170">
        <v>230</v>
      </c>
      <c r="AHA19" s="170">
        <v>2249</v>
      </c>
      <c r="AHB19" s="170"/>
      <c r="AHC19" s="170"/>
      <c r="AHD19" s="176">
        <v>9.2799999999999994</v>
      </c>
      <c r="AHE19" s="176">
        <v>90.73</v>
      </c>
      <c r="AHF19" s="170">
        <v>16368</v>
      </c>
      <c r="AHG19" s="170">
        <v>1869</v>
      </c>
      <c r="AHH19" s="17">
        <v>14</v>
      </c>
      <c r="AHI19" s="170">
        <v>4837</v>
      </c>
      <c r="AHJ19" s="170" t="s">
        <v>25</v>
      </c>
      <c r="AHK19" s="170" t="s">
        <v>25</v>
      </c>
      <c r="AHL19" s="170" t="s">
        <v>25</v>
      </c>
      <c r="AHM19" s="170" t="s">
        <v>25</v>
      </c>
      <c r="AHN19" s="174">
        <v>65797</v>
      </c>
      <c r="AHO19" s="170">
        <v>48899</v>
      </c>
      <c r="AHP19" s="170">
        <v>631</v>
      </c>
      <c r="AHQ19" s="170">
        <v>376</v>
      </c>
      <c r="AHR19" s="170">
        <v>1688</v>
      </c>
      <c r="AHS19" s="170">
        <v>960</v>
      </c>
      <c r="AHT19" s="170">
        <v>1131</v>
      </c>
      <c r="AHU19" s="170">
        <v>686</v>
      </c>
      <c r="AHV19" s="170">
        <v>1215</v>
      </c>
      <c r="AHW19" s="170">
        <v>758</v>
      </c>
      <c r="AHX19" s="170">
        <v>5480</v>
      </c>
      <c r="AHY19" s="170">
        <v>3614</v>
      </c>
      <c r="AHZ19" s="170">
        <v>10624</v>
      </c>
      <c r="AIA19" s="170">
        <v>6503</v>
      </c>
      <c r="AIB19" s="170">
        <v>18860</v>
      </c>
      <c r="AIC19" s="170">
        <v>12433</v>
      </c>
      <c r="AID19" s="170">
        <v>6307</v>
      </c>
      <c r="AIE19" s="170">
        <v>4582</v>
      </c>
      <c r="AIF19" s="170">
        <v>19861</v>
      </c>
      <c r="AIG19" s="170">
        <v>18987</v>
      </c>
      <c r="AIH19" s="170">
        <v>785</v>
      </c>
      <c r="AII19" s="170">
        <v>533</v>
      </c>
      <c r="AIJ19" s="174">
        <v>9215</v>
      </c>
      <c r="AIK19" s="177">
        <v>4774</v>
      </c>
      <c r="AIL19" s="101">
        <v>479</v>
      </c>
      <c r="AIM19" s="101">
        <v>474</v>
      </c>
      <c r="AIN19" s="101">
        <v>309</v>
      </c>
      <c r="AIO19" s="101">
        <v>312</v>
      </c>
      <c r="AIP19" s="101">
        <v>62</v>
      </c>
      <c r="AIQ19" s="101">
        <v>91</v>
      </c>
      <c r="AIR19" s="101">
        <v>24</v>
      </c>
      <c r="AIS19" s="101">
        <v>47</v>
      </c>
      <c r="AIT19" s="101">
        <v>2753</v>
      </c>
      <c r="AIU19" s="101">
        <v>4048</v>
      </c>
      <c r="AIV19" s="101">
        <v>1315</v>
      </c>
      <c r="AIW19" s="102">
        <v>1806</v>
      </c>
      <c r="AIX19" s="75">
        <v>723</v>
      </c>
      <c r="AIY19" s="75">
        <v>736</v>
      </c>
      <c r="AIZ19" s="75">
        <v>503</v>
      </c>
      <c r="AJA19" s="75">
        <v>956</v>
      </c>
      <c r="AJB19" s="75">
        <v>121</v>
      </c>
      <c r="AJC19" s="75">
        <v>387</v>
      </c>
      <c r="AJD19" s="75">
        <v>95</v>
      </c>
      <c r="AJE19" s="75">
        <v>100</v>
      </c>
      <c r="AJF19" s="75">
        <v>204</v>
      </c>
      <c r="AJG19" s="75">
        <v>188</v>
      </c>
      <c r="AJH19" s="75">
        <v>21</v>
      </c>
      <c r="AJI19" s="75">
        <v>184</v>
      </c>
      <c r="AJJ19" s="75">
        <v>7</v>
      </c>
      <c r="AJK19" s="75">
        <v>11</v>
      </c>
      <c r="AJL19" s="75">
        <v>3</v>
      </c>
      <c r="AJM19" s="75">
        <v>26</v>
      </c>
      <c r="AJN19" s="75">
        <v>22</v>
      </c>
      <c r="AJO19" s="75">
        <v>20</v>
      </c>
      <c r="AJP19" s="75">
        <v>0</v>
      </c>
      <c r="AJQ19" s="75">
        <v>0</v>
      </c>
      <c r="AJR19" s="75">
        <v>0</v>
      </c>
      <c r="AJS19" s="75">
        <v>1</v>
      </c>
      <c r="AJT19" s="75">
        <v>0</v>
      </c>
      <c r="AJU19" s="75">
        <v>0</v>
      </c>
      <c r="AJV19" s="75">
        <v>0</v>
      </c>
      <c r="AJW19" s="75">
        <v>0</v>
      </c>
      <c r="AJX19" s="75">
        <v>0</v>
      </c>
      <c r="AJY19" s="75">
        <v>0</v>
      </c>
      <c r="AJZ19" s="75">
        <v>30</v>
      </c>
      <c r="AKA19" s="75">
        <v>39</v>
      </c>
      <c r="AKB19" s="59">
        <v>9678</v>
      </c>
      <c r="AKC19" s="97">
        <v>11557</v>
      </c>
      <c r="AKD19" s="15"/>
      <c r="AKE19" s="13">
        <v>250410</v>
      </c>
      <c r="AKF19" s="140">
        <v>29.4</v>
      </c>
      <c r="AKG19" s="13"/>
      <c r="AKH19" s="226">
        <v>1.3</v>
      </c>
      <c r="AKI19" s="59">
        <v>17</v>
      </c>
      <c r="AKJ19" s="97">
        <v>538</v>
      </c>
      <c r="AKK19" s="59">
        <v>4983</v>
      </c>
      <c r="AKL19" s="55">
        <v>6329</v>
      </c>
      <c r="AKM19" s="55">
        <v>228</v>
      </c>
      <c r="AKN19" s="55">
        <v>581</v>
      </c>
      <c r="AKO19" s="132">
        <v>6</v>
      </c>
      <c r="AKP19" s="56">
        <v>14</v>
      </c>
      <c r="AKQ19" s="55">
        <v>86</v>
      </c>
      <c r="AKR19" s="55">
        <v>163</v>
      </c>
      <c r="AKS19" s="55">
        <v>13</v>
      </c>
      <c r="AKT19" s="55">
        <v>26</v>
      </c>
      <c r="AKU19" s="174">
        <v>8103</v>
      </c>
      <c r="AKV19" s="170">
        <v>6680</v>
      </c>
      <c r="AKW19" s="170">
        <v>19001</v>
      </c>
      <c r="AKX19" s="170">
        <v>19707</v>
      </c>
      <c r="AKY19" s="170"/>
      <c r="AKZ19" s="170"/>
      <c r="ALA19" s="170"/>
      <c r="ALB19" s="170"/>
      <c r="ALC19" s="170">
        <v>256</v>
      </c>
      <c r="ALD19" s="170">
        <v>325</v>
      </c>
      <c r="ALE19" s="170">
        <v>945</v>
      </c>
      <c r="ALF19" s="177">
        <v>1050</v>
      </c>
      <c r="ALG19" s="490"/>
      <c r="ALH19" s="491"/>
      <c r="ALI19" s="491"/>
      <c r="ALJ19" s="491"/>
      <c r="ALK19" s="491"/>
      <c r="ALL19" s="491"/>
      <c r="ALM19" s="491"/>
      <c r="ALN19" s="491"/>
      <c r="ALO19" s="491"/>
      <c r="ALP19" s="491"/>
      <c r="ALQ19" s="491"/>
      <c r="ALR19" s="491"/>
      <c r="ALS19" s="491"/>
      <c r="ALT19" s="492"/>
      <c r="ALU19" s="98">
        <v>80253</v>
      </c>
      <c r="ALV19" s="98">
        <v>50918</v>
      </c>
      <c r="ALW19" s="98">
        <v>264474</v>
      </c>
      <c r="ALX19" s="98">
        <v>278771</v>
      </c>
      <c r="ALY19" s="98">
        <v>140389</v>
      </c>
      <c r="ALZ19" s="98">
        <v>149744</v>
      </c>
      <c r="AMA19" s="98">
        <v>87776</v>
      </c>
      <c r="AMB19" s="98">
        <v>83408</v>
      </c>
      <c r="AMC19" s="98">
        <v>299049</v>
      </c>
      <c r="AMD19" s="98">
        <v>270156</v>
      </c>
      <c r="AME19" s="98">
        <v>139910</v>
      </c>
      <c r="AMF19" s="98">
        <v>138936</v>
      </c>
      <c r="AMG19" s="98">
        <v>101449</v>
      </c>
      <c r="AMH19" s="98">
        <v>156348</v>
      </c>
      <c r="AMI19" s="98">
        <v>5553</v>
      </c>
      <c r="AMJ19" s="98">
        <v>29684</v>
      </c>
      <c r="AMK19" s="178">
        <v>7.17</v>
      </c>
      <c r="AML19" s="20">
        <v>4.4000000000000004</v>
      </c>
      <c r="AMM19" s="20">
        <v>23.64</v>
      </c>
      <c r="AMN19" s="20">
        <v>24.08</v>
      </c>
      <c r="AMO19" s="20">
        <v>12.55</v>
      </c>
      <c r="AMP19" s="20">
        <v>12.93</v>
      </c>
      <c r="AMQ19" s="20">
        <v>7.84</v>
      </c>
      <c r="AMR19" s="20">
        <v>7.2</v>
      </c>
      <c r="AMS19" s="20">
        <v>26.73</v>
      </c>
      <c r="AMT19" s="20">
        <v>23.33</v>
      </c>
      <c r="AMU19" s="20">
        <v>12.5</v>
      </c>
      <c r="AMV19" s="20">
        <v>12</v>
      </c>
      <c r="AMW19" s="20">
        <v>9.07</v>
      </c>
      <c r="AMX19" s="20">
        <v>13.5</v>
      </c>
      <c r="AMY19" s="20">
        <v>0.5</v>
      </c>
      <c r="AMZ19" s="20">
        <v>2.56</v>
      </c>
      <c r="ANA19" s="20">
        <v>99.5</v>
      </c>
      <c r="ANB19" s="20">
        <v>97.44</v>
      </c>
      <c r="ANC19" s="20">
        <v>30.81</v>
      </c>
      <c r="AND19" s="20">
        <v>28.48</v>
      </c>
      <c r="ANE19" s="130">
        <v>12484</v>
      </c>
      <c r="ANF19" s="129">
        <v>33.252537090802548</v>
      </c>
      <c r="ANG19" s="131">
        <v>25059</v>
      </c>
      <c r="ANH19" s="129">
        <v>66.747462909197452</v>
      </c>
      <c r="ANI19" s="131">
        <v>330795</v>
      </c>
      <c r="ANJ19" s="129">
        <v>50.6007012004846</v>
      </c>
      <c r="ANK19" s="131">
        <v>322941</v>
      </c>
      <c r="ANL19" s="129">
        <v>49.3992987995154</v>
      </c>
      <c r="ANM19" s="130">
        <v>44</v>
      </c>
      <c r="ANN19" s="129">
        <v>2.1836228287841193</v>
      </c>
      <c r="ANO19" s="131">
        <v>1971</v>
      </c>
      <c r="ANP19" s="129">
        <v>97.81637717121589</v>
      </c>
      <c r="ANQ19" s="131">
        <v>13</v>
      </c>
      <c r="ANR19" s="129">
        <v>0.33104150751209571</v>
      </c>
      <c r="ANS19" s="131">
        <v>3914</v>
      </c>
      <c r="ANT19" s="129">
        <v>99.668958492487903</v>
      </c>
      <c r="ANU19" s="64">
        <v>30469</v>
      </c>
      <c r="ANV19" s="129">
        <v>52.608042543640032</v>
      </c>
      <c r="ANW19" s="64">
        <v>27448</v>
      </c>
      <c r="ANX19" s="225">
        <v>47.391957456359961</v>
      </c>
      <c r="ANY19" s="179">
        <v>3220</v>
      </c>
      <c r="ANZ19" s="129">
        <v>27.990264255910986</v>
      </c>
      <c r="AOA19" s="131">
        <v>8284</v>
      </c>
      <c r="AOB19" s="129">
        <v>72.009735744089014</v>
      </c>
      <c r="AOC19" s="131">
        <v>86781</v>
      </c>
      <c r="AOD19" s="129">
        <v>52.041954519286129</v>
      </c>
      <c r="AOE19" s="131">
        <v>79971</v>
      </c>
      <c r="AOF19" s="129">
        <v>47.958045480713871</v>
      </c>
      <c r="AOG19" s="237">
        <v>8474</v>
      </c>
      <c r="AOH19" s="237">
        <v>51.75593965675197</v>
      </c>
      <c r="AOI19" s="237">
        <v>7899</v>
      </c>
      <c r="AOJ19" s="237">
        <v>48.24406034324803</v>
      </c>
      <c r="AOK19" s="130">
        <v>86380</v>
      </c>
      <c r="AOL19" s="131">
        <v>79656</v>
      </c>
      <c r="AOM19" s="131">
        <v>43550</v>
      </c>
      <c r="AON19" s="131">
        <v>41583</v>
      </c>
      <c r="AOO19" s="129">
        <v>50.416763139615654</v>
      </c>
      <c r="AOP19" s="129">
        <v>52.203223862609214</v>
      </c>
      <c r="AOQ19" s="131">
        <v>1704</v>
      </c>
      <c r="AOR19" s="129">
        <v>52.094160807092635</v>
      </c>
      <c r="AOS19" s="131">
        <v>1567</v>
      </c>
      <c r="AOT19" s="129">
        <v>47.905839192907365</v>
      </c>
      <c r="AOU19" s="131">
        <v>13</v>
      </c>
      <c r="AOV19" s="129">
        <v>54.166666666666664</v>
      </c>
      <c r="AOW19" s="131">
        <v>11</v>
      </c>
      <c r="AOX19" s="129">
        <v>45.833333333333329</v>
      </c>
      <c r="AOY19" s="131">
        <v>605</v>
      </c>
      <c r="AOZ19" s="131">
        <v>518</v>
      </c>
      <c r="APA19" s="129">
        <v>116.79536679536679</v>
      </c>
      <c r="APB19" s="131">
        <v>156</v>
      </c>
      <c r="APC19" s="131">
        <v>78</v>
      </c>
      <c r="APD19" s="129">
        <v>33.333333333333329</v>
      </c>
      <c r="APE19" s="131">
        <v>171</v>
      </c>
      <c r="APF19" s="131">
        <v>16037</v>
      </c>
      <c r="APG19" s="130">
        <v>1995</v>
      </c>
      <c r="APH19" s="129">
        <v>30.616942909760592</v>
      </c>
      <c r="API19" s="131">
        <v>4521</v>
      </c>
      <c r="APJ19" s="129">
        <v>69.383057090239404</v>
      </c>
      <c r="APK19" s="131">
        <v>56333</v>
      </c>
      <c r="APL19" s="129">
        <v>51.956688156571943</v>
      </c>
      <c r="APM19" s="131">
        <v>52090</v>
      </c>
      <c r="APN19" s="129">
        <v>48.043311843428057</v>
      </c>
      <c r="APO19" s="131">
        <v>2654</v>
      </c>
      <c r="APP19" s="129">
        <v>48.957756871425936</v>
      </c>
      <c r="APQ19" s="131">
        <v>2767</v>
      </c>
      <c r="APR19" s="129">
        <v>51.042243128574057</v>
      </c>
      <c r="APS19" s="130">
        <v>56173</v>
      </c>
      <c r="APT19" s="131">
        <v>51910</v>
      </c>
      <c r="APU19" s="131">
        <v>42273</v>
      </c>
      <c r="APV19" s="131">
        <v>41427</v>
      </c>
      <c r="APW19" s="129">
        <v>75.255015754900043</v>
      </c>
      <c r="APX19" s="129">
        <v>79.805432479291085</v>
      </c>
      <c r="APY19" s="131">
        <v>966</v>
      </c>
      <c r="APZ19" s="129">
        <v>50.735294117647058</v>
      </c>
      <c r="AQA19" s="131">
        <v>938</v>
      </c>
      <c r="AQB19" s="129">
        <v>49.264705882352942</v>
      </c>
      <c r="AQC19" s="131">
        <v>168</v>
      </c>
      <c r="AQD19" s="131">
        <v>48</v>
      </c>
      <c r="AQE19" s="131">
        <v>182</v>
      </c>
      <c r="AQF19" s="131">
        <v>52</v>
      </c>
      <c r="AQG19" s="131">
        <v>220</v>
      </c>
      <c r="AQH19" s="131">
        <v>194</v>
      </c>
      <c r="AQI19" s="20">
        <v>113.4020618556701</v>
      </c>
      <c r="AQJ19" s="131">
        <v>47</v>
      </c>
      <c r="AQK19" s="131">
        <v>25</v>
      </c>
      <c r="AQL19" s="20">
        <v>34.722222222222221</v>
      </c>
      <c r="AQM19" s="130"/>
      <c r="AQN19" s="20"/>
      <c r="AQO19" s="131"/>
      <c r="AQP19" s="20"/>
      <c r="AQQ19" s="131"/>
      <c r="AQR19" s="20"/>
      <c r="AQS19" s="131"/>
      <c r="AQT19" s="20"/>
      <c r="AQU19" s="131"/>
      <c r="AQV19" s="20"/>
      <c r="AQW19" s="131"/>
      <c r="AQX19" s="20"/>
      <c r="AQY19" s="131"/>
      <c r="AQZ19" s="20"/>
      <c r="ARA19" s="131"/>
      <c r="ARB19" s="20"/>
      <c r="ARC19" s="131"/>
      <c r="ARD19" s="20"/>
      <c r="ARE19" s="131"/>
      <c r="ARF19" s="20"/>
      <c r="ARG19" s="131"/>
      <c r="ARH19" s="20"/>
      <c r="ARI19" s="131"/>
      <c r="ARJ19" s="20"/>
      <c r="ARK19" s="131"/>
      <c r="ARL19" s="20"/>
      <c r="ARM19" s="131"/>
      <c r="ARN19" s="20"/>
      <c r="ARO19" s="131"/>
      <c r="ARP19" s="20"/>
      <c r="ARQ19" s="131"/>
      <c r="ARR19" s="20"/>
      <c r="ARS19" s="131">
        <v>193</v>
      </c>
      <c r="ART19" s="131">
        <v>134</v>
      </c>
      <c r="ARU19" s="20">
        <v>144.02985074626866</v>
      </c>
      <c r="ARV19" s="131">
        <v>34</v>
      </c>
      <c r="ARW19" s="131">
        <v>5</v>
      </c>
      <c r="ARX19" s="20">
        <v>12.820512820512819</v>
      </c>
      <c r="ARY19" s="130">
        <v>4224</v>
      </c>
      <c r="ARZ19" s="20">
        <v>65.134926754047811</v>
      </c>
      <c r="ASA19" s="131">
        <v>2261</v>
      </c>
      <c r="ASB19" s="20">
        <v>34.865073245952196</v>
      </c>
      <c r="ASC19" s="131">
        <v>91323</v>
      </c>
      <c r="ASD19" s="20">
        <v>47.353438352328702</v>
      </c>
      <c r="ASE19" s="131">
        <v>101531</v>
      </c>
      <c r="ASF19" s="20">
        <v>52.646561647671298</v>
      </c>
      <c r="ASG19" s="130">
        <v>87</v>
      </c>
      <c r="ASH19" s="20">
        <v>31.985294117647058</v>
      </c>
      <c r="ASI19" s="131">
        <v>185</v>
      </c>
      <c r="ASJ19" s="20">
        <v>68.014705882352942</v>
      </c>
      <c r="ASK19" s="131">
        <v>634</v>
      </c>
      <c r="ASL19" s="20">
        <v>61.553398058252426</v>
      </c>
      <c r="ASM19" s="131">
        <v>396</v>
      </c>
      <c r="ASN19" s="20">
        <v>38.446601941747574</v>
      </c>
      <c r="ASO19" s="130"/>
      <c r="ASP19" s="20"/>
      <c r="ASQ19" s="131"/>
      <c r="ASR19" s="20"/>
      <c r="ASS19" s="131"/>
      <c r="AST19" s="20"/>
      <c r="ASU19" s="131"/>
      <c r="ASV19" s="20"/>
      <c r="ASW19" s="131">
        <v>6</v>
      </c>
      <c r="ASX19" s="131">
        <v>125</v>
      </c>
      <c r="ASY19" s="20">
        <v>95.419847328244273</v>
      </c>
      <c r="ASZ19" s="131">
        <v>16169</v>
      </c>
      <c r="ATA19" s="129">
        <v>30.222429906542057</v>
      </c>
      <c r="ATB19" s="131">
        <v>37331</v>
      </c>
      <c r="ATC19" s="129">
        <v>69.777570093457939</v>
      </c>
      <c r="ATD19" s="59">
        <v>1002</v>
      </c>
      <c r="ATE19" s="17">
        <v>39.511041009463725</v>
      </c>
      <c r="ATF19" s="55">
        <v>1534</v>
      </c>
      <c r="ATG19" s="19">
        <v>60.488958990536275</v>
      </c>
      <c r="ATH19" s="18" t="s">
        <v>25</v>
      </c>
      <c r="ATI19" s="17" t="s">
        <v>25</v>
      </c>
      <c r="ATJ19" s="17" t="s">
        <v>25</v>
      </c>
      <c r="ATK19" s="28" t="s">
        <v>3024</v>
      </c>
      <c r="ATL19" s="132" t="s">
        <v>3024</v>
      </c>
      <c r="ATM19" s="132" t="s">
        <v>3024</v>
      </c>
      <c r="ATN19" s="132" t="s">
        <v>3024</v>
      </c>
      <c r="ATO19" s="132">
        <v>185</v>
      </c>
      <c r="ATP19" s="17">
        <f t="shared" si="75"/>
        <v>24.278215223097114</v>
      </c>
      <c r="ATQ19" s="132">
        <v>577</v>
      </c>
      <c r="ATR19" s="17">
        <f t="shared" si="76"/>
        <v>75.721784776902894</v>
      </c>
      <c r="ATS19" s="132">
        <v>46</v>
      </c>
      <c r="ATT19" s="17">
        <f>ATS19/(ATS19+ATU19)*100</f>
        <v>51.111111111111107</v>
      </c>
      <c r="ATU19" s="132">
        <v>44</v>
      </c>
      <c r="ATV19" s="19">
        <f>ATU19/(ATS19+ATU19)*100</f>
        <v>48.888888888888886</v>
      </c>
      <c r="ATW19" s="92">
        <v>27942</v>
      </c>
      <c r="ATX19" s="120">
        <v>6.7000000000000002E-3</v>
      </c>
      <c r="ATY19" s="92">
        <v>26842</v>
      </c>
      <c r="ATZ19" s="120">
        <v>6.8999999999999999E-3</v>
      </c>
      <c r="AUA19" s="92">
        <v>192</v>
      </c>
      <c r="AUB19" s="120">
        <v>9.9000000000000005E-2</v>
      </c>
      <c r="AUC19" s="120">
        <v>0</v>
      </c>
      <c r="AUD19" s="120">
        <v>1.04E-2</v>
      </c>
      <c r="AUE19" s="120">
        <v>0.89059999999999995</v>
      </c>
      <c r="AUF19" s="92">
        <v>188</v>
      </c>
      <c r="AUG19" s="120">
        <v>0.10639999999999999</v>
      </c>
      <c r="AUH19" s="120">
        <v>1.06E-2</v>
      </c>
      <c r="AUI19" s="120">
        <v>0</v>
      </c>
      <c r="AUJ19" s="128">
        <v>0.88300000000000001</v>
      </c>
      <c r="AUK19" s="90" t="s">
        <v>25</v>
      </c>
      <c r="AUL19" s="120" t="s">
        <v>25</v>
      </c>
      <c r="AUM19" s="93">
        <v>1239</v>
      </c>
      <c r="AUN19" s="55">
        <v>9</v>
      </c>
      <c r="AUO19" s="92">
        <v>238</v>
      </c>
      <c r="AUP19" s="55">
        <v>2</v>
      </c>
      <c r="AUQ19" s="92">
        <v>0</v>
      </c>
      <c r="AUR19" s="92">
        <v>0</v>
      </c>
      <c r="AUS19" s="92">
        <v>39</v>
      </c>
      <c r="AUT19" s="92">
        <v>40</v>
      </c>
      <c r="AUU19" s="92">
        <v>1120</v>
      </c>
      <c r="AUV19" s="92">
        <v>162</v>
      </c>
      <c r="AUW19" s="92">
        <v>80</v>
      </c>
      <c r="AUX19" s="92">
        <v>36</v>
      </c>
      <c r="AUY19" s="92">
        <v>0</v>
      </c>
      <c r="AUZ19" s="94">
        <v>0</v>
      </c>
      <c r="AVA19" s="92">
        <v>266</v>
      </c>
      <c r="AVB19" s="92">
        <v>14</v>
      </c>
      <c r="AVC19" s="92">
        <v>10</v>
      </c>
      <c r="AVD19" s="92">
        <v>0</v>
      </c>
      <c r="AVE19" s="92">
        <v>128</v>
      </c>
      <c r="AVF19" s="92">
        <v>1</v>
      </c>
      <c r="AVG19" s="92">
        <v>86</v>
      </c>
      <c r="AVH19" s="92">
        <v>8</v>
      </c>
      <c r="AVI19" s="92">
        <v>22</v>
      </c>
      <c r="AVJ19" s="92">
        <v>1</v>
      </c>
      <c r="AVK19" s="92">
        <v>17</v>
      </c>
      <c r="AVL19" s="92">
        <v>0</v>
      </c>
      <c r="AVM19" s="92">
        <v>2</v>
      </c>
      <c r="AVN19" s="92">
        <v>1</v>
      </c>
      <c r="AVO19" s="92">
        <v>1</v>
      </c>
      <c r="AVP19" s="92">
        <v>0</v>
      </c>
      <c r="AVQ19" s="92">
        <v>0</v>
      </c>
      <c r="AVR19" s="92">
        <v>0</v>
      </c>
      <c r="AVS19" s="93">
        <v>29</v>
      </c>
      <c r="AVT19" s="92">
        <v>6</v>
      </c>
      <c r="AVU19" s="92">
        <v>0</v>
      </c>
      <c r="AVV19" s="92">
        <v>0</v>
      </c>
      <c r="AVW19" s="92">
        <v>1</v>
      </c>
      <c r="AVX19" s="92">
        <v>1</v>
      </c>
      <c r="AVY19" s="92">
        <v>8</v>
      </c>
      <c r="AVZ19" s="92">
        <v>0</v>
      </c>
      <c r="AWA19" s="92">
        <v>8</v>
      </c>
      <c r="AWB19" s="92">
        <v>2</v>
      </c>
      <c r="AWC19" s="92">
        <v>9</v>
      </c>
      <c r="AWD19" s="92">
        <v>2</v>
      </c>
      <c r="AWE19" s="92">
        <v>2</v>
      </c>
      <c r="AWF19" s="92">
        <v>1</v>
      </c>
      <c r="AWG19" s="92">
        <v>1</v>
      </c>
      <c r="AWH19" s="92">
        <v>0</v>
      </c>
      <c r="AWI19" s="92">
        <v>0</v>
      </c>
      <c r="AWJ19" s="92">
        <v>0</v>
      </c>
      <c r="AWK19" s="93">
        <v>9012</v>
      </c>
      <c r="AWL19" s="92">
        <v>5988</v>
      </c>
      <c r="AWM19" s="92">
        <v>2850</v>
      </c>
      <c r="AWN19" s="92">
        <v>1763</v>
      </c>
      <c r="AWO19" s="92">
        <v>923</v>
      </c>
      <c r="AWP19" s="92">
        <v>630</v>
      </c>
      <c r="AWQ19" s="92">
        <v>603</v>
      </c>
      <c r="AWR19" s="92">
        <v>476</v>
      </c>
      <c r="AWS19" s="92">
        <v>473</v>
      </c>
      <c r="AWT19" s="92">
        <v>480</v>
      </c>
      <c r="AWU19" s="92">
        <v>512</v>
      </c>
      <c r="AWV19" s="92">
        <v>219</v>
      </c>
      <c r="AWW19" s="92">
        <v>469</v>
      </c>
      <c r="AWX19" s="92">
        <v>231</v>
      </c>
      <c r="AWY19" s="92">
        <v>461</v>
      </c>
      <c r="AWZ19" s="92">
        <v>153</v>
      </c>
      <c r="AXA19" s="92">
        <v>323</v>
      </c>
      <c r="AXB19" s="92">
        <v>135</v>
      </c>
      <c r="AXC19" s="92">
        <v>225</v>
      </c>
      <c r="AXD19" s="92">
        <v>238</v>
      </c>
      <c r="AXE19" s="92">
        <v>302</v>
      </c>
      <c r="AXF19" s="92">
        <v>291</v>
      </c>
      <c r="AXG19" s="92">
        <v>207</v>
      </c>
      <c r="AXH19" s="92">
        <v>133</v>
      </c>
      <c r="AXI19" s="92">
        <v>140</v>
      </c>
      <c r="AXJ19" s="92">
        <v>89</v>
      </c>
      <c r="AXK19" s="92">
        <v>1871</v>
      </c>
      <c r="AXL19" s="92">
        <v>1372</v>
      </c>
      <c r="AXM19" s="93">
        <v>40</v>
      </c>
      <c r="AXN19" s="92">
        <v>40</v>
      </c>
      <c r="AXO19" s="92">
        <v>26</v>
      </c>
      <c r="AXP19" s="92">
        <v>22</v>
      </c>
      <c r="AXQ19" s="92">
        <v>12</v>
      </c>
      <c r="AXR19" s="92">
        <v>6</v>
      </c>
      <c r="AXS19" s="92">
        <v>16</v>
      </c>
      <c r="AXT19" s="92">
        <v>16</v>
      </c>
      <c r="AXU19" s="92">
        <v>109</v>
      </c>
      <c r="AXV19" s="92">
        <v>40</v>
      </c>
      <c r="AXW19" s="92">
        <v>643</v>
      </c>
      <c r="AXX19" s="92">
        <v>305</v>
      </c>
      <c r="AXY19" s="92">
        <v>2521</v>
      </c>
      <c r="AXZ19" s="92">
        <v>1166</v>
      </c>
      <c r="AYA19" s="92">
        <v>5671</v>
      </c>
      <c r="AYB19" s="92">
        <v>4415</v>
      </c>
      <c r="AYC19" s="94">
        <v>0</v>
      </c>
      <c r="AYD19" s="92">
        <v>550</v>
      </c>
      <c r="AYE19" s="92">
        <v>320</v>
      </c>
      <c r="AYF19" s="92">
        <v>573</v>
      </c>
      <c r="AYG19" s="92">
        <v>248</v>
      </c>
      <c r="AYH19" s="92">
        <v>310</v>
      </c>
      <c r="AYI19" s="92">
        <v>211</v>
      </c>
      <c r="AYJ19" s="92">
        <v>128</v>
      </c>
      <c r="AYK19" s="92">
        <v>73</v>
      </c>
      <c r="AYL19" s="92">
        <v>278</v>
      </c>
      <c r="AYM19" s="92">
        <v>20</v>
      </c>
      <c r="AYN19" s="92">
        <v>175</v>
      </c>
      <c r="AYO19" s="92">
        <v>8</v>
      </c>
      <c r="AYP19" s="92">
        <v>97</v>
      </c>
      <c r="AYQ19" s="92">
        <v>95</v>
      </c>
      <c r="AYR19" s="92">
        <v>66</v>
      </c>
      <c r="AYS19" s="92">
        <v>52</v>
      </c>
      <c r="AYT19" s="92">
        <v>144</v>
      </c>
      <c r="AYU19" s="92">
        <v>242</v>
      </c>
      <c r="AYV19" s="92">
        <v>70</v>
      </c>
      <c r="AYW19" s="119">
        <v>674.31695664999995</v>
      </c>
      <c r="AYX19" s="120">
        <v>441.32815600999999</v>
      </c>
      <c r="AYY19" s="120">
        <v>213.24937044999999</v>
      </c>
      <c r="AYZ19" s="120">
        <v>129.93679677</v>
      </c>
      <c r="AZA19" s="120">
        <v>69.062866288999999</v>
      </c>
      <c r="AZB19" s="120">
        <v>46.432321023</v>
      </c>
      <c r="AZC19" s="120">
        <v>45.119077326000003</v>
      </c>
      <c r="AZD19" s="120">
        <v>35.082198106</v>
      </c>
      <c r="AZE19" s="120">
        <v>35.39191306</v>
      </c>
      <c r="AZF19" s="120">
        <v>35.377006494</v>
      </c>
      <c r="AZG19" s="120">
        <v>38.310062340000002</v>
      </c>
      <c r="AZH19" s="120">
        <v>16.140759212999999</v>
      </c>
      <c r="AZI19" s="120">
        <v>35.092615698000003</v>
      </c>
      <c r="AZJ19" s="120">
        <v>17.025184374999998</v>
      </c>
      <c r="AZK19" s="120">
        <v>34.494020974000001</v>
      </c>
      <c r="AZL19" s="120">
        <v>11.27642082</v>
      </c>
      <c r="AZM19" s="120">
        <v>24.168261984000001</v>
      </c>
      <c r="AZN19" s="120">
        <v>9.9497830762999993</v>
      </c>
      <c r="AZO19" s="120">
        <v>16.835476614000001</v>
      </c>
      <c r="AZP19" s="120">
        <v>17.541099053</v>
      </c>
      <c r="AZQ19" s="120">
        <v>22.596950833000001</v>
      </c>
      <c r="AZR19" s="120">
        <v>21.447310186999999</v>
      </c>
      <c r="AZS19" s="120">
        <v>15.488638484999999</v>
      </c>
      <c r="AZT19" s="120">
        <v>9.8023788825999993</v>
      </c>
      <c r="AZU19" s="120">
        <v>10.475407670999999</v>
      </c>
      <c r="AZV19" s="120">
        <v>6.5594866207000004</v>
      </c>
      <c r="AZW19" s="120">
        <v>139.99634108999999</v>
      </c>
      <c r="AZX19" s="128">
        <v>101.11927688999999</v>
      </c>
      <c r="AZY19" s="91">
        <v>314.63855895500001</v>
      </c>
      <c r="AZZ19" s="91">
        <v>337.780780273</v>
      </c>
      <c r="BAA19" s="91">
        <v>204.51506332100001</v>
      </c>
      <c r="BAB19" s="91">
        <v>185.77942915</v>
      </c>
      <c r="BAC19" s="91">
        <v>311.64783793999999</v>
      </c>
      <c r="BAD19" s="91">
        <v>333.30555786999997</v>
      </c>
      <c r="BAE19" s="91">
        <v>23.736994110000001</v>
      </c>
      <c r="BAF19" s="91">
        <v>12.88839722</v>
      </c>
      <c r="BAG19" s="91">
        <v>10.251798170000001</v>
      </c>
      <c r="BAH19" s="91">
        <v>10.891169980000001</v>
      </c>
      <c r="BAI19" s="91">
        <v>52.656750449999997</v>
      </c>
      <c r="BAJ19" s="91">
        <v>20.870563369999999</v>
      </c>
      <c r="BAK19" s="91">
        <v>148.69819701</v>
      </c>
      <c r="BAL19" s="91">
        <v>68.264121720000006</v>
      </c>
      <c r="BAM19" s="91">
        <v>705.56658732000005</v>
      </c>
      <c r="BAN19" s="91">
        <v>305.49951528999998</v>
      </c>
      <c r="BAO19" s="91">
        <v>4839.68696929</v>
      </c>
      <c r="BAP19" s="91">
        <v>3364.3350009000001</v>
      </c>
      <c r="BAQ19" s="128">
        <v>0</v>
      </c>
      <c r="BAR19" s="91">
        <v>41.153387279</v>
      </c>
      <c r="BAS19" s="91">
        <v>23.584670996</v>
      </c>
      <c r="BAT19" s="91">
        <v>42.874347110999999</v>
      </c>
      <c r="BAU19" s="91">
        <v>18.278120022</v>
      </c>
      <c r="BAV19" s="91">
        <v>23.195545556999999</v>
      </c>
      <c r="BAW19" s="91">
        <v>15.551142437999999</v>
      </c>
      <c r="BAX19" s="91">
        <v>9.5775155850000004</v>
      </c>
      <c r="BAY19" s="91">
        <v>5.3802530709000003</v>
      </c>
      <c r="BAZ19" s="91">
        <v>20.801166661</v>
      </c>
      <c r="BBA19" s="91">
        <v>1.4740419372</v>
      </c>
      <c r="BBB19" s="91">
        <v>13.094259589</v>
      </c>
      <c r="BBC19" s="91">
        <v>0.58960000000000001</v>
      </c>
      <c r="BBD19" s="91">
        <v>7.2579610291999996</v>
      </c>
      <c r="BBE19" s="91">
        <v>7.0016992018000002</v>
      </c>
      <c r="BBF19" s="91">
        <v>4.9384064734999997</v>
      </c>
      <c r="BBG19" s="91">
        <v>3.8325090367999999</v>
      </c>
      <c r="BBH19" s="91">
        <v>10.774705033</v>
      </c>
      <c r="BBI19" s="91">
        <v>17.83590744</v>
      </c>
      <c r="BBJ19" s="120">
        <v>5.1591467803000004</v>
      </c>
      <c r="BBK19" s="119">
        <v>543.68865444000005</v>
      </c>
      <c r="BBL19" s="120">
        <v>333.70691628999998</v>
      </c>
      <c r="BBM19" s="120">
        <v>174.32147484000001</v>
      </c>
      <c r="BBN19" s="120">
        <v>100.13868463</v>
      </c>
      <c r="BBO19" s="120">
        <v>54.757061553</v>
      </c>
      <c r="BBP19" s="120">
        <v>33.882258810000003</v>
      </c>
      <c r="BBQ19" s="120">
        <v>36.738486655999999</v>
      </c>
      <c r="BBR19" s="120">
        <v>25.315251234000002</v>
      </c>
      <c r="BBS19" s="120">
        <v>28.458032802000002</v>
      </c>
      <c r="BBT19" s="120">
        <v>26.315089619999998</v>
      </c>
      <c r="BBU19" s="120">
        <v>33.093231680000002</v>
      </c>
      <c r="BBV19" s="120">
        <v>13.070561842</v>
      </c>
      <c r="BBW19" s="120">
        <v>26.402526454</v>
      </c>
      <c r="BBX19" s="120">
        <v>12.00905579</v>
      </c>
      <c r="BBY19" s="120">
        <v>25.454194922999999</v>
      </c>
      <c r="BBZ19" s="120">
        <v>7.8816990551000004</v>
      </c>
      <c r="BCA19" s="120">
        <v>19.522035054</v>
      </c>
      <c r="BCB19" s="120">
        <v>7.7657647110000001</v>
      </c>
      <c r="BCC19" s="120">
        <v>12.988933953</v>
      </c>
      <c r="BCD19" s="120">
        <v>12.946918637</v>
      </c>
      <c r="BCE19" s="120">
        <v>17.461009882999999</v>
      </c>
      <c r="BCF19" s="120">
        <v>15.297835280999999</v>
      </c>
      <c r="BCG19" s="120">
        <v>13.054510516000001</v>
      </c>
      <c r="BCH19" s="120">
        <v>7.9403843324999999</v>
      </c>
      <c r="BCI19" s="120">
        <v>8.1691230753999999</v>
      </c>
      <c r="BCJ19" s="128">
        <v>4.9321828109999997</v>
      </c>
      <c r="BCK19" s="119">
        <v>33.755722499999997</v>
      </c>
      <c r="BCL19" s="120">
        <v>18.162937034999999</v>
      </c>
      <c r="BCM19" s="120">
        <v>36.181749852999999</v>
      </c>
      <c r="BCN19" s="120">
        <v>14.150682420000001</v>
      </c>
      <c r="BCO19" s="120">
        <v>18.597344660000001</v>
      </c>
      <c r="BCP19" s="120">
        <v>11.820539907000001</v>
      </c>
      <c r="BCQ19" s="120">
        <v>7.6631079644</v>
      </c>
      <c r="BCR19" s="120">
        <v>4.0302709556999998</v>
      </c>
      <c r="BCS19" s="120">
        <v>16.768031619999999</v>
      </c>
      <c r="BCT19" s="120">
        <v>1.0867129182999999</v>
      </c>
      <c r="BCU19" s="120">
        <v>10.592529086000001</v>
      </c>
      <c r="BCV19" s="120">
        <v>0.42020371420000002</v>
      </c>
      <c r="BCW19" s="120">
        <v>5.8341258237</v>
      </c>
      <c r="BCX19" s="120">
        <v>5.3199451824999997</v>
      </c>
      <c r="BCY19" s="120">
        <v>3.9918833600000001</v>
      </c>
      <c r="BCZ19" s="120">
        <v>2.9593099981000002</v>
      </c>
      <c r="BDA19" s="120">
        <v>8.5326053545999994</v>
      </c>
      <c r="BDB19" s="120">
        <v>13.739266732000001</v>
      </c>
      <c r="BDC19" s="128">
        <v>3.9296403499000001</v>
      </c>
      <c r="BDD19" s="90">
        <v>838</v>
      </c>
      <c r="BDE19" s="90">
        <v>1913</v>
      </c>
      <c r="BDF19" s="90">
        <v>5</v>
      </c>
      <c r="BDG19" s="90">
        <v>12</v>
      </c>
      <c r="BDH19" s="90">
        <v>109</v>
      </c>
      <c r="BDI19" s="90">
        <v>278</v>
      </c>
      <c r="BDJ19" s="90">
        <v>394</v>
      </c>
      <c r="BDK19" s="90">
        <v>1040</v>
      </c>
      <c r="BDL19" s="90">
        <v>215</v>
      </c>
      <c r="BDM19" s="90">
        <v>454</v>
      </c>
      <c r="BDN19" s="90">
        <v>115</v>
      </c>
      <c r="BDO19" s="94">
        <v>129</v>
      </c>
      <c r="BDP19" s="90">
        <v>207</v>
      </c>
      <c r="BDQ19" s="90">
        <v>133</v>
      </c>
      <c r="BDR19" s="90">
        <v>0</v>
      </c>
      <c r="BDS19" s="90">
        <v>0</v>
      </c>
      <c r="BDT19" s="90">
        <v>14</v>
      </c>
      <c r="BDU19" s="90">
        <v>7</v>
      </c>
      <c r="BDV19" s="90">
        <v>67</v>
      </c>
      <c r="BDW19" s="90">
        <v>47</v>
      </c>
      <c r="BDX19" s="90">
        <v>89</v>
      </c>
      <c r="BDY19" s="90">
        <v>50</v>
      </c>
      <c r="BDZ19" s="90">
        <v>37</v>
      </c>
      <c r="BEA19" s="92">
        <v>29</v>
      </c>
      <c r="BEB19" s="119">
        <v>15.488638484999999</v>
      </c>
      <c r="BEC19" s="120">
        <v>9.8023788825999993</v>
      </c>
      <c r="BED19" s="120">
        <v>0</v>
      </c>
      <c r="BEE19" s="120">
        <v>0</v>
      </c>
      <c r="BEF19" s="120">
        <v>6.7632523514000003</v>
      </c>
      <c r="BEG19" s="120">
        <v>3.6523485905999999</v>
      </c>
      <c r="BEH19" s="120">
        <v>15.494213373999999</v>
      </c>
      <c r="BEI19" s="120">
        <v>10.519389249</v>
      </c>
      <c r="BEJ19" s="120">
        <v>24.908935451000001</v>
      </c>
      <c r="BEK19" s="120">
        <v>13.100322267999999</v>
      </c>
      <c r="BEL19" s="120">
        <v>31.5761625574</v>
      </c>
      <c r="BEM19" s="128">
        <v>22.0986055017</v>
      </c>
      <c r="BEN19" s="92">
        <v>351</v>
      </c>
      <c r="BEO19" s="92">
        <v>210</v>
      </c>
      <c r="BEP19" s="92">
        <v>1198</v>
      </c>
      <c r="BEQ19" s="92">
        <v>504</v>
      </c>
      <c r="BER19" s="92">
        <v>1497</v>
      </c>
      <c r="BES19" s="92">
        <v>365</v>
      </c>
      <c r="BET19" s="92">
        <v>1472</v>
      </c>
      <c r="BEU19" s="92">
        <v>165</v>
      </c>
      <c r="BEV19" s="92">
        <v>696</v>
      </c>
      <c r="BEW19" s="92">
        <v>42</v>
      </c>
      <c r="BEX19" s="92">
        <v>157</v>
      </c>
      <c r="BEY19" s="92">
        <v>4</v>
      </c>
      <c r="BEZ19" s="92">
        <v>43</v>
      </c>
      <c r="BFA19" s="92">
        <v>1</v>
      </c>
      <c r="BFB19" s="92">
        <v>7</v>
      </c>
      <c r="BFC19" s="94">
        <v>0</v>
      </c>
      <c r="BFD19" s="59">
        <v>3451</v>
      </c>
      <c r="BFE19" s="55">
        <v>4016</v>
      </c>
      <c r="BFF19" s="162">
        <v>2820</v>
      </c>
      <c r="BFG19" s="55">
        <v>3753</v>
      </c>
      <c r="BFH19" s="59" t="s">
        <v>25</v>
      </c>
      <c r="BFI19" s="97" t="s">
        <v>25</v>
      </c>
      <c r="BFJ19" s="59" t="s">
        <v>25</v>
      </c>
      <c r="BFK19" s="97" t="s">
        <v>25</v>
      </c>
      <c r="BFL19" s="59" t="s">
        <v>25</v>
      </c>
      <c r="BFM19" s="97" t="s">
        <v>25</v>
      </c>
      <c r="BFN19" s="59" t="s">
        <v>25</v>
      </c>
      <c r="BFO19" s="97" t="s">
        <v>25</v>
      </c>
      <c r="BFP19" s="59" t="s">
        <v>25</v>
      </c>
      <c r="BFQ19" s="59" t="s">
        <v>25</v>
      </c>
      <c r="BFR19" s="55" t="s">
        <v>25</v>
      </c>
      <c r="BFS19" s="55" t="s">
        <v>25</v>
      </c>
      <c r="BFT19" s="55" t="s">
        <v>25</v>
      </c>
      <c r="BFU19" s="55" t="s">
        <v>25</v>
      </c>
      <c r="BFV19" s="55" t="s">
        <v>25</v>
      </c>
      <c r="BFW19" s="55" t="s">
        <v>25</v>
      </c>
      <c r="BFX19" s="97" t="s">
        <v>25</v>
      </c>
      <c r="BFY19" s="55">
        <v>4733</v>
      </c>
      <c r="BFZ19" s="207">
        <v>0.04</v>
      </c>
      <c r="BGA19" s="207">
        <v>6.97</v>
      </c>
      <c r="BGB19" s="207">
        <v>40.08</v>
      </c>
      <c r="BGC19" s="207">
        <v>52.9</v>
      </c>
      <c r="BGD19" s="313">
        <v>3580</v>
      </c>
      <c r="BGE19" s="207">
        <v>0.25</v>
      </c>
      <c r="BGF19" s="207">
        <v>8.74</v>
      </c>
      <c r="BGG19" s="55">
        <v>46</v>
      </c>
      <c r="BGH19" s="207">
        <v>45</v>
      </c>
      <c r="BGI19" s="313">
        <v>10325</v>
      </c>
      <c r="BGJ19" s="207">
        <v>9.68</v>
      </c>
      <c r="BGK19" s="207">
        <v>14.07</v>
      </c>
      <c r="BGL19" s="207">
        <v>64.47</v>
      </c>
      <c r="BGM19" s="307">
        <v>21.44</v>
      </c>
      <c r="BGN19" s="55">
        <v>49</v>
      </c>
      <c r="BGO19" s="55">
        <v>30</v>
      </c>
      <c r="BGP19" s="101">
        <v>0</v>
      </c>
      <c r="BGQ19" s="55">
        <v>34</v>
      </c>
      <c r="BGR19" s="55">
        <v>34</v>
      </c>
      <c r="BGS19" s="101">
        <v>0</v>
      </c>
      <c r="BGT19" s="55">
        <v>3</v>
      </c>
      <c r="BGU19" s="101">
        <v>0</v>
      </c>
      <c r="BGV19" s="101">
        <v>3</v>
      </c>
      <c r="BGW19" s="55">
        <v>3</v>
      </c>
      <c r="BGX19" s="101">
        <v>0</v>
      </c>
      <c r="BGY19" s="101">
        <v>0</v>
      </c>
      <c r="BGZ19" s="101">
        <v>0</v>
      </c>
      <c r="BHA19" s="101">
        <v>0</v>
      </c>
      <c r="BHB19" s="101">
        <v>0</v>
      </c>
      <c r="BHC19" s="100">
        <v>18732</v>
      </c>
      <c r="BHD19" s="101">
        <v>8741</v>
      </c>
      <c r="BHE19" s="101">
        <v>5829</v>
      </c>
      <c r="BHF19" s="101">
        <v>477</v>
      </c>
      <c r="BHG19" s="101">
        <v>3685</v>
      </c>
      <c r="BHH19" s="874">
        <v>3363</v>
      </c>
      <c r="BHI19" s="873"/>
      <c r="BHJ19" s="874">
        <v>2146</v>
      </c>
      <c r="BHK19" s="873"/>
      <c r="BHL19" s="873" t="s">
        <v>25</v>
      </c>
      <c r="BHM19" s="873"/>
      <c r="BHN19" s="101">
        <v>2</v>
      </c>
      <c r="BHO19" s="102">
        <v>0</v>
      </c>
      <c r="BHP19" s="100">
        <v>4633</v>
      </c>
      <c r="BHQ19" s="101">
        <v>10603</v>
      </c>
      <c r="BHR19" s="101">
        <v>925</v>
      </c>
      <c r="BHS19" s="101">
        <v>5951</v>
      </c>
      <c r="BHT19" s="101">
        <v>2380</v>
      </c>
      <c r="BHU19" s="101">
        <v>2465</v>
      </c>
      <c r="BHV19" s="75">
        <v>165</v>
      </c>
      <c r="BHW19" s="75">
        <v>223</v>
      </c>
      <c r="BHX19" s="75">
        <v>1163</v>
      </c>
      <c r="BHY19" s="75">
        <v>1964</v>
      </c>
      <c r="BHZ19" s="75">
        <v>441</v>
      </c>
      <c r="BIA19" s="75">
        <v>387</v>
      </c>
      <c r="BIB19" s="75">
        <v>684</v>
      </c>
      <c r="BIC19" s="75">
        <v>620</v>
      </c>
      <c r="BID19" s="75">
        <v>976</v>
      </c>
      <c r="BIE19" s="75">
        <v>1249</v>
      </c>
      <c r="BIF19" s="75">
        <v>248</v>
      </c>
      <c r="BIG19" s="75">
        <v>565</v>
      </c>
      <c r="BIH19" s="75">
        <v>585</v>
      </c>
      <c r="BII19" s="75">
        <v>3412</v>
      </c>
      <c r="BIJ19" s="75">
        <v>959</v>
      </c>
      <c r="BIK19" s="75">
        <v>3085</v>
      </c>
      <c r="BIL19" s="75">
        <v>373</v>
      </c>
      <c r="BIM19" s="101">
        <v>509</v>
      </c>
      <c r="BIN19" s="75">
        <v>367</v>
      </c>
      <c r="BIO19" s="102">
        <v>776</v>
      </c>
      <c r="BIP19" s="100">
        <v>11132</v>
      </c>
      <c r="BIQ19" s="101">
        <v>2779</v>
      </c>
      <c r="BIR19" s="101">
        <v>135</v>
      </c>
      <c r="BIS19" s="75">
        <v>15</v>
      </c>
      <c r="BIT19" s="75" t="s">
        <v>25</v>
      </c>
      <c r="BIU19" s="76" t="s">
        <v>25</v>
      </c>
      <c r="BIV19" s="101">
        <v>1840</v>
      </c>
      <c r="BIW19" s="101">
        <v>152</v>
      </c>
      <c r="BIX19" s="101">
        <v>1129</v>
      </c>
      <c r="BIY19" s="75">
        <v>4</v>
      </c>
      <c r="BIZ19" s="75">
        <v>28</v>
      </c>
      <c r="BJA19" s="75">
        <v>20</v>
      </c>
      <c r="BJB19" s="75">
        <v>92</v>
      </c>
      <c r="BJC19" s="75">
        <v>90</v>
      </c>
      <c r="BJD19" s="75">
        <v>567</v>
      </c>
      <c r="BJE19" s="75">
        <v>12</v>
      </c>
      <c r="BJF19" s="75">
        <v>138</v>
      </c>
      <c r="BJG19" s="75">
        <v>4</v>
      </c>
      <c r="BJH19" s="75">
        <v>67</v>
      </c>
      <c r="BJI19" s="75">
        <v>5</v>
      </c>
      <c r="BJJ19" s="75">
        <v>84</v>
      </c>
      <c r="BJK19" s="75">
        <v>1</v>
      </c>
      <c r="BJL19" s="75">
        <v>41</v>
      </c>
      <c r="BJM19" s="75">
        <v>1</v>
      </c>
      <c r="BJN19" s="75">
        <v>16</v>
      </c>
      <c r="BJO19" s="75">
        <v>0</v>
      </c>
      <c r="BJP19" s="75">
        <v>3</v>
      </c>
      <c r="BJQ19" s="75">
        <v>15</v>
      </c>
      <c r="BJR19" s="75">
        <v>93</v>
      </c>
      <c r="BJS19" s="100">
        <v>1264</v>
      </c>
      <c r="BJT19" s="102">
        <v>82</v>
      </c>
      <c r="BJU19" s="179">
        <v>59</v>
      </c>
      <c r="BJV19" s="180">
        <v>35.620598365678646</v>
      </c>
      <c r="BJW19" s="64">
        <v>12</v>
      </c>
      <c r="BJX19" s="180">
        <v>7.8493192350838408</v>
      </c>
      <c r="BJY19" s="64">
        <v>939</v>
      </c>
      <c r="BJZ19" s="180">
        <v>785.58670107965884</v>
      </c>
      <c r="BKA19" s="64">
        <v>144</v>
      </c>
      <c r="BKB19" s="180">
        <v>130.41942524883845</v>
      </c>
      <c r="BKC19" s="64">
        <v>1989</v>
      </c>
      <c r="BKD19" s="180">
        <v>1605.1390273131876</v>
      </c>
      <c r="BKE19" s="64">
        <v>425</v>
      </c>
      <c r="BKF19" s="180">
        <v>370.25259939104336</v>
      </c>
      <c r="BKG19" s="64">
        <v>15389</v>
      </c>
      <c r="BKH19" s="180">
        <v>1659.3953326877913</v>
      </c>
      <c r="BKI19" s="64">
        <v>3332</v>
      </c>
      <c r="BKJ19" s="181">
        <v>340.43961871171393</v>
      </c>
      <c r="BKK19" s="179">
        <v>18376</v>
      </c>
      <c r="BKL19" s="64">
        <v>3913</v>
      </c>
      <c r="BKM19" s="64">
        <v>228</v>
      </c>
      <c r="BKN19" s="64">
        <v>15</v>
      </c>
      <c r="BKO19" s="64">
        <v>4</v>
      </c>
      <c r="BKP19" s="64">
        <v>0</v>
      </c>
      <c r="BKQ19" s="64">
        <v>44</v>
      </c>
      <c r="BKR19" s="64">
        <v>6</v>
      </c>
      <c r="BKS19" s="64">
        <v>76</v>
      </c>
      <c r="BKT19" s="64">
        <v>1</v>
      </c>
      <c r="BKU19" s="64">
        <v>0</v>
      </c>
      <c r="BKV19" s="64">
        <v>0</v>
      </c>
      <c r="BKW19" s="64">
        <v>0</v>
      </c>
      <c r="BKX19" s="64">
        <v>0</v>
      </c>
      <c r="BKY19" s="64">
        <v>52</v>
      </c>
      <c r="BKZ19" s="64">
        <v>4</v>
      </c>
      <c r="BLA19" s="64">
        <v>52</v>
      </c>
      <c r="BLB19" s="64">
        <v>4</v>
      </c>
      <c r="BLC19" s="64">
        <v>2666</v>
      </c>
      <c r="BLD19" s="64">
        <v>672</v>
      </c>
      <c r="BLE19" s="64">
        <v>785</v>
      </c>
      <c r="BLF19" s="64">
        <v>566</v>
      </c>
      <c r="BLG19" s="64">
        <v>130</v>
      </c>
      <c r="BLH19" s="64">
        <v>57</v>
      </c>
      <c r="BLI19" s="64">
        <v>2821</v>
      </c>
      <c r="BLJ19" s="64">
        <v>443</v>
      </c>
      <c r="BLK19" s="64">
        <v>36</v>
      </c>
      <c r="BLL19" s="182">
        <v>29</v>
      </c>
      <c r="BLM19" s="179">
        <v>12053</v>
      </c>
      <c r="BLN19" s="64">
        <v>8768</v>
      </c>
      <c r="BLO19" s="64">
        <v>2772</v>
      </c>
      <c r="BLP19" s="64">
        <v>2340</v>
      </c>
      <c r="BLQ19" s="64">
        <v>2097</v>
      </c>
      <c r="BLR19" s="64">
        <v>1788</v>
      </c>
      <c r="BLS19" s="64">
        <v>466</v>
      </c>
      <c r="BLT19" s="64">
        <v>350</v>
      </c>
      <c r="BLU19" s="64">
        <v>4586</v>
      </c>
      <c r="BLV19" s="64">
        <v>2977</v>
      </c>
      <c r="BLW19" s="64">
        <v>458</v>
      </c>
      <c r="BLX19" s="64">
        <v>346</v>
      </c>
      <c r="BLY19" s="64">
        <v>296</v>
      </c>
      <c r="BLZ19" s="64">
        <v>338</v>
      </c>
      <c r="BMA19" s="64">
        <v>401</v>
      </c>
      <c r="BMB19" s="64">
        <v>82</v>
      </c>
      <c r="BMC19" s="64">
        <v>415</v>
      </c>
      <c r="BMD19" s="64">
        <v>153</v>
      </c>
      <c r="BME19" s="64">
        <v>562</v>
      </c>
      <c r="BMF19" s="182">
        <v>394</v>
      </c>
      <c r="BMG19" s="179">
        <v>18376</v>
      </c>
      <c r="BMH19" s="64">
        <v>3913</v>
      </c>
      <c r="BMI19" s="64">
        <v>4553</v>
      </c>
      <c r="BMJ19" s="64">
        <v>1433</v>
      </c>
      <c r="BMK19" s="64">
        <v>1635</v>
      </c>
      <c r="BML19" s="64">
        <v>665</v>
      </c>
      <c r="BMM19" s="64">
        <v>978</v>
      </c>
      <c r="BMN19" s="64">
        <v>236</v>
      </c>
      <c r="BMO19" s="64">
        <v>9664</v>
      </c>
      <c r="BMP19" s="64">
        <v>1207</v>
      </c>
      <c r="BMQ19" s="64">
        <v>437</v>
      </c>
      <c r="BMR19" s="64">
        <v>120</v>
      </c>
      <c r="BMS19" s="64">
        <v>231</v>
      </c>
      <c r="BMT19" s="64">
        <v>127</v>
      </c>
      <c r="BMU19" s="64">
        <v>266</v>
      </c>
      <c r="BMV19" s="64">
        <v>26</v>
      </c>
      <c r="BMW19" s="64">
        <v>553</v>
      </c>
      <c r="BMX19" s="64">
        <v>77</v>
      </c>
      <c r="BMY19" s="64">
        <v>59</v>
      </c>
      <c r="BMZ19" s="182">
        <v>22</v>
      </c>
      <c r="BNA19" s="179">
        <v>2666</v>
      </c>
      <c r="BNB19" s="64">
        <v>672</v>
      </c>
      <c r="BNC19" s="180">
        <v>199.48169179330375</v>
      </c>
      <c r="BND19" s="181">
        <v>49.527809090932543</v>
      </c>
      <c r="BNE19" s="179">
        <v>228</v>
      </c>
      <c r="BNF19" s="64">
        <v>76</v>
      </c>
      <c r="BNG19" s="64">
        <v>52</v>
      </c>
      <c r="BNH19" s="64">
        <v>15</v>
      </c>
      <c r="BNI19" s="64">
        <v>1</v>
      </c>
      <c r="BNJ19" s="64">
        <v>4</v>
      </c>
      <c r="BNK19" s="180">
        <v>17.059949635736405</v>
      </c>
      <c r="BNL19" s="180">
        <v>1.1055314529226015</v>
      </c>
      <c r="BNM19" s="64">
        <v>99</v>
      </c>
      <c r="BNN19" s="64">
        <v>1</v>
      </c>
      <c r="BNO19" s="64">
        <v>11</v>
      </c>
      <c r="BNP19" s="64">
        <v>151</v>
      </c>
      <c r="BNQ19" s="64">
        <v>72</v>
      </c>
      <c r="BNR19" s="182">
        <v>57</v>
      </c>
      <c r="BNS19" s="179">
        <v>514</v>
      </c>
      <c r="BNT19" s="180">
        <v>19.084557585424744</v>
      </c>
      <c r="BNU19" s="64">
        <v>474</v>
      </c>
      <c r="BNV19" s="180">
        <v>92.217889999999997</v>
      </c>
      <c r="BNW19" s="64">
        <v>483</v>
      </c>
      <c r="BNX19" s="64">
        <v>5</v>
      </c>
      <c r="BNY19" s="180">
        <v>36.140156465178435</v>
      </c>
      <c r="BNZ19" s="180">
        <v>0.3685104843075338</v>
      </c>
      <c r="BOA19" s="64">
        <v>34</v>
      </c>
      <c r="BOB19" s="182">
        <v>500</v>
      </c>
      <c r="BOC19" s="179">
        <v>483</v>
      </c>
      <c r="BOD19" s="64">
        <v>5</v>
      </c>
      <c r="BOE19" s="64">
        <v>20</v>
      </c>
      <c r="BOF19" s="64">
        <v>0</v>
      </c>
      <c r="BOG19" s="64">
        <v>98</v>
      </c>
      <c r="BOH19" s="64">
        <v>4</v>
      </c>
      <c r="BOI19" s="64">
        <v>126</v>
      </c>
      <c r="BOJ19" s="64">
        <v>0</v>
      </c>
      <c r="BOK19" s="64">
        <v>239</v>
      </c>
      <c r="BOL19" s="182">
        <v>1</v>
      </c>
      <c r="BOM19" s="179">
        <v>483</v>
      </c>
      <c r="BON19" s="64">
        <v>5</v>
      </c>
      <c r="BOO19" s="64">
        <v>33</v>
      </c>
      <c r="BOP19" s="64">
        <v>0</v>
      </c>
      <c r="BOQ19" s="64">
        <v>134</v>
      </c>
      <c r="BOR19" s="64">
        <v>4</v>
      </c>
      <c r="BOS19" s="64">
        <v>218</v>
      </c>
      <c r="BOT19" s="64">
        <v>1</v>
      </c>
      <c r="BOU19" s="64">
        <v>83</v>
      </c>
      <c r="BOV19" s="64">
        <v>0</v>
      </c>
      <c r="BOW19" s="64">
        <v>6</v>
      </c>
      <c r="BOX19" s="64">
        <v>0</v>
      </c>
      <c r="BOY19" s="64">
        <v>9</v>
      </c>
      <c r="BOZ19" s="182">
        <v>0</v>
      </c>
      <c r="BPA19" s="179">
        <v>998</v>
      </c>
      <c r="BPB19" s="64">
        <v>156</v>
      </c>
      <c r="BPC19" s="64">
        <v>59</v>
      </c>
      <c r="BPD19" s="64">
        <v>12</v>
      </c>
      <c r="BPE19" s="64">
        <v>939</v>
      </c>
      <c r="BPF19" s="64">
        <v>144</v>
      </c>
      <c r="BPG19" s="180">
        <v>349.97527729754563</v>
      </c>
      <c r="BPH19" s="180">
        <v>59.249693781630697</v>
      </c>
      <c r="BPI19" s="64">
        <v>299</v>
      </c>
      <c r="BPJ19" s="64">
        <v>39</v>
      </c>
      <c r="BPK19" s="180">
        <v>250.1495459241938</v>
      </c>
      <c r="BPL19" s="180">
        <v>35.321927671560417</v>
      </c>
      <c r="BPM19" s="64">
        <v>37</v>
      </c>
      <c r="BPN19" s="64">
        <v>4</v>
      </c>
      <c r="BPO19" s="180">
        <v>30.954960532425321</v>
      </c>
      <c r="BPP19" s="181">
        <v>3.622761812467735</v>
      </c>
      <c r="BPQ19" s="179">
        <v>37</v>
      </c>
      <c r="BPR19" s="64">
        <v>4</v>
      </c>
      <c r="BPS19" s="64">
        <v>2</v>
      </c>
      <c r="BPT19" s="64">
        <v>0</v>
      </c>
      <c r="BPU19" s="64">
        <v>0</v>
      </c>
      <c r="BPV19" s="64">
        <v>1</v>
      </c>
      <c r="BPW19" s="64">
        <v>17</v>
      </c>
      <c r="BPX19" s="64">
        <v>1</v>
      </c>
      <c r="BPY19" s="64">
        <v>0</v>
      </c>
      <c r="BPZ19" s="64">
        <v>0</v>
      </c>
      <c r="BQA19" s="64">
        <v>0</v>
      </c>
      <c r="BQB19" s="64">
        <v>0</v>
      </c>
      <c r="BQC19" s="64">
        <v>16</v>
      </c>
      <c r="BQD19" s="64">
        <v>1</v>
      </c>
      <c r="BQE19" s="64">
        <v>2</v>
      </c>
      <c r="BQF19" s="64">
        <v>1</v>
      </c>
      <c r="BQG19" s="64">
        <v>299</v>
      </c>
      <c r="BQH19" s="64">
        <v>39</v>
      </c>
      <c r="BQI19" s="64">
        <v>6</v>
      </c>
      <c r="BQJ19" s="64">
        <v>0</v>
      </c>
      <c r="BQK19" s="64">
        <v>104</v>
      </c>
      <c r="BQL19" s="182">
        <v>20</v>
      </c>
      <c r="BQM19" s="179">
        <v>1</v>
      </c>
      <c r="BQN19" s="64">
        <v>0</v>
      </c>
      <c r="BQO19" s="64">
        <v>0</v>
      </c>
      <c r="BQP19" s="64">
        <v>0</v>
      </c>
      <c r="BQQ19" s="64">
        <v>0</v>
      </c>
      <c r="BQR19" s="64">
        <v>0</v>
      </c>
      <c r="BQS19" s="64">
        <v>1</v>
      </c>
      <c r="BQT19" s="64">
        <v>0</v>
      </c>
      <c r="BQU19" s="64">
        <v>0</v>
      </c>
      <c r="BQV19" s="64">
        <v>0</v>
      </c>
      <c r="BQW19" s="64">
        <v>0</v>
      </c>
      <c r="BQX19" s="64">
        <v>0</v>
      </c>
      <c r="BQY19" s="64">
        <v>0</v>
      </c>
      <c r="BQZ19" s="64">
        <v>0</v>
      </c>
      <c r="BRA19" s="64">
        <v>0</v>
      </c>
      <c r="BRB19" s="64">
        <v>0</v>
      </c>
      <c r="BRC19" s="64">
        <v>35</v>
      </c>
      <c r="BRD19" s="64">
        <v>7</v>
      </c>
      <c r="BRE19" s="64">
        <v>0</v>
      </c>
      <c r="BRF19" s="64">
        <v>0</v>
      </c>
      <c r="BRG19" s="64">
        <v>0</v>
      </c>
      <c r="BRH19" s="182">
        <v>0</v>
      </c>
      <c r="BRI19" s="179">
        <v>1699</v>
      </c>
      <c r="BRJ19" s="64">
        <v>285</v>
      </c>
      <c r="BRK19" s="64">
        <v>772</v>
      </c>
      <c r="BRL19" s="64">
        <v>107</v>
      </c>
      <c r="BRM19" s="64">
        <v>927</v>
      </c>
      <c r="BRN19" s="182">
        <v>178</v>
      </c>
      <c r="BRO19" s="179">
        <v>110</v>
      </c>
      <c r="BRP19" s="64">
        <v>47</v>
      </c>
      <c r="BRQ19" s="180">
        <v>0.70967741935483875</v>
      </c>
      <c r="BRR19" s="180">
        <v>0.3032258064516129</v>
      </c>
      <c r="BRS19" s="180">
        <v>0.82306774558377394</v>
      </c>
      <c r="BRT19" s="180">
        <v>0.34639985524908173</v>
      </c>
      <c r="BRU19" s="64">
        <v>35</v>
      </c>
      <c r="BRV19" s="64">
        <v>17</v>
      </c>
      <c r="BRW19" s="180">
        <v>0.22580645161290322</v>
      </c>
      <c r="BRX19" s="180">
        <v>0.10967741935483871</v>
      </c>
      <c r="BRY19" s="180">
        <v>0.26188519177665531</v>
      </c>
      <c r="BRZ19" s="180">
        <v>0.12529356466456149</v>
      </c>
      <c r="BSA19" s="180">
        <v>1.0849529373604292</v>
      </c>
      <c r="BSB19" s="180">
        <v>0.47169341991364327</v>
      </c>
      <c r="BSC19" s="64">
        <v>65</v>
      </c>
      <c r="BSD19" s="64">
        <v>21</v>
      </c>
      <c r="BSE19" s="182">
        <v>0</v>
      </c>
      <c r="BSF19" s="64">
        <v>20</v>
      </c>
      <c r="BSG19" s="64">
        <v>5</v>
      </c>
      <c r="BSH19" s="64">
        <v>8</v>
      </c>
      <c r="BSI19" s="64">
        <v>2</v>
      </c>
      <c r="BSJ19" s="64">
        <v>12</v>
      </c>
      <c r="BSK19" s="64">
        <v>3</v>
      </c>
      <c r="BSL19" s="59">
        <v>25</v>
      </c>
      <c r="BSM19" s="55">
        <v>17</v>
      </c>
      <c r="BSN19" s="481">
        <v>37</v>
      </c>
      <c r="BSO19" s="481">
        <v>33</v>
      </c>
      <c r="BSP19" s="481">
        <v>508</v>
      </c>
      <c r="BSQ19" s="481">
        <v>646</v>
      </c>
      <c r="BSR19" s="481">
        <v>210</v>
      </c>
      <c r="BSS19" s="481">
        <v>255</v>
      </c>
      <c r="BST19" s="481">
        <v>963</v>
      </c>
      <c r="BSU19" s="481">
        <v>628</v>
      </c>
      <c r="BSV19" s="481">
        <v>229</v>
      </c>
      <c r="BSW19" s="482">
        <v>133</v>
      </c>
      <c r="BSX19" s="179" t="s">
        <v>25</v>
      </c>
      <c r="BSY19" s="182" t="s">
        <v>25</v>
      </c>
      <c r="BSZ19" s="101">
        <f>SUM(BTB19,BTD19,BTF19,BTH19,BTJ19,BTL19)</f>
        <v>3213</v>
      </c>
      <c r="BTA19" s="101">
        <f>SUM(BTC19,BTE19,BTG19,BTI19,BTK19,BTM19)</f>
        <v>8239</v>
      </c>
      <c r="BTB19" s="101">
        <v>25</v>
      </c>
      <c r="BTC19" s="101">
        <v>17</v>
      </c>
      <c r="BTD19" s="101">
        <v>273</v>
      </c>
      <c r="BTE19" s="101">
        <v>373</v>
      </c>
      <c r="BTF19" s="101">
        <v>387</v>
      </c>
      <c r="BTG19" s="101">
        <v>593</v>
      </c>
      <c r="BTH19" s="101">
        <v>782</v>
      </c>
      <c r="BTI19" s="101">
        <v>2087</v>
      </c>
      <c r="BTJ19" s="101">
        <v>1277</v>
      </c>
      <c r="BTK19" s="101">
        <v>3932</v>
      </c>
      <c r="BTL19" s="101">
        <v>469</v>
      </c>
      <c r="BTM19" s="101">
        <v>1237</v>
      </c>
      <c r="BTN19" s="59">
        <v>489</v>
      </c>
      <c r="BTO19" s="55">
        <v>105</v>
      </c>
      <c r="BTP19" s="55">
        <v>13</v>
      </c>
      <c r="BTQ19" s="55">
        <v>9</v>
      </c>
      <c r="BTR19" s="55">
        <v>538</v>
      </c>
      <c r="BTS19" s="55">
        <v>87</v>
      </c>
      <c r="BTT19" s="55">
        <v>19</v>
      </c>
      <c r="BTU19" s="55">
        <v>4</v>
      </c>
      <c r="BTV19" s="55">
        <v>1</v>
      </c>
      <c r="BTW19" s="64">
        <v>0</v>
      </c>
      <c r="BTX19" s="55">
        <v>5</v>
      </c>
      <c r="BTY19" s="64">
        <v>0</v>
      </c>
      <c r="BTZ19" s="55">
        <v>54</v>
      </c>
      <c r="BUA19" s="55">
        <v>1</v>
      </c>
      <c r="BUB19" s="55">
        <v>330</v>
      </c>
      <c r="BUC19" s="55">
        <v>62</v>
      </c>
      <c r="BUD19" s="55">
        <v>1</v>
      </c>
      <c r="BUE19" s="55">
        <v>3</v>
      </c>
      <c r="BUF19" s="55"/>
      <c r="BUG19" s="55"/>
      <c r="BUH19" s="55">
        <v>4078</v>
      </c>
      <c r="BUI19" s="55">
        <v>1235</v>
      </c>
      <c r="BUJ19" s="55">
        <v>31</v>
      </c>
      <c r="BUK19" s="55">
        <v>21</v>
      </c>
      <c r="BUL19" s="55">
        <v>6995</v>
      </c>
      <c r="BUM19" s="55">
        <v>1706</v>
      </c>
      <c r="BUN19" s="59">
        <v>4</v>
      </c>
      <c r="BUO19" s="17">
        <f t="shared" ref="BUO19" si="77">BUN19/(BUN19+BUP19)*100</f>
        <v>57.142857142857139</v>
      </c>
      <c r="BUP19" s="55">
        <v>3</v>
      </c>
      <c r="BUQ19" s="17">
        <f t="shared" ref="BUQ19" si="78">BUP19/(BUN19+BUP19)*100</f>
        <v>42.857142857142854</v>
      </c>
      <c r="BUR19" s="132">
        <v>45</v>
      </c>
      <c r="BUS19" s="17">
        <f>BUR19/62*100</f>
        <v>72.58064516129032</v>
      </c>
      <c r="BUT19" s="132">
        <v>17</v>
      </c>
      <c r="BUU19" s="19">
        <f>BUT19/62*100</f>
        <v>27.419354838709676</v>
      </c>
      <c r="BUV19" s="55">
        <v>14671</v>
      </c>
      <c r="BUW19" s="55">
        <v>18711</v>
      </c>
      <c r="BUX19" s="55">
        <v>9155</v>
      </c>
      <c r="BUY19" s="55">
        <v>4311</v>
      </c>
      <c r="BUZ19" s="55">
        <v>5516</v>
      </c>
      <c r="BVA19" s="55">
        <v>14400</v>
      </c>
      <c r="BVB19" s="55">
        <v>9453</v>
      </c>
      <c r="BVC19" s="55">
        <v>5996</v>
      </c>
      <c r="BVD19" s="55">
        <v>5218</v>
      </c>
      <c r="BVE19" s="55">
        <v>12715</v>
      </c>
      <c r="BVF19" s="17">
        <v>43.948834701336047</v>
      </c>
      <c r="BVG19" s="17">
        <v>56.051165298663953</v>
      </c>
      <c r="BVH19" s="17">
        <v>67.986038912817463</v>
      </c>
      <c r="BVI19" s="17">
        <v>32.013961087182537</v>
      </c>
      <c r="BVJ19" s="17">
        <v>27.696324563165291</v>
      </c>
      <c r="BVK19" s="17">
        <v>72.303675436834709</v>
      </c>
      <c r="BVL19" s="17">
        <v>61.18842643536798</v>
      </c>
      <c r="BVM19" s="17">
        <v>38.811573564632013</v>
      </c>
      <c r="BVN19" s="17">
        <v>29.097195115150836</v>
      </c>
      <c r="BVO19" s="17">
        <v>70.902804884849161</v>
      </c>
      <c r="BVP19" s="18">
        <v>9.1132165496557835</v>
      </c>
      <c r="BVQ19" s="17">
        <v>8.8129977018865908</v>
      </c>
      <c r="BVR19" s="17">
        <v>76.927271487969463</v>
      </c>
      <c r="BVS19" s="17">
        <v>77.152477152477147</v>
      </c>
      <c r="BVT19" s="17">
        <v>13.959511962374751</v>
      </c>
      <c r="BVU19" s="17">
        <v>14.034525145636255</v>
      </c>
      <c r="BVV19" s="17">
        <v>12.355865862689093</v>
      </c>
      <c r="BVW19" s="17">
        <v>13.709139426284189</v>
      </c>
      <c r="BVX19" s="17">
        <v>72.950386120808204</v>
      </c>
      <c r="BVY19" s="17">
        <v>65.860573715810546</v>
      </c>
      <c r="BVZ19" s="17">
        <v>14.693748016502697</v>
      </c>
      <c r="BWA19" s="19">
        <v>20.430286857905269</v>
      </c>
      <c r="BWB19" s="193">
        <v>88.146683934292142</v>
      </c>
      <c r="BWC19" s="193">
        <v>98.305809416920525</v>
      </c>
      <c r="BWD19" s="193">
        <v>11.832867561856725</v>
      </c>
      <c r="BWE19" s="193">
        <v>1.6888461332905775</v>
      </c>
      <c r="BWF19" s="193">
        <v>2.0448503851134892E-2</v>
      </c>
      <c r="BWG19" s="193">
        <v>5.3444497888942332E-3</v>
      </c>
      <c r="BWH19" s="193">
        <v>81.614302337882151</v>
      </c>
      <c r="BWI19" s="193">
        <v>94.763175450300196</v>
      </c>
      <c r="BWJ19" s="193">
        <v>18.353961705278749</v>
      </c>
      <c r="BWK19" s="193">
        <v>5.2201467645096731</v>
      </c>
      <c r="BWL19" s="193">
        <v>3.1735956839098696E-2</v>
      </c>
      <c r="BWM19" s="193">
        <v>1.6677785190126748E-2</v>
      </c>
      <c r="BWN19" s="179">
        <v>1</v>
      </c>
      <c r="BWO19" s="64">
        <v>0</v>
      </c>
      <c r="BWP19" s="64">
        <v>19</v>
      </c>
      <c r="BWQ19" s="64">
        <v>8</v>
      </c>
      <c r="BWR19" s="64">
        <v>106</v>
      </c>
      <c r="BWS19" s="64">
        <v>29</v>
      </c>
      <c r="BWT19" s="55">
        <v>2047</v>
      </c>
      <c r="BWU19" s="55">
        <v>2791</v>
      </c>
      <c r="BWV19" s="55">
        <v>689</v>
      </c>
      <c r="BWW19" s="55">
        <v>1924</v>
      </c>
      <c r="BWX19" s="64">
        <v>2</v>
      </c>
      <c r="BWY19" s="64">
        <v>42</v>
      </c>
      <c r="BWZ19" s="64">
        <v>6554</v>
      </c>
      <c r="BXA19" s="64">
        <v>510</v>
      </c>
      <c r="BXB19" s="64">
        <v>35</v>
      </c>
      <c r="BXC19" s="64">
        <v>692</v>
      </c>
      <c r="BXD19" s="64">
        <v>5218</v>
      </c>
      <c r="BXE19" s="64">
        <v>12715</v>
      </c>
      <c r="BXF19" s="179">
        <v>119</v>
      </c>
      <c r="BXG19" s="132">
        <v>45</v>
      </c>
      <c r="BXH19" s="132">
        <v>16</v>
      </c>
      <c r="BXI19" s="132">
        <v>8</v>
      </c>
      <c r="BXJ19" s="132">
        <v>103</v>
      </c>
      <c r="BXK19" s="132">
        <v>37</v>
      </c>
      <c r="BXL19" s="132">
        <v>194</v>
      </c>
      <c r="BXM19" s="132">
        <v>138</v>
      </c>
      <c r="BXN19" s="132">
        <v>20</v>
      </c>
      <c r="BXO19" s="132">
        <v>8</v>
      </c>
      <c r="BXP19" s="35">
        <v>72.56</v>
      </c>
      <c r="BXQ19" s="35">
        <v>27.44</v>
      </c>
      <c r="BXR19" s="35">
        <v>41.566265060240966</v>
      </c>
      <c r="BXS19" s="41">
        <v>28.571428571428569</v>
      </c>
      <c r="BXT19" s="55">
        <v>28454</v>
      </c>
      <c r="BXU19" s="55">
        <v>42099</v>
      </c>
      <c r="BXV19" s="55">
        <v>563526</v>
      </c>
      <c r="BXW19" s="97">
        <v>910979</v>
      </c>
      <c r="BXX19" s="15">
        <v>148</v>
      </c>
      <c r="BXY19" s="13">
        <v>139</v>
      </c>
      <c r="BXZ19" s="13">
        <v>18</v>
      </c>
      <c r="BYA19" s="216">
        <f>287/305</f>
        <v>0.94098360655737701</v>
      </c>
      <c r="BYB19" s="314" t="s">
        <v>25</v>
      </c>
      <c r="BYC19" s="315" t="s">
        <v>25</v>
      </c>
      <c r="BYD19" s="316">
        <v>6152</v>
      </c>
      <c r="BYE19" s="317">
        <v>13080</v>
      </c>
      <c r="BYF19" s="317">
        <v>2283</v>
      </c>
      <c r="BYG19" s="318">
        <v>977</v>
      </c>
      <c r="BYH19" s="179"/>
      <c r="BYI19" s="182"/>
      <c r="BYJ19" s="179"/>
      <c r="BYK19" s="182"/>
      <c r="BYL19" s="186">
        <v>5256</v>
      </c>
      <c r="BYM19" s="187">
        <v>2403</v>
      </c>
      <c r="BYN19" s="187">
        <v>2210</v>
      </c>
      <c r="BYO19" s="132">
        <v>631</v>
      </c>
      <c r="BYP19" s="132">
        <v>12</v>
      </c>
      <c r="BYQ19" s="187">
        <v>23446</v>
      </c>
      <c r="BYR19" s="187">
        <v>8981</v>
      </c>
      <c r="BYS19" s="187">
        <v>5019</v>
      </c>
      <c r="BYT19" s="187">
        <v>8768</v>
      </c>
      <c r="BYU19" s="132">
        <v>654</v>
      </c>
      <c r="BYV19" s="132">
        <v>61</v>
      </c>
      <c r="BYW19" s="46">
        <v>59.71</v>
      </c>
      <c r="BYX19" s="46">
        <v>37.4</v>
      </c>
      <c r="BYY19" s="47">
        <v>2.79</v>
      </c>
      <c r="BYZ19" s="500">
        <v>72419</v>
      </c>
      <c r="BZA19" s="494"/>
      <c r="BZB19" s="494" t="s">
        <v>3111</v>
      </c>
      <c r="BZC19" s="501">
        <v>46129</v>
      </c>
      <c r="BZD19" s="494" t="s">
        <v>3111</v>
      </c>
      <c r="BZE19" s="494"/>
      <c r="BZF19" s="494"/>
      <c r="BZG19" s="494"/>
      <c r="BZH19" s="494"/>
      <c r="BZI19" s="495"/>
    </row>
    <row r="20" spans="1:2037" s="88" customFormat="1" ht="18" customHeight="1">
      <c r="A20" s="927" t="s">
        <v>2635</v>
      </c>
      <c r="B20" s="928"/>
      <c r="C20" s="59">
        <v>1347010</v>
      </c>
      <c r="D20" s="55">
        <v>1372825</v>
      </c>
      <c r="E20" s="17">
        <v>98.119570960000004</v>
      </c>
      <c r="F20" s="55">
        <v>534077</v>
      </c>
      <c r="G20" s="55">
        <v>377829</v>
      </c>
      <c r="H20" s="17">
        <v>141.35415756863554</v>
      </c>
      <c r="I20" s="55">
        <v>125783</v>
      </c>
      <c r="J20" s="55">
        <v>121701</v>
      </c>
      <c r="K20" s="17">
        <v>103.354122</v>
      </c>
      <c r="L20" s="77">
        <v>216936</v>
      </c>
      <c r="M20" s="2">
        <v>200452</v>
      </c>
      <c r="N20" s="2">
        <v>1005483</v>
      </c>
      <c r="O20" s="2">
        <v>1030594</v>
      </c>
      <c r="P20" s="2">
        <v>124591</v>
      </c>
      <c r="Q20" s="2">
        <v>141779</v>
      </c>
      <c r="R20" s="46">
        <v>16.105002932420696</v>
      </c>
      <c r="S20" s="46">
        <v>14.601424070802906</v>
      </c>
      <c r="T20" s="46">
        <v>74.645548288431414</v>
      </c>
      <c r="U20" s="46">
        <v>75.071039644528611</v>
      </c>
      <c r="V20" s="46">
        <v>9.2494487791478903</v>
      </c>
      <c r="W20" s="46">
        <v>10.327536284668476</v>
      </c>
      <c r="X20" s="46"/>
      <c r="Y20" s="47"/>
      <c r="Z20" s="12">
        <v>5.4316789999999999</v>
      </c>
      <c r="AA20" s="6">
        <v>8.0011569999999992</v>
      </c>
      <c r="AB20" s="2">
        <v>13557</v>
      </c>
      <c r="AC20" s="2">
        <v>10.091772826801819</v>
      </c>
      <c r="AD20" s="2">
        <v>12637</v>
      </c>
      <c r="AE20" s="235">
        <v>9.2417852727467533</v>
      </c>
      <c r="AF20" s="6">
        <v>107.28020891034265</v>
      </c>
      <c r="AG20" s="2">
        <v>9628</v>
      </c>
      <c r="AH20" s="2">
        <v>7.1670420282103651</v>
      </c>
      <c r="AI20" s="2">
        <v>6340</v>
      </c>
      <c r="AJ20" s="2">
        <v>4.6366161770368297</v>
      </c>
      <c r="AK20" s="2">
        <v>60849</v>
      </c>
      <c r="AL20" s="2">
        <v>75844</v>
      </c>
      <c r="AM20" s="6">
        <v>80.229154580454619</v>
      </c>
      <c r="AN20" s="2">
        <v>57501</v>
      </c>
      <c r="AO20" s="2">
        <v>71244</v>
      </c>
      <c r="AP20" s="16">
        <v>80.7099545224861</v>
      </c>
      <c r="AQ20" s="13">
        <v>14301</v>
      </c>
      <c r="AR20" s="13">
        <v>16647</v>
      </c>
      <c r="AS20" s="13">
        <v>5941</v>
      </c>
      <c r="AT20" s="13">
        <v>6454</v>
      </c>
      <c r="AU20" s="13">
        <v>8360</v>
      </c>
      <c r="AV20" s="13">
        <v>10193</v>
      </c>
      <c r="AW20" s="47">
        <v>85.907370697422962</v>
      </c>
      <c r="AX20" s="77">
        <v>1130074</v>
      </c>
      <c r="AY20" s="2">
        <v>1172373</v>
      </c>
      <c r="AZ20" s="2">
        <v>442501</v>
      </c>
      <c r="BA20" s="2">
        <v>378761</v>
      </c>
      <c r="BB20" s="2">
        <v>584102</v>
      </c>
      <c r="BC20" s="2">
        <v>594684</v>
      </c>
      <c r="BD20" s="2">
        <v>79168</v>
      </c>
      <c r="BE20" s="2">
        <v>96025</v>
      </c>
      <c r="BF20" s="2">
        <v>24303</v>
      </c>
      <c r="BG20" s="10">
        <v>102903</v>
      </c>
      <c r="BH20" s="77">
        <v>100735</v>
      </c>
      <c r="BI20" s="2">
        <v>92782</v>
      </c>
      <c r="BJ20" s="2">
        <v>101598</v>
      </c>
      <c r="BK20" s="2">
        <v>91513</v>
      </c>
      <c r="BL20" s="2">
        <v>85613</v>
      </c>
      <c r="BM20" s="2">
        <v>69738</v>
      </c>
      <c r="BN20" s="2">
        <v>64965</v>
      </c>
      <c r="BO20" s="2">
        <v>46203</v>
      </c>
      <c r="BP20" s="2">
        <v>36647</v>
      </c>
      <c r="BQ20" s="2">
        <v>27472</v>
      </c>
      <c r="BR20" s="2">
        <v>52943</v>
      </c>
      <c r="BS20" s="10">
        <v>51053</v>
      </c>
      <c r="BT20" s="20">
        <v>99.897855966996573</v>
      </c>
      <c r="BU20" s="20">
        <v>99.602799725180347</v>
      </c>
      <c r="BV20" s="20">
        <v>98.059048924321246</v>
      </c>
      <c r="BW20" s="20">
        <v>95.213966893136202</v>
      </c>
      <c r="BX20" s="20">
        <v>85.58989072950304</v>
      </c>
      <c r="BY20" s="20">
        <v>72.86614354226964</v>
      </c>
      <c r="BZ20" s="20">
        <v>55.314311987534801</v>
      </c>
      <c r="CA20" s="20">
        <v>38.716083728569274</v>
      </c>
      <c r="CB20" s="20">
        <v>32.06183672933745</v>
      </c>
      <c r="CC20" s="20">
        <v>22.935955984871885</v>
      </c>
      <c r="CD20" s="20">
        <v>8.915184254662778</v>
      </c>
      <c r="CE20" s="171">
        <v>7.8750736557630425</v>
      </c>
      <c r="CF20" s="55">
        <v>97</v>
      </c>
      <c r="CG20" s="55">
        <v>335</v>
      </c>
      <c r="CH20" s="55">
        <v>1749</v>
      </c>
      <c r="CI20" s="55">
        <v>3986</v>
      </c>
      <c r="CJ20" s="55">
        <v>13165</v>
      </c>
      <c r="CK20" s="55">
        <v>23429</v>
      </c>
      <c r="CL20" s="55">
        <v>47735</v>
      </c>
      <c r="CM20" s="55">
        <v>64870</v>
      </c>
      <c r="CN20" s="55">
        <v>68238</v>
      </c>
      <c r="CO20" s="55">
        <v>78894</v>
      </c>
      <c r="CP20" s="55">
        <v>453118</v>
      </c>
      <c r="CQ20" s="97">
        <v>423170</v>
      </c>
      <c r="CR20" s="114">
        <v>9.6193895158571172E-2</v>
      </c>
      <c r="CS20" s="114">
        <v>0.3596272758502233</v>
      </c>
      <c r="CT20" s="114">
        <v>1.6880772905828645</v>
      </c>
      <c r="CU20" s="114">
        <v>4.1472017312954543</v>
      </c>
      <c r="CV20" s="114">
        <v>13.161446409469443</v>
      </c>
      <c r="CW20" s="114">
        <v>24.479923098623924</v>
      </c>
      <c r="CX20" s="114">
        <v>40.643864892249269</v>
      </c>
      <c r="CY20" s="114">
        <v>54.358209455496151</v>
      </c>
      <c r="CZ20" s="114">
        <v>59.700265089544274</v>
      </c>
      <c r="DA20" s="114">
        <v>65.867403591674531</v>
      </c>
      <c r="DB20" s="114">
        <v>76.301502731320255</v>
      </c>
      <c r="DC20" s="114">
        <v>65.275202611193208</v>
      </c>
      <c r="DD20" s="59">
        <v>6</v>
      </c>
      <c r="DE20" s="55">
        <v>35</v>
      </c>
      <c r="DF20" s="55">
        <v>262</v>
      </c>
      <c r="DG20" s="55">
        <v>608</v>
      </c>
      <c r="DH20" s="55">
        <v>1242</v>
      </c>
      <c r="DI20" s="55">
        <v>2469</v>
      </c>
      <c r="DJ20" s="55">
        <v>4694</v>
      </c>
      <c r="DK20" s="55">
        <v>7870</v>
      </c>
      <c r="DL20" s="55">
        <v>9276</v>
      </c>
      <c r="DM20" s="55">
        <v>12403</v>
      </c>
      <c r="DN20" s="55">
        <v>63688</v>
      </c>
      <c r="DO20" s="97">
        <v>72640</v>
      </c>
      <c r="DP20" s="18">
        <v>5.9501378448600728E-3</v>
      </c>
      <c r="DQ20" s="17">
        <v>3.7572998969426313E-2</v>
      </c>
      <c r="DR20" s="17">
        <v>0.25287378509588937</v>
      </c>
      <c r="DS20" s="17">
        <v>0.63258872368982344</v>
      </c>
      <c r="DT20" s="17">
        <v>1.2416647505173604</v>
      </c>
      <c r="DU20" s="17">
        <v>2.5797486077298419</v>
      </c>
      <c r="DV20" s="17">
        <v>3.9966963821979276</v>
      </c>
      <c r="DW20" s="17">
        <v>6.5947141731887582</v>
      </c>
      <c r="DX20" s="17">
        <v>8.1154145633021582</v>
      </c>
      <c r="DY20" s="17">
        <v>10.355076517194453</v>
      </c>
      <c r="DZ20" s="17">
        <v>10.724557633888578</v>
      </c>
      <c r="EA20" s="19">
        <v>11.204931156927652</v>
      </c>
      <c r="EB20" s="170" t="s">
        <v>2986</v>
      </c>
      <c r="EC20" s="170" t="s">
        <v>2986</v>
      </c>
      <c r="ED20" s="126" t="s">
        <v>2986</v>
      </c>
      <c r="EE20" s="126">
        <v>6</v>
      </c>
      <c r="EF20" s="126">
        <v>7</v>
      </c>
      <c r="EG20" s="126">
        <v>71</v>
      </c>
      <c r="EH20" s="126">
        <v>53</v>
      </c>
      <c r="EI20" s="126">
        <v>395</v>
      </c>
      <c r="EJ20" s="126">
        <v>140</v>
      </c>
      <c r="EK20" s="126">
        <v>1008</v>
      </c>
      <c r="EL20" s="126">
        <v>24103</v>
      </c>
      <c r="EM20" s="127">
        <v>101423</v>
      </c>
      <c r="EN20" s="174">
        <v>0</v>
      </c>
      <c r="EO20" s="170">
        <v>0</v>
      </c>
      <c r="EP20" s="17">
        <v>0</v>
      </c>
      <c r="EQ20" s="17">
        <v>6.2426518785179946E-3</v>
      </c>
      <c r="ER20" s="17">
        <v>6.9981105101622563E-3</v>
      </c>
      <c r="ES20" s="17">
        <v>7.418475137659733E-2</v>
      </c>
      <c r="ET20" s="17">
        <v>4.5126738017999608E-2</v>
      </c>
      <c r="EU20" s="17">
        <v>0.33099264274581441</v>
      </c>
      <c r="EV20" s="17">
        <v>0.12248361781611709</v>
      </c>
      <c r="EW20" s="17">
        <v>0.84156390625913158</v>
      </c>
      <c r="EX20" s="17">
        <v>4.0587553801283818</v>
      </c>
      <c r="EY20" s="19">
        <v>15.644792576116098</v>
      </c>
      <c r="EZ20" s="96">
        <v>474</v>
      </c>
      <c r="FA20" s="96">
        <v>1713</v>
      </c>
      <c r="FB20" s="46">
        <v>31.81</v>
      </c>
      <c r="FC20" s="46">
        <v>29.63</v>
      </c>
      <c r="FD20" s="46">
        <v>31.2</v>
      </c>
      <c r="FE20" s="46">
        <v>28.5</v>
      </c>
      <c r="FF20" s="2">
        <v>15539</v>
      </c>
      <c r="FG20" s="2">
        <v>15664</v>
      </c>
      <c r="FH20" s="2">
        <v>2647</v>
      </c>
      <c r="FI20" s="2">
        <v>2522</v>
      </c>
      <c r="FJ20" s="46">
        <v>35.275702809999999</v>
      </c>
      <c r="FK20" s="46">
        <v>41.55882747010903</v>
      </c>
      <c r="FL20" s="46">
        <v>25.957215213458134</v>
      </c>
      <c r="FM20" s="46">
        <v>12.864557430149075</v>
      </c>
      <c r="FN20" s="45">
        <v>49.799698746915361</v>
      </c>
      <c r="FO20" s="2">
        <v>15539</v>
      </c>
      <c r="FP20" s="46">
        <v>50.200301253084639</v>
      </c>
      <c r="FQ20" s="2">
        <v>15664</v>
      </c>
      <c r="FR20" s="183">
        <v>1</v>
      </c>
      <c r="FS20" s="170">
        <v>0</v>
      </c>
      <c r="FT20" s="2">
        <v>84</v>
      </c>
      <c r="FU20" s="2">
        <v>334</v>
      </c>
      <c r="FV20" s="2">
        <v>990</v>
      </c>
      <c r="FW20" s="2">
        <v>2061</v>
      </c>
      <c r="FX20" s="2">
        <v>4796</v>
      </c>
      <c r="FY20" s="2">
        <v>6303</v>
      </c>
      <c r="FZ20" s="2">
        <v>6246</v>
      </c>
      <c r="GA20" s="2">
        <v>5205</v>
      </c>
      <c r="GB20" s="2">
        <v>2487</v>
      </c>
      <c r="GC20" s="2">
        <v>1327</v>
      </c>
      <c r="GD20" s="2">
        <v>611</v>
      </c>
      <c r="GE20" s="2">
        <v>283</v>
      </c>
      <c r="GF20" s="2">
        <v>324</v>
      </c>
      <c r="GG20" s="10">
        <v>151</v>
      </c>
      <c r="GH20" s="6">
        <v>6.4354205547332519E-5</v>
      </c>
      <c r="GI20" s="6">
        <v>0</v>
      </c>
      <c r="GJ20" s="6">
        <v>0.54057532659759311</v>
      </c>
      <c r="GK20" s="6">
        <v>2.1322778345250257</v>
      </c>
      <c r="GL20" s="6">
        <v>6.3710663491859192</v>
      </c>
      <c r="GM20" s="6">
        <v>13.15755873340143</v>
      </c>
      <c r="GN20" s="6">
        <v>30.864276980500676</v>
      </c>
      <c r="GO20" s="6">
        <v>40.238764044943821</v>
      </c>
      <c r="GP20" s="6">
        <v>40.195636784863893</v>
      </c>
      <c r="GQ20" s="6">
        <v>33.229060265577118</v>
      </c>
      <c r="GR20" s="6">
        <v>16.004890919621598</v>
      </c>
      <c r="GS20" s="6">
        <v>8.4716547497446371</v>
      </c>
      <c r="GT20" s="6">
        <v>3.9320419589420168</v>
      </c>
      <c r="GU20" s="6">
        <v>1.8066905005107252</v>
      </c>
      <c r="GV20" s="6">
        <v>2.0850762597335737</v>
      </c>
      <c r="GW20" s="16">
        <v>0.96399387129724212</v>
      </c>
      <c r="GX20" s="77">
        <v>108</v>
      </c>
      <c r="GY20" s="2">
        <v>1154</v>
      </c>
      <c r="GZ20" s="2">
        <v>6295</v>
      </c>
      <c r="HA20" s="2">
        <v>6295</v>
      </c>
      <c r="HB20" s="6">
        <v>10.816402098674111</v>
      </c>
      <c r="HC20" s="6">
        <v>10.629585539035654</v>
      </c>
      <c r="HD20" s="2">
        <v>3104</v>
      </c>
      <c r="HE20" s="2">
        <v>2862</v>
      </c>
      <c r="HF20" s="2">
        <v>1381</v>
      </c>
      <c r="HG20" s="101">
        <v>0</v>
      </c>
      <c r="HH20" s="6">
        <v>42.248536817748743</v>
      </c>
      <c r="HI20" s="6">
        <v>38.954675377705186</v>
      </c>
      <c r="HJ20" s="6">
        <v>18.796787804546074</v>
      </c>
      <c r="HK20" s="102">
        <v>0</v>
      </c>
      <c r="HL20" s="12">
        <v>28.317704442211745</v>
      </c>
      <c r="HM20" s="6">
        <v>35.300808221377721</v>
      </c>
      <c r="HN20" s="6">
        <v>1194.2589446446405</v>
      </c>
      <c r="HO20" s="6">
        <v>1200.388174371099</v>
      </c>
      <c r="HP20" s="6">
        <v>80.177855581996837</v>
      </c>
      <c r="HQ20" s="16">
        <v>98.733937303362268</v>
      </c>
      <c r="HR20" s="46">
        <v>0.68804183294344301</v>
      </c>
      <c r="HS20" s="46">
        <v>3.5552906237193236</v>
      </c>
      <c r="HT20" s="46">
        <v>9.085570347649254</v>
      </c>
      <c r="HU20" s="46">
        <v>21.063089915548932</v>
      </c>
      <c r="HV20" s="46">
        <v>48.985719082702907</v>
      </c>
      <c r="HW20" s="46">
        <v>74.192405089299015</v>
      </c>
      <c r="HX20" s="46">
        <v>86.878294364103255</v>
      </c>
      <c r="HY20" s="46">
        <v>93.767810267866423</v>
      </c>
      <c r="HZ20" s="46">
        <v>63.649013230010695</v>
      </c>
      <c r="IA20" s="46">
        <v>41.20117669064259</v>
      </c>
      <c r="IB20" s="46">
        <v>23.125108321572707</v>
      </c>
      <c r="IC20" s="46">
        <v>5.9952473379650622</v>
      </c>
      <c r="ID20" s="46">
        <v>4.8582607234583906</v>
      </c>
      <c r="IE20" s="46">
        <v>0.30261494917848941</v>
      </c>
      <c r="IF20" s="46">
        <v>1.5817810264874637</v>
      </c>
      <c r="IG20" s="101" t="s">
        <v>25</v>
      </c>
      <c r="IH20" s="59">
        <v>13077</v>
      </c>
      <c r="II20" s="55">
        <v>12201</v>
      </c>
      <c r="IJ20" s="55">
        <v>480</v>
      </c>
      <c r="IK20" s="55">
        <v>434</v>
      </c>
      <c r="IL20" s="55">
        <v>0</v>
      </c>
      <c r="IM20" s="101">
        <v>2</v>
      </c>
      <c r="IN20" s="55">
        <v>14453</v>
      </c>
      <c r="IO20" s="55">
        <v>13571</v>
      </c>
      <c r="IP20" s="55">
        <v>526</v>
      </c>
      <c r="IQ20" s="55">
        <v>480</v>
      </c>
      <c r="IR20" s="55">
        <v>9</v>
      </c>
      <c r="IS20" s="97">
        <v>11</v>
      </c>
      <c r="IT20" s="45">
        <v>96.459393671166183</v>
      </c>
      <c r="IU20" s="46">
        <v>96.54981403814196</v>
      </c>
      <c r="IV20" s="46">
        <v>3.540606328833813</v>
      </c>
      <c r="IW20" s="46">
        <v>3.4343594207485952</v>
      </c>
      <c r="IX20" s="46">
        <v>0</v>
      </c>
      <c r="IY20" s="46">
        <v>1.5826541109440533E-2</v>
      </c>
      <c r="IZ20" s="46">
        <v>96.430477715505731</v>
      </c>
      <c r="JA20" s="46">
        <v>96.508320295832746</v>
      </c>
      <c r="JB20" s="46">
        <v>3.5094742460635175</v>
      </c>
      <c r="JC20" s="46">
        <v>3.4134547006115774</v>
      </c>
      <c r="JD20" s="46">
        <v>6.0048038430744598E-2</v>
      </c>
      <c r="JE20" s="47">
        <v>7.8225003555681974E-2</v>
      </c>
      <c r="JF20" s="77">
        <v>14828</v>
      </c>
      <c r="JG20" s="2">
        <v>320</v>
      </c>
      <c r="JH20" s="2">
        <v>1566</v>
      </c>
      <c r="JI20" s="2">
        <v>4925</v>
      </c>
      <c r="JJ20" s="2">
        <v>5892</v>
      </c>
      <c r="JK20" s="2">
        <v>1884</v>
      </c>
      <c r="JL20" s="2">
        <v>224</v>
      </c>
      <c r="JM20" s="2">
        <v>12</v>
      </c>
      <c r="JN20" s="2">
        <v>11272</v>
      </c>
      <c r="JO20" s="2">
        <v>2437</v>
      </c>
      <c r="JP20" s="10">
        <v>513</v>
      </c>
      <c r="JQ20" s="7">
        <v>51.043029259896727</v>
      </c>
      <c r="JR20" s="7">
        <v>1.1015490533562822</v>
      </c>
      <c r="JS20" s="7">
        <v>5.3907056798623065</v>
      </c>
      <c r="JT20" s="7">
        <v>16.953528399311534</v>
      </c>
      <c r="JU20" s="7">
        <v>20.282271944922549</v>
      </c>
      <c r="JV20" s="7">
        <v>6.4853700516351118</v>
      </c>
      <c r="JW20" s="7">
        <v>0.77108433734939763</v>
      </c>
      <c r="JX20" s="7">
        <v>4.1308089500860588E-2</v>
      </c>
      <c r="JY20" s="7">
        <v>38.802065404475044</v>
      </c>
      <c r="JZ20" s="7">
        <v>8.3889845094664377</v>
      </c>
      <c r="KA20" s="7">
        <v>1.76592082616179</v>
      </c>
      <c r="KB20" s="28"/>
      <c r="KC20" s="55"/>
      <c r="KD20" s="55"/>
      <c r="KE20" s="55"/>
      <c r="KF20" s="55"/>
      <c r="KG20" s="55"/>
      <c r="KH20" s="55"/>
      <c r="KI20" s="55"/>
      <c r="KJ20" s="55"/>
      <c r="KK20" s="55"/>
      <c r="KL20" s="55"/>
      <c r="KM20" s="55"/>
      <c r="KN20" s="55"/>
      <c r="KO20" s="55"/>
      <c r="KP20" s="55"/>
      <c r="KQ20" s="55"/>
      <c r="KR20" s="55"/>
      <c r="KS20" s="55"/>
      <c r="KT20" s="55"/>
      <c r="KU20" s="171"/>
      <c r="KV20" s="100">
        <v>14815</v>
      </c>
      <c r="KW20" s="101">
        <v>16769</v>
      </c>
      <c r="KX20" s="101">
        <v>9624</v>
      </c>
      <c r="KY20" s="101">
        <v>7807</v>
      </c>
      <c r="KZ20" s="101">
        <v>343</v>
      </c>
      <c r="LA20" s="101">
        <v>528</v>
      </c>
      <c r="LB20" s="101">
        <v>4848</v>
      </c>
      <c r="LC20" s="102">
        <v>8434</v>
      </c>
      <c r="LD20" s="15"/>
      <c r="LE20" s="13"/>
      <c r="LF20" s="13"/>
      <c r="LG20" s="13"/>
      <c r="LH20" s="13"/>
      <c r="LI20" s="13"/>
      <c r="LJ20" s="13"/>
      <c r="LK20" s="13"/>
      <c r="LL20" s="13"/>
      <c r="LM20" s="13"/>
      <c r="LN20" s="13"/>
      <c r="LO20" s="13"/>
      <c r="LP20" s="13"/>
      <c r="LQ20" s="13"/>
      <c r="LR20" s="13"/>
      <c r="LS20" s="13"/>
      <c r="LT20" s="13"/>
      <c r="LU20" s="13"/>
      <c r="LV20" s="13"/>
      <c r="LW20" s="13"/>
      <c r="LX20" s="13"/>
      <c r="LY20" s="13"/>
      <c r="LZ20" s="13"/>
      <c r="MA20" s="133"/>
      <c r="MB20" s="15">
        <v>4408</v>
      </c>
      <c r="MC20" s="13">
        <v>4718</v>
      </c>
      <c r="MD20" s="13">
        <v>3926</v>
      </c>
      <c r="ME20" s="13">
        <v>4543</v>
      </c>
      <c r="MF20" s="13">
        <v>2822</v>
      </c>
      <c r="MG20" s="13">
        <v>3198</v>
      </c>
      <c r="MH20" s="13">
        <v>1685</v>
      </c>
      <c r="MI20" s="13">
        <v>2271</v>
      </c>
      <c r="MJ20" s="13">
        <v>169</v>
      </c>
      <c r="MK20" s="13">
        <v>212</v>
      </c>
      <c r="ML20" s="13">
        <v>275</v>
      </c>
      <c r="MM20" s="13">
        <v>337</v>
      </c>
      <c r="MN20" s="13">
        <v>103</v>
      </c>
      <c r="MO20" s="13">
        <v>165</v>
      </c>
      <c r="MP20" s="13">
        <v>90</v>
      </c>
      <c r="MQ20" s="13">
        <v>97</v>
      </c>
      <c r="MR20" s="13">
        <v>20</v>
      </c>
      <c r="MS20" s="13">
        <v>39</v>
      </c>
      <c r="MT20" s="13">
        <v>59</v>
      </c>
      <c r="MU20" s="13">
        <v>86</v>
      </c>
      <c r="MV20" s="13">
        <v>14</v>
      </c>
      <c r="MW20" s="13">
        <v>27</v>
      </c>
      <c r="MX20" s="13">
        <v>241</v>
      </c>
      <c r="MY20" s="13">
        <v>314</v>
      </c>
      <c r="MZ20" s="13">
        <v>8</v>
      </c>
      <c r="NA20" s="13">
        <v>5</v>
      </c>
      <c r="NB20" s="13">
        <v>235</v>
      </c>
      <c r="NC20" s="13">
        <v>331</v>
      </c>
      <c r="ND20" s="13">
        <v>3</v>
      </c>
      <c r="NE20" s="13">
        <v>5</v>
      </c>
      <c r="NF20" s="13">
        <v>1</v>
      </c>
      <c r="NG20" s="13">
        <v>4</v>
      </c>
      <c r="NH20" s="13">
        <v>242</v>
      </c>
      <c r="NI20" s="133">
        <v>295</v>
      </c>
      <c r="NJ20" s="113">
        <v>1097</v>
      </c>
      <c r="NK20" s="98">
        <v>1164</v>
      </c>
      <c r="NL20" s="98">
        <v>738</v>
      </c>
      <c r="NM20" s="98">
        <v>600</v>
      </c>
      <c r="NN20" s="98">
        <v>706</v>
      </c>
      <c r="NO20" s="98">
        <v>579</v>
      </c>
      <c r="NP20" s="98">
        <v>32</v>
      </c>
      <c r="NQ20" s="98">
        <v>21</v>
      </c>
      <c r="NR20" s="98">
        <v>359</v>
      </c>
      <c r="NS20" s="98">
        <v>564</v>
      </c>
      <c r="NT20" s="171">
        <f t="shared" si="53"/>
        <v>44.843049327354265</v>
      </c>
      <c r="NU20" s="30">
        <v>67.3</v>
      </c>
      <c r="NV20" s="30">
        <v>51.5</v>
      </c>
      <c r="NW20" s="194">
        <v>28.2</v>
      </c>
      <c r="NX20" s="194">
        <v>29.1</v>
      </c>
      <c r="NY20" s="194">
        <v>94.2</v>
      </c>
      <c r="NZ20" s="194">
        <v>77.900000000000006</v>
      </c>
      <c r="OA20" s="194">
        <v>75.400000000000006</v>
      </c>
      <c r="OB20" s="194">
        <v>49.4</v>
      </c>
      <c r="OC20" s="194">
        <v>13.3</v>
      </c>
      <c r="OD20" s="194">
        <v>3.4</v>
      </c>
      <c r="OE20" s="30">
        <v>61.5</v>
      </c>
      <c r="OF20" s="30">
        <v>59.6</v>
      </c>
      <c r="OG20" s="30">
        <v>73.5</v>
      </c>
      <c r="OH20" s="30">
        <v>50.6</v>
      </c>
      <c r="OI20" s="30">
        <v>51.9</v>
      </c>
      <c r="OJ20" s="106">
        <v>33.700000000000003</v>
      </c>
      <c r="OK20" s="99">
        <v>2.38</v>
      </c>
      <c r="OL20" s="36">
        <v>0.72</v>
      </c>
      <c r="OM20" s="35">
        <v>27.74</v>
      </c>
      <c r="ON20" s="35">
        <v>12.71</v>
      </c>
      <c r="OO20" s="35">
        <v>0.02</v>
      </c>
      <c r="OP20" s="36">
        <v>0</v>
      </c>
      <c r="OQ20" s="35">
        <v>20.5</v>
      </c>
      <c r="OR20" s="35">
        <v>11.67</v>
      </c>
      <c r="OS20" s="35">
        <v>0.22</v>
      </c>
      <c r="OT20" s="35">
        <v>0.01</v>
      </c>
      <c r="OU20" s="35">
        <v>0.51</v>
      </c>
      <c r="OV20" s="35">
        <v>0.12</v>
      </c>
      <c r="OW20" s="35">
        <v>6.45</v>
      </c>
      <c r="OX20" s="41">
        <v>0.9</v>
      </c>
      <c r="OY20" s="35">
        <v>24.82</v>
      </c>
      <c r="OZ20" s="35">
        <v>31.64</v>
      </c>
      <c r="PA20" s="35">
        <v>7.8</v>
      </c>
      <c r="PB20" s="35">
        <v>9.0299999999999994</v>
      </c>
      <c r="PC20" s="35">
        <v>2.17</v>
      </c>
      <c r="PD20" s="35">
        <v>0.71</v>
      </c>
      <c r="PE20" s="35">
        <v>2.99</v>
      </c>
      <c r="PF20" s="35">
        <v>3.9</v>
      </c>
      <c r="PG20" s="35">
        <v>0.76</v>
      </c>
      <c r="PH20" s="35">
        <v>0.74</v>
      </c>
      <c r="PI20" s="35">
        <v>1.08</v>
      </c>
      <c r="PJ20" s="35">
        <v>2.2999999999999998</v>
      </c>
      <c r="PK20" s="35">
        <v>1.32</v>
      </c>
      <c r="PL20" s="35">
        <v>1.72</v>
      </c>
      <c r="PM20" s="35">
        <v>1.79</v>
      </c>
      <c r="PN20" s="35">
        <v>4.3899999999999997</v>
      </c>
      <c r="PO20" s="35">
        <f>OY20-PA20-PC20-PE20-PG20-PI20-PK20-PM20</f>
        <v>6.9099999999999993</v>
      </c>
      <c r="PP20" s="35">
        <f>OZ20-PB20-PD20-PF20-PH20-PJ20-PL20-PN20</f>
        <v>8.8500000000000014</v>
      </c>
      <c r="PQ20" s="99">
        <v>1.95</v>
      </c>
      <c r="PR20" s="36">
        <v>0.55000000000000004</v>
      </c>
      <c r="PS20" s="35">
        <v>4.47</v>
      </c>
      <c r="PT20" s="35">
        <v>6.04</v>
      </c>
      <c r="PU20" s="35">
        <v>10.73</v>
      </c>
      <c r="PV20" s="35">
        <v>8.32</v>
      </c>
      <c r="PW20" s="35">
        <v>2.1</v>
      </c>
      <c r="PX20" s="35">
        <v>10.039999999999999</v>
      </c>
      <c r="PY20" s="35">
        <v>8.6199999999999992</v>
      </c>
      <c r="PZ20" s="35">
        <v>11.65</v>
      </c>
      <c r="QA20" s="35">
        <v>2.2799999999999998</v>
      </c>
      <c r="QB20" s="35">
        <v>0.56000000000000005</v>
      </c>
      <c r="QC20" s="35">
        <v>24.78</v>
      </c>
      <c r="QD20" s="41">
        <v>7.86</v>
      </c>
      <c r="QE20" s="45">
        <v>54.94</v>
      </c>
      <c r="QF20" s="46">
        <v>45.06</v>
      </c>
      <c r="QG20" s="46">
        <v>4.3</v>
      </c>
      <c r="QH20" s="46">
        <v>0.98</v>
      </c>
      <c r="QI20" s="46">
        <v>8.34</v>
      </c>
      <c r="QJ20" s="46">
        <v>2.82</v>
      </c>
      <c r="QK20" s="46">
        <v>3.3</v>
      </c>
      <c r="QL20" s="46">
        <v>4.43</v>
      </c>
      <c r="QM20" s="46">
        <v>36.869999999999997</v>
      </c>
      <c r="QN20" s="46">
        <v>32.28</v>
      </c>
      <c r="QO20" s="46">
        <v>2.13</v>
      </c>
      <c r="QP20" s="47">
        <v>4.5599999999999996</v>
      </c>
      <c r="QQ20" s="125">
        <v>4.4000000000000004</v>
      </c>
      <c r="QR20" s="124">
        <v>3.4</v>
      </c>
      <c r="QS20" s="310">
        <v>3.5</v>
      </c>
      <c r="QT20" s="310">
        <v>3.2</v>
      </c>
      <c r="QU20" s="310">
        <v>5.9</v>
      </c>
      <c r="QV20" s="310">
        <v>4.8</v>
      </c>
      <c r="QW20" s="29">
        <v>2.8</v>
      </c>
      <c r="QX20" s="29">
        <v>3</v>
      </c>
      <c r="QY20" s="29">
        <v>4.4000000000000004</v>
      </c>
      <c r="QZ20" s="29">
        <v>4.2</v>
      </c>
      <c r="RA20" s="29">
        <v>4.8</v>
      </c>
      <c r="RB20" s="29">
        <v>3</v>
      </c>
      <c r="RC20" s="29">
        <v>3.9</v>
      </c>
      <c r="RD20" s="29">
        <v>1.6</v>
      </c>
      <c r="RE20" s="29">
        <v>3.6</v>
      </c>
      <c r="RF20" s="32">
        <v>1</v>
      </c>
      <c r="RG20" s="42">
        <v>12.2</v>
      </c>
      <c r="RH20" s="43">
        <v>12.7</v>
      </c>
      <c r="RI20" s="43">
        <v>6.9</v>
      </c>
      <c r="RJ20" s="43">
        <v>6.8</v>
      </c>
      <c r="RK20" s="43">
        <v>3.6</v>
      </c>
      <c r="RL20" s="43">
        <v>3</v>
      </c>
      <c r="RM20" s="43">
        <v>4.4000000000000004</v>
      </c>
      <c r="RN20" s="43">
        <v>1.8</v>
      </c>
      <c r="RO20" s="43">
        <v>3.4</v>
      </c>
      <c r="RP20" s="43">
        <v>2.6</v>
      </c>
      <c r="RQ20" s="43">
        <v>2.4700000000000002</v>
      </c>
      <c r="RR20" s="43">
        <v>1.1000000000000001</v>
      </c>
      <c r="RS20" s="43">
        <v>3.1</v>
      </c>
      <c r="RT20" s="43">
        <v>1</v>
      </c>
      <c r="RU20" s="43">
        <v>2.5</v>
      </c>
      <c r="RV20" s="43">
        <v>0.6</v>
      </c>
      <c r="RW20" s="43">
        <v>2.4</v>
      </c>
      <c r="RX20" s="43">
        <v>1.4</v>
      </c>
      <c r="RY20" s="43">
        <v>0</v>
      </c>
      <c r="RZ20" s="44">
        <v>0</v>
      </c>
      <c r="SA20" s="55">
        <v>8900</v>
      </c>
      <c r="SB20" s="55">
        <v>7184</v>
      </c>
      <c r="SC20" s="55" t="s">
        <v>2216</v>
      </c>
      <c r="SD20" s="55" t="s">
        <v>2216</v>
      </c>
      <c r="SE20" s="55">
        <v>34860</v>
      </c>
      <c r="SF20" s="55">
        <v>4889</v>
      </c>
      <c r="SG20" s="55">
        <v>3633</v>
      </c>
      <c r="SH20" s="55" t="s">
        <v>2216</v>
      </c>
      <c r="SI20" s="55" t="s">
        <v>2216</v>
      </c>
      <c r="SJ20" s="55">
        <v>6438</v>
      </c>
      <c r="SK20" s="55">
        <v>390</v>
      </c>
      <c r="SL20" s="17">
        <v>39.795918367346935</v>
      </c>
      <c r="SM20" s="55">
        <v>590</v>
      </c>
      <c r="SN20" s="17">
        <v>60.204081632653065</v>
      </c>
      <c r="SO20" s="55">
        <v>177</v>
      </c>
      <c r="SP20" s="17">
        <v>35.188866799204774</v>
      </c>
      <c r="SQ20" s="55">
        <v>326</v>
      </c>
      <c r="SR20" s="17">
        <v>64.811133200795226</v>
      </c>
      <c r="SS20" s="59">
        <v>61</v>
      </c>
      <c r="ST20" s="55">
        <v>123</v>
      </c>
      <c r="SU20" s="55">
        <v>320</v>
      </c>
      <c r="SV20" s="55">
        <v>349</v>
      </c>
      <c r="SW20" s="55">
        <v>449</v>
      </c>
      <c r="SX20" s="55">
        <v>487</v>
      </c>
      <c r="SY20" s="55">
        <v>1865</v>
      </c>
      <c r="SZ20" s="55">
        <v>1950</v>
      </c>
      <c r="TA20" s="55">
        <v>974</v>
      </c>
      <c r="TB20" s="55">
        <v>869</v>
      </c>
      <c r="TC20" s="55">
        <v>4318</v>
      </c>
      <c r="TD20" s="55">
        <v>3031</v>
      </c>
      <c r="TE20" s="55">
        <v>800</v>
      </c>
      <c r="TF20" s="55">
        <v>307</v>
      </c>
      <c r="TG20" s="55">
        <v>32</v>
      </c>
      <c r="TH20" s="55">
        <v>5</v>
      </c>
      <c r="TI20" s="55">
        <v>81</v>
      </c>
      <c r="TJ20" s="55">
        <v>63</v>
      </c>
      <c r="TK20" s="162">
        <v>61</v>
      </c>
      <c r="TL20" s="55">
        <v>1540</v>
      </c>
      <c r="TM20" s="55">
        <v>5339</v>
      </c>
      <c r="TN20" s="55">
        <v>11240</v>
      </c>
      <c r="TO20" s="55">
        <v>3178</v>
      </c>
      <c r="TP20" s="55">
        <v>3691</v>
      </c>
      <c r="TQ20" s="55">
        <v>210</v>
      </c>
      <c r="TR20" s="55">
        <v>0</v>
      </c>
      <c r="TS20" s="55">
        <v>9528</v>
      </c>
      <c r="TT20" s="448">
        <v>73</v>
      </c>
      <c r="TU20" s="55">
        <v>23</v>
      </c>
      <c r="TV20" s="55">
        <v>74</v>
      </c>
      <c r="TW20" s="55">
        <v>179</v>
      </c>
      <c r="TX20" s="55">
        <v>176</v>
      </c>
      <c r="TY20" s="55">
        <v>255</v>
      </c>
      <c r="TZ20" s="55">
        <v>279</v>
      </c>
      <c r="UA20" s="55">
        <v>1054</v>
      </c>
      <c r="UB20" s="55">
        <v>1064</v>
      </c>
      <c r="UC20" s="55">
        <v>531</v>
      </c>
      <c r="UD20" s="55">
        <v>415</v>
      </c>
      <c r="UE20" s="55">
        <v>2400</v>
      </c>
      <c r="UF20" s="55">
        <v>1466</v>
      </c>
      <c r="UG20" s="55">
        <v>387</v>
      </c>
      <c r="UH20" s="55">
        <v>121</v>
      </c>
      <c r="UI20" s="55">
        <v>7</v>
      </c>
      <c r="UJ20" s="55">
        <v>1</v>
      </c>
      <c r="UK20" s="55">
        <v>53</v>
      </c>
      <c r="UL20" s="448">
        <v>37</v>
      </c>
      <c r="UM20" s="55">
        <v>4</v>
      </c>
      <c r="UN20" s="55">
        <v>368</v>
      </c>
      <c r="UO20" s="55">
        <v>1093</v>
      </c>
      <c r="UP20" s="55">
        <v>2183</v>
      </c>
      <c r="UQ20" s="55">
        <v>595</v>
      </c>
      <c r="UR20" s="55">
        <v>478</v>
      </c>
      <c r="US20" s="55">
        <v>14</v>
      </c>
      <c r="UT20" s="55">
        <v>0</v>
      </c>
      <c r="UU20" s="55">
        <v>1664</v>
      </c>
      <c r="UV20" s="97">
        <v>39</v>
      </c>
      <c r="UW20" s="55">
        <v>0</v>
      </c>
      <c r="UX20" s="55">
        <v>0</v>
      </c>
      <c r="UY20" s="55">
        <v>176</v>
      </c>
      <c r="UZ20" s="55">
        <v>182</v>
      </c>
      <c r="VA20" s="55">
        <v>1690</v>
      </c>
      <c r="VB20" s="55">
        <v>1847</v>
      </c>
      <c r="VC20" s="55">
        <v>2897</v>
      </c>
      <c r="VD20" s="55">
        <v>1674</v>
      </c>
      <c r="VE20" s="55">
        <v>1715</v>
      </c>
      <c r="VF20" s="55">
        <v>1352</v>
      </c>
      <c r="VG20" s="55">
        <v>1000</v>
      </c>
      <c r="VH20" s="55">
        <v>730</v>
      </c>
      <c r="VI20" s="55">
        <v>570</v>
      </c>
      <c r="VJ20" s="55">
        <v>521</v>
      </c>
      <c r="VK20" s="55">
        <v>295</v>
      </c>
      <c r="VL20" s="55">
        <v>369</v>
      </c>
      <c r="VM20" s="55">
        <v>285</v>
      </c>
      <c r="VN20" s="55">
        <v>313</v>
      </c>
      <c r="VO20" s="55">
        <v>166</v>
      </c>
      <c r="VP20" s="55">
        <v>146</v>
      </c>
      <c r="VQ20" s="55">
        <v>79</v>
      </c>
      <c r="VR20" s="55">
        <v>40</v>
      </c>
      <c r="VS20" s="55">
        <v>27</v>
      </c>
      <c r="VT20" s="55">
        <v>9</v>
      </c>
      <c r="VU20" s="55">
        <v>0</v>
      </c>
      <c r="VV20" s="448">
        <v>1</v>
      </c>
      <c r="VW20" s="55" t="s">
        <v>25</v>
      </c>
      <c r="VX20" s="55" t="s">
        <v>25</v>
      </c>
      <c r="VY20" s="448">
        <v>34860</v>
      </c>
      <c r="VZ20" s="55">
        <v>0</v>
      </c>
      <c r="WA20" s="55">
        <v>0</v>
      </c>
      <c r="WB20" s="55">
        <v>108</v>
      </c>
      <c r="WC20" s="55">
        <v>90</v>
      </c>
      <c r="WD20" s="55">
        <v>914</v>
      </c>
      <c r="WE20" s="55">
        <v>873</v>
      </c>
      <c r="WF20" s="55">
        <v>1660</v>
      </c>
      <c r="WG20" s="55">
        <v>873</v>
      </c>
      <c r="WH20" s="55">
        <v>969</v>
      </c>
      <c r="WI20" s="55">
        <v>722</v>
      </c>
      <c r="WJ20" s="55">
        <v>538</v>
      </c>
      <c r="WK20" s="55">
        <v>394</v>
      </c>
      <c r="WL20" s="55">
        <v>300</v>
      </c>
      <c r="WM20" s="55">
        <v>261</v>
      </c>
      <c r="WN20" s="55">
        <v>141</v>
      </c>
      <c r="WO20" s="55">
        <v>174</v>
      </c>
      <c r="WP20" s="55">
        <v>136</v>
      </c>
      <c r="WQ20" s="55">
        <v>160</v>
      </c>
      <c r="WR20" s="55">
        <v>84</v>
      </c>
      <c r="WS20" s="55">
        <v>62</v>
      </c>
      <c r="WT20" s="55">
        <v>33</v>
      </c>
      <c r="WU20" s="55">
        <v>21</v>
      </c>
      <c r="WV20" s="55">
        <v>6</v>
      </c>
      <c r="WW20" s="55">
        <v>2</v>
      </c>
      <c r="WX20" s="55">
        <v>0</v>
      </c>
      <c r="WY20" s="448">
        <v>1</v>
      </c>
      <c r="WZ20" s="55" t="s">
        <v>25</v>
      </c>
      <c r="XA20" s="55" t="s">
        <v>25</v>
      </c>
      <c r="XB20" s="97">
        <v>6438</v>
      </c>
      <c r="XC20" s="55">
        <v>0</v>
      </c>
      <c r="XD20" s="55">
        <v>0</v>
      </c>
      <c r="XE20" s="55">
        <v>133</v>
      </c>
      <c r="XF20" s="55">
        <v>45</v>
      </c>
      <c r="XG20" s="55">
        <v>1745</v>
      </c>
      <c r="XH20" s="55">
        <v>547</v>
      </c>
      <c r="XI20" s="55">
        <v>2101</v>
      </c>
      <c r="XJ20" s="55">
        <v>1532</v>
      </c>
      <c r="XK20" s="55">
        <v>701</v>
      </c>
      <c r="XL20" s="55">
        <v>1972</v>
      </c>
      <c r="XM20" s="55">
        <v>708</v>
      </c>
      <c r="XN20" s="55">
        <v>767</v>
      </c>
      <c r="XO20" s="55">
        <v>52</v>
      </c>
      <c r="XP20" s="55">
        <v>27</v>
      </c>
      <c r="XQ20" s="55">
        <v>457</v>
      </c>
      <c r="XR20" s="55">
        <v>151</v>
      </c>
      <c r="XS20" s="55">
        <v>1151</v>
      </c>
      <c r="XT20" s="55">
        <v>403</v>
      </c>
      <c r="XU20" s="55">
        <v>1852</v>
      </c>
      <c r="XV20" s="448">
        <v>1740</v>
      </c>
      <c r="XW20" s="55">
        <v>0</v>
      </c>
      <c r="XX20" s="55">
        <v>267</v>
      </c>
      <c r="XY20" s="55">
        <v>3133</v>
      </c>
      <c r="XZ20" s="55">
        <v>8154</v>
      </c>
      <c r="YA20" s="55">
        <v>1870</v>
      </c>
      <c r="YB20" s="55">
        <v>5432</v>
      </c>
      <c r="YC20" s="55">
        <v>54</v>
      </c>
      <c r="YD20" s="55">
        <v>2066</v>
      </c>
      <c r="YE20" s="55">
        <v>6079</v>
      </c>
      <c r="YF20" s="448">
        <v>7805</v>
      </c>
      <c r="YG20" s="55">
        <v>0</v>
      </c>
      <c r="YH20" s="55">
        <v>0</v>
      </c>
      <c r="YI20" s="55">
        <v>68</v>
      </c>
      <c r="YJ20" s="55">
        <v>22</v>
      </c>
      <c r="YK20" s="55">
        <v>855</v>
      </c>
      <c r="YL20" s="55">
        <v>214</v>
      </c>
      <c r="YM20" s="55">
        <v>1142</v>
      </c>
      <c r="YN20" s="55">
        <v>750</v>
      </c>
      <c r="YO20" s="55">
        <v>372</v>
      </c>
      <c r="YP20" s="55">
        <v>935</v>
      </c>
      <c r="YQ20" s="55">
        <v>414</v>
      </c>
      <c r="YR20" s="55">
        <v>438</v>
      </c>
      <c r="YS20" s="55">
        <v>23</v>
      </c>
      <c r="YT20" s="55">
        <v>8</v>
      </c>
      <c r="YU20" s="55">
        <v>266</v>
      </c>
      <c r="YV20" s="55">
        <v>77</v>
      </c>
      <c r="YW20" s="55">
        <v>677</v>
      </c>
      <c r="YX20" s="55">
        <v>232</v>
      </c>
      <c r="YY20" s="55">
        <v>1072</v>
      </c>
      <c r="YZ20" s="448">
        <v>957</v>
      </c>
      <c r="ZA20" s="55">
        <v>0</v>
      </c>
      <c r="ZB20" s="55">
        <v>54</v>
      </c>
      <c r="ZC20" s="55">
        <v>454</v>
      </c>
      <c r="ZD20" s="55">
        <v>1614</v>
      </c>
      <c r="ZE20" s="55">
        <v>360</v>
      </c>
      <c r="ZF20" s="55">
        <v>842</v>
      </c>
      <c r="ZG20" s="55">
        <v>8</v>
      </c>
      <c r="ZH20" s="55">
        <v>346</v>
      </c>
      <c r="ZI20" s="55">
        <v>1234</v>
      </c>
      <c r="ZJ20" s="55">
        <v>1526</v>
      </c>
      <c r="ZK20" s="412">
        <v>2146</v>
      </c>
      <c r="ZL20" s="413">
        <v>1571</v>
      </c>
      <c r="ZM20" s="214">
        <v>108</v>
      </c>
      <c r="ZN20" s="112">
        <v>6</v>
      </c>
      <c r="ZO20" s="189">
        <v>1502</v>
      </c>
      <c r="ZP20" s="46">
        <v>97.7864583333333</v>
      </c>
      <c r="ZQ20" s="136">
        <v>34</v>
      </c>
      <c r="ZR20" s="46">
        <v>2.2135416666666701</v>
      </c>
      <c r="ZS20" s="184">
        <v>25</v>
      </c>
      <c r="ZT20" s="55" t="s">
        <v>2216</v>
      </c>
      <c r="ZU20" s="6" t="s">
        <v>2216</v>
      </c>
      <c r="ZV20" s="55">
        <v>25</v>
      </c>
      <c r="ZW20" s="6">
        <v>100</v>
      </c>
      <c r="ZX20" s="55" t="s">
        <v>2216</v>
      </c>
      <c r="ZY20" s="6" t="s">
        <v>2216</v>
      </c>
      <c r="ZZ20" s="55">
        <v>1</v>
      </c>
      <c r="AAA20" s="6">
        <v>100</v>
      </c>
      <c r="AAB20" s="55" t="s">
        <v>2216</v>
      </c>
      <c r="AAC20" s="6" t="s">
        <v>2216</v>
      </c>
      <c r="AAD20" s="55">
        <v>24</v>
      </c>
      <c r="AAE20" s="6">
        <v>100</v>
      </c>
      <c r="AAF20" s="55" t="s">
        <v>2216</v>
      </c>
      <c r="AAG20" s="6" t="s">
        <v>2216</v>
      </c>
      <c r="AAH20" s="55" t="s">
        <v>2216</v>
      </c>
      <c r="AAI20" s="6" t="s">
        <v>2216</v>
      </c>
      <c r="AAJ20" s="55" t="s">
        <v>2216</v>
      </c>
      <c r="AAK20" s="6" t="s">
        <v>2216</v>
      </c>
      <c r="AAL20" s="55" t="s">
        <v>2216</v>
      </c>
      <c r="AAM20" s="6" t="s">
        <v>2216</v>
      </c>
      <c r="AAN20" s="55" t="s">
        <v>2216</v>
      </c>
      <c r="AAO20" s="6" t="s">
        <v>2216</v>
      </c>
      <c r="AAP20" s="55" t="s">
        <v>2216</v>
      </c>
      <c r="AAQ20" s="6" t="s">
        <v>2216</v>
      </c>
      <c r="AAR20" s="84" t="s">
        <v>2216</v>
      </c>
      <c r="AAS20" s="85" t="s">
        <v>2216</v>
      </c>
      <c r="AAT20" s="85">
        <v>11</v>
      </c>
      <c r="AAU20" s="300">
        <v>100</v>
      </c>
      <c r="AAV20" s="497"/>
      <c r="AAW20" s="20"/>
      <c r="AAX20" s="190"/>
      <c r="AAY20" s="20"/>
      <c r="AAZ20" s="20"/>
      <c r="ABA20" s="20"/>
      <c r="ABB20" s="20"/>
      <c r="ABC20" s="20"/>
      <c r="ABD20" s="20"/>
      <c r="ABE20" s="20"/>
      <c r="ABF20" s="20"/>
      <c r="ABG20" s="171"/>
      <c r="ABH20" s="20"/>
      <c r="ABI20" s="20"/>
      <c r="ABJ20" s="20"/>
      <c r="ABK20" s="20"/>
      <c r="ABL20" s="20"/>
      <c r="ABM20" s="20"/>
      <c r="ABN20" s="20"/>
      <c r="ABO20" s="20"/>
      <c r="ABP20" s="20"/>
      <c r="ABQ20" s="20"/>
      <c r="ABR20" s="20"/>
      <c r="ABS20" s="171"/>
      <c r="ABT20" s="55">
        <v>71276</v>
      </c>
      <c r="ABU20" s="55">
        <v>30494</v>
      </c>
      <c r="ABV20" s="171">
        <v>29.97</v>
      </c>
      <c r="ABW20" s="195">
        <v>390</v>
      </c>
      <c r="ABX20" s="46">
        <v>39.795918367346935</v>
      </c>
      <c r="ABY20" s="136">
        <v>590</v>
      </c>
      <c r="ABZ20" s="46">
        <v>60.204081632653065</v>
      </c>
      <c r="ACA20" s="188">
        <v>358</v>
      </c>
      <c r="ACB20" s="46">
        <v>40</v>
      </c>
      <c r="ACC20" s="136">
        <v>537</v>
      </c>
      <c r="ACD20" s="46">
        <v>60</v>
      </c>
      <c r="ACE20" s="188">
        <v>287</v>
      </c>
      <c r="ACF20" s="46">
        <v>80.167597765363126</v>
      </c>
      <c r="ACG20" s="136">
        <v>426</v>
      </c>
      <c r="ACH20" s="47">
        <v>79.32960893854748</v>
      </c>
      <c r="ACI20" s="469">
        <v>47</v>
      </c>
      <c r="ACJ20" s="502">
        <f>47/58*100</f>
        <v>81.034482758620683</v>
      </c>
      <c r="ACK20" s="470">
        <v>92</v>
      </c>
      <c r="ACL20" s="502">
        <f>92/102*100</f>
        <v>90.196078431372555</v>
      </c>
      <c r="ACM20" s="470">
        <v>30</v>
      </c>
      <c r="ACN20" s="502">
        <f>30/36*100</f>
        <v>83.333333333333343</v>
      </c>
      <c r="ACO20" s="470">
        <v>15</v>
      </c>
      <c r="ACP20" s="502">
        <f>15/21*100</f>
        <v>71.428571428571431</v>
      </c>
      <c r="ACQ20" s="470">
        <v>79</v>
      </c>
      <c r="ACR20" s="502">
        <f>79/91*100</f>
        <v>86.813186813186817</v>
      </c>
      <c r="ACS20" s="470">
        <v>84</v>
      </c>
      <c r="ACT20" s="502">
        <f>84/118*100</f>
        <v>71.186440677966104</v>
      </c>
      <c r="ACU20" s="470">
        <v>17</v>
      </c>
      <c r="ACV20" s="502">
        <f>17/31*100</f>
        <v>54.838709677419352</v>
      </c>
      <c r="ACW20" s="470">
        <v>47</v>
      </c>
      <c r="ACX20" s="502">
        <f>47/60*100</f>
        <v>78.333333333333329</v>
      </c>
      <c r="ACY20" s="470">
        <v>45</v>
      </c>
      <c r="ACZ20" s="502">
        <f>45/54*100</f>
        <v>83.333333333333343</v>
      </c>
      <c r="ADA20" s="470">
        <v>95</v>
      </c>
      <c r="ADB20" s="502">
        <f>95/123*100</f>
        <v>77.235772357723576</v>
      </c>
      <c r="ADC20" s="470">
        <v>61</v>
      </c>
      <c r="ADD20" s="502">
        <f>61/77*100</f>
        <v>79.220779220779221</v>
      </c>
      <c r="ADE20" s="470">
        <v>78</v>
      </c>
      <c r="ADF20" s="502">
        <f>78/96*100</f>
        <v>81.25</v>
      </c>
      <c r="ADG20" s="470">
        <v>8</v>
      </c>
      <c r="ADH20" s="502">
        <f>8/11*100</f>
        <v>72.727272727272734</v>
      </c>
      <c r="ADI20" s="470">
        <v>14</v>
      </c>
      <c r="ADJ20" s="504">
        <f>14/17*100</f>
        <v>82.35294117647058</v>
      </c>
      <c r="ADK20" s="195">
        <v>761</v>
      </c>
      <c r="ADL20" s="136">
        <v>176</v>
      </c>
      <c r="ADM20" s="46">
        <v>23.127463863337713</v>
      </c>
      <c r="ADN20" s="188">
        <v>1780</v>
      </c>
      <c r="ADO20" s="136">
        <v>494</v>
      </c>
      <c r="ADP20" s="47">
        <v>27.752808988764045</v>
      </c>
      <c r="ADQ20" s="59">
        <v>58776</v>
      </c>
      <c r="ADR20" s="55">
        <v>26383</v>
      </c>
      <c r="ADS20" s="20">
        <v>30.98</v>
      </c>
      <c r="ADT20" s="302">
        <v>1753</v>
      </c>
      <c r="ADU20" s="303">
        <v>7550</v>
      </c>
      <c r="ADV20" s="304">
        <v>81.156616145329465</v>
      </c>
      <c r="ADW20" s="498">
        <v>0.99</v>
      </c>
      <c r="ADX20" s="236">
        <v>0.93</v>
      </c>
      <c r="ADY20" s="236">
        <v>14.4</v>
      </c>
      <c r="ADZ20" s="236">
        <v>14.34</v>
      </c>
      <c r="AEA20" s="236">
        <v>0.43</v>
      </c>
      <c r="AEB20" s="236">
        <v>30.02</v>
      </c>
      <c r="AEC20" s="236">
        <v>13.52</v>
      </c>
      <c r="AED20" s="236">
        <v>12.84</v>
      </c>
      <c r="AEE20" s="236">
        <v>9.51</v>
      </c>
      <c r="AEF20" s="499">
        <v>3.01</v>
      </c>
      <c r="AEG20" s="59">
        <v>4817</v>
      </c>
      <c r="AEH20" s="55">
        <v>2562</v>
      </c>
      <c r="AEI20" s="20">
        <v>34.720151782084294</v>
      </c>
      <c r="AEJ20" s="178" t="s">
        <v>3067</v>
      </c>
      <c r="AEK20" s="20" t="s">
        <v>3067</v>
      </c>
      <c r="AEL20" s="20">
        <v>32606</v>
      </c>
      <c r="AEM20" s="20">
        <v>32967</v>
      </c>
      <c r="AEN20" s="178" t="s">
        <v>3067</v>
      </c>
      <c r="AEO20" s="171" t="s">
        <v>3067</v>
      </c>
      <c r="AEP20" s="505">
        <v>66.86</v>
      </c>
      <c r="AEQ20" s="207">
        <v>74.09</v>
      </c>
      <c r="AER20" s="207">
        <v>61.49</v>
      </c>
      <c r="AES20" s="207">
        <v>94.27</v>
      </c>
      <c r="AET20" s="207">
        <v>93.86</v>
      </c>
      <c r="AEU20" s="207">
        <v>94.65</v>
      </c>
      <c r="AEV20" s="207">
        <v>5.730000000000004</v>
      </c>
      <c r="AEW20" s="207">
        <v>6.1400000000000006</v>
      </c>
      <c r="AEX20" s="506">
        <v>5.3499999999999943</v>
      </c>
      <c r="AEY20" s="487"/>
      <c r="AEZ20" s="488"/>
      <c r="AFA20" s="488"/>
      <c r="AFB20" s="489"/>
      <c r="AFC20" s="476"/>
      <c r="AFD20" s="58"/>
      <c r="AFE20" s="58"/>
      <c r="AFF20" s="58"/>
      <c r="AFG20" s="58"/>
      <c r="AFH20" s="58"/>
      <c r="AFI20" s="58"/>
      <c r="AFJ20" s="477"/>
      <c r="AFK20" s="170">
        <v>170</v>
      </c>
      <c r="AFL20" s="170">
        <v>65</v>
      </c>
      <c r="AFM20" s="170">
        <v>77</v>
      </c>
      <c r="AFN20" s="170">
        <v>3595</v>
      </c>
      <c r="AFO20" s="170">
        <v>1322</v>
      </c>
      <c r="AFP20" s="170">
        <v>1524</v>
      </c>
      <c r="AFQ20" s="170">
        <v>114</v>
      </c>
      <c r="AFR20" s="170">
        <v>42</v>
      </c>
      <c r="AFS20" s="177">
        <v>52</v>
      </c>
      <c r="AFT20" s="170">
        <v>1260</v>
      </c>
      <c r="AFU20" s="170">
        <v>1311</v>
      </c>
      <c r="AFV20" s="170">
        <v>7065</v>
      </c>
      <c r="AFW20" s="170">
        <v>18781</v>
      </c>
      <c r="AFX20" s="175">
        <v>0.38</v>
      </c>
      <c r="AFY20" s="174">
        <v>3</v>
      </c>
      <c r="AFZ20" s="170">
        <v>36</v>
      </c>
      <c r="AGA20" s="170">
        <v>0</v>
      </c>
      <c r="AGB20" s="170">
        <v>0</v>
      </c>
      <c r="AGC20" s="170">
        <v>3</v>
      </c>
      <c r="AGD20" s="170">
        <v>36</v>
      </c>
      <c r="AGE20" s="170">
        <v>3</v>
      </c>
      <c r="AGF20" s="170">
        <v>36</v>
      </c>
      <c r="AGG20" s="170">
        <v>3</v>
      </c>
      <c r="AGH20" s="170">
        <v>36</v>
      </c>
      <c r="AGI20" s="170">
        <v>0</v>
      </c>
      <c r="AGJ20" s="170">
        <v>18</v>
      </c>
      <c r="AGK20" s="170">
        <v>1</v>
      </c>
      <c r="AGL20" s="177">
        <v>7</v>
      </c>
      <c r="AGM20" s="170">
        <v>1828</v>
      </c>
      <c r="AGN20" s="170">
        <v>5622</v>
      </c>
      <c r="AGO20" s="170">
        <v>8460</v>
      </c>
      <c r="AGP20" s="170">
        <v>7094</v>
      </c>
      <c r="AGQ20" s="170">
        <v>217718500</v>
      </c>
      <c r="AGR20" s="55"/>
      <c r="AGS20" s="174">
        <v>6</v>
      </c>
      <c r="AGT20" s="170">
        <v>55028</v>
      </c>
      <c r="AGU20" s="170">
        <v>1</v>
      </c>
      <c r="AGV20" s="170">
        <v>20</v>
      </c>
      <c r="AGW20" s="176">
        <v>0.15</v>
      </c>
      <c r="AGX20" s="170">
        <v>159</v>
      </c>
      <c r="AGY20" s="176">
        <v>1.1499999999999999</v>
      </c>
      <c r="AGZ20" s="170">
        <v>238</v>
      </c>
      <c r="AHA20" s="170">
        <v>2231</v>
      </c>
      <c r="AHB20" s="170"/>
      <c r="AHC20" s="170"/>
      <c r="AHD20" s="176">
        <v>10.37</v>
      </c>
      <c r="AHE20" s="176">
        <v>89.63</v>
      </c>
      <c r="AHF20" s="170">
        <v>15931</v>
      </c>
      <c r="AHG20" s="170">
        <v>2070</v>
      </c>
      <c r="AHH20" s="17">
        <v>15.1</v>
      </c>
      <c r="AHI20" s="170">
        <v>5118</v>
      </c>
      <c r="AHJ20" s="170">
        <v>0</v>
      </c>
      <c r="AHK20" s="170">
        <v>0</v>
      </c>
      <c r="AHL20" s="170">
        <v>25</v>
      </c>
      <c r="AHM20" s="170">
        <v>133</v>
      </c>
      <c r="AHN20" s="174">
        <v>66897</v>
      </c>
      <c r="AHO20" s="170">
        <v>49930</v>
      </c>
      <c r="AHP20" s="170">
        <v>685</v>
      </c>
      <c r="AHQ20" s="170">
        <v>382</v>
      </c>
      <c r="AHR20" s="170">
        <v>1647</v>
      </c>
      <c r="AHS20" s="170">
        <v>924</v>
      </c>
      <c r="AHT20" s="170">
        <v>1054</v>
      </c>
      <c r="AHU20" s="170">
        <v>667</v>
      </c>
      <c r="AHV20" s="170">
        <v>1243</v>
      </c>
      <c r="AHW20" s="170">
        <v>734</v>
      </c>
      <c r="AHX20" s="170">
        <v>5445</v>
      </c>
      <c r="AHY20" s="170">
        <v>3571</v>
      </c>
      <c r="AHZ20" s="170">
        <v>10588</v>
      </c>
      <c r="AIA20" s="170">
        <v>6564</v>
      </c>
      <c r="AIB20" s="170">
        <v>18969</v>
      </c>
      <c r="AIC20" s="170">
        <v>12497</v>
      </c>
      <c r="AID20" s="170">
        <v>6667</v>
      </c>
      <c r="AIE20" s="170">
        <v>4751</v>
      </c>
      <c r="AIF20" s="170">
        <v>20599</v>
      </c>
      <c r="AIG20" s="170">
        <v>19840</v>
      </c>
      <c r="AIH20" s="170">
        <v>773</v>
      </c>
      <c r="AII20" s="170">
        <v>548</v>
      </c>
      <c r="AIJ20" s="174">
        <v>9095</v>
      </c>
      <c r="AIK20" s="177">
        <v>4613</v>
      </c>
      <c r="AIL20" s="101">
        <v>530</v>
      </c>
      <c r="AIM20" s="101">
        <v>507</v>
      </c>
      <c r="AIN20" s="101">
        <v>354</v>
      </c>
      <c r="AIO20" s="101">
        <v>363</v>
      </c>
      <c r="AIP20" s="101">
        <v>74</v>
      </c>
      <c r="AIQ20" s="101">
        <v>104</v>
      </c>
      <c r="AIR20" s="101">
        <v>33</v>
      </c>
      <c r="AIS20" s="101">
        <v>47</v>
      </c>
      <c r="AIT20" s="101">
        <v>2882</v>
      </c>
      <c r="AIU20" s="101">
        <v>4082</v>
      </c>
      <c r="AIV20" s="101">
        <v>1455</v>
      </c>
      <c r="AIW20" s="102">
        <v>1873</v>
      </c>
      <c r="AIX20" s="75">
        <v>893</v>
      </c>
      <c r="AIY20" s="75">
        <v>953</v>
      </c>
      <c r="AIZ20" s="75">
        <v>670</v>
      </c>
      <c r="AJA20" s="75">
        <v>1163</v>
      </c>
      <c r="AJB20" s="75">
        <v>196</v>
      </c>
      <c r="AJC20" s="75">
        <v>458</v>
      </c>
      <c r="AJD20" s="75">
        <v>122</v>
      </c>
      <c r="AJE20" s="75">
        <v>138</v>
      </c>
      <c r="AJF20" s="75">
        <v>237</v>
      </c>
      <c r="AJG20" s="75">
        <v>220</v>
      </c>
      <c r="AJH20" s="75">
        <v>22</v>
      </c>
      <c r="AJI20" s="75">
        <v>230</v>
      </c>
      <c r="AJJ20" s="75">
        <v>13</v>
      </c>
      <c r="AJK20" s="75">
        <v>14</v>
      </c>
      <c r="AJL20" s="75">
        <v>12</v>
      </c>
      <c r="AJM20" s="75">
        <v>42</v>
      </c>
      <c r="AJN20" s="75">
        <v>26</v>
      </c>
      <c r="AJO20" s="75">
        <v>33</v>
      </c>
      <c r="AJP20" s="75">
        <v>0</v>
      </c>
      <c r="AJQ20" s="75">
        <v>0</v>
      </c>
      <c r="AJR20" s="75">
        <v>0</v>
      </c>
      <c r="AJS20" s="75">
        <v>1</v>
      </c>
      <c r="AJT20" s="75">
        <v>0</v>
      </c>
      <c r="AJU20" s="75">
        <v>0</v>
      </c>
      <c r="AJV20" s="75">
        <v>0</v>
      </c>
      <c r="AJW20" s="75">
        <v>0</v>
      </c>
      <c r="AJX20" s="75">
        <v>0</v>
      </c>
      <c r="AJY20" s="75">
        <v>0</v>
      </c>
      <c r="AJZ20" s="75">
        <v>31</v>
      </c>
      <c r="AKA20" s="75">
        <v>48</v>
      </c>
      <c r="AKB20" s="59">
        <v>10079</v>
      </c>
      <c r="AKC20" s="97">
        <v>11832</v>
      </c>
      <c r="AKD20" s="15"/>
      <c r="AKE20" s="13"/>
      <c r="AKF20" s="140"/>
      <c r="AKG20" s="13"/>
      <c r="AKH20" s="226"/>
      <c r="AKI20" s="59">
        <v>17</v>
      </c>
      <c r="AKJ20" s="97">
        <v>465</v>
      </c>
      <c r="AKK20" s="59">
        <v>5326</v>
      </c>
      <c r="AKL20" s="55">
        <v>6692</v>
      </c>
      <c r="AKM20" s="55">
        <v>275</v>
      </c>
      <c r="AKN20" s="55">
        <v>654</v>
      </c>
      <c r="AKO20" s="132">
        <v>9</v>
      </c>
      <c r="AKP20" s="56">
        <v>18</v>
      </c>
      <c r="AKQ20" s="55">
        <v>118</v>
      </c>
      <c r="AKR20" s="55">
        <v>156</v>
      </c>
      <c r="AKS20" s="55">
        <v>15</v>
      </c>
      <c r="AKT20" s="55">
        <v>30</v>
      </c>
      <c r="AKU20" s="174">
        <v>8694</v>
      </c>
      <c r="AKV20" s="170">
        <v>6979</v>
      </c>
      <c r="AKW20" s="170">
        <v>20006</v>
      </c>
      <c r="AKX20" s="170">
        <v>20402</v>
      </c>
      <c r="AKY20" s="170"/>
      <c r="AKZ20" s="170"/>
      <c r="ALA20" s="170"/>
      <c r="ALB20" s="170"/>
      <c r="ALC20" s="170">
        <v>297</v>
      </c>
      <c r="ALD20" s="170">
        <v>349</v>
      </c>
      <c r="ALE20" s="170">
        <v>1043</v>
      </c>
      <c r="ALF20" s="177">
        <v>1151</v>
      </c>
      <c r="ALG20" s="490"/>
      <c r="ALH20" s="491"/>
      <c r="ALI20" s="491"/>
      <c r="ALJ20" s="491"/>
      <c r="ALK20" s="491"/>
      <c r="ALL20" s="491"/>
      <c r="ALM20" s="491"/>
      <c r="ALN20" s="491"/>
      <c r="ALO20" s="491"/>
      <c r="ALP20" s="491"/>
      <c r="ALQ20" s="491"/>
      <c r="ALR20" s="491"/>
      <c r="ALS20" s="491"/>
      <c r="ALT20" s="492"/>
      <c r="ALU20" s="98">
        <v>84844</v>
      </c>
      <c r="ALV20" s="98">
        <v>54660</v>
      </c>
      <c r="ALW20" s="98">
        <v>278483</v>
      </c>
      <c r="ALX20" s="98">
        <v>294950</v>
      </c>
      <c r="ALY20" s="98">
        <v>140335</v>
      </c>
      <c r="ALZ20" s="98">
        <v>150064</v>
      </c>
      <c r="AMA20" s="98">
        <v>86480</v>
      </c>
      <c r="AMB20" s="98">
        <v>82782</v>
      </c>
      <c r="AMC20" s="98">
        <v>298898</v>
      </c>
      <c r="AMD20" s="98">
        <v>269492</v>
      </c>
      <c r="AME20" s="98">
        <v>138334</v>
      </c>
      <c r="AMF20" s="98">
        <v>138749</v>
      </c>
      <c r="AMG20" s="98">
        <v>97599</v>
      </c>
      <c r="AMH20" s="98">
        <v>153563</v>
      </c>
      <c r="AMI20" s="98">
        <v>5101</v>
      </c>
      <c r="AMJ20" s="98">
        <v>28113</v>
      </c>
      <c r="AMK20" s="178">
        <v>7.5078269210688857</v>
      </c>
      <c r="AML20" s="20">
        <v>4.6623386925492145</v>
      </c>
      <c r="AMM20" s="20">
        <v>24.642899491537722</v>
      </c>
      <c r="AMN20" s="20">
        <v>25.158375363472206</v>
      </c>
      <c r="AMO20" s="20">
        <v>12.418213320543611</v>
      </c>
      <c r="AMP20" s="20">
        <v>12.800021836053883</v>
      </c>
      <c r="AMQ20" s="20">
        <v>7.6525962016646698</v>
      </c>
      <c r="AMR20" s="20">
        <v>7.0610633305270589</v>
      </c>
      <c r="AMS20" s="20">
        <v>26.449418356673988</v>
      </c>
      <c r="AMT20" s="20">
        <v>22.986882161223434</v>
      </c>
      <c r="AMU20" s="20">
        <v>12.241145270132753</v>
      </c>
      <c r="AMV20" s="20">
        <v>11.834885313803712</v>
      </c>
      <c r="AMW20" s="20">
        <v>8.6365140689901718</v>
      </c>
      <c r="AMX20" s="20">
        <v>13.098476338162001</v>
      </c>
      <c r="AMY20" s="20">
        <v>0.45138636938819937</v>
      </c>
      <c r="AMZ20" s="20">
        <v>2.3979569642084901</v>
      </c>
      <c r="ANA20" s="20">
        <v>99.681702260205967</v>
      </c>
      <c r="ANB20" s="20">
        <v>97.93094859741737</v>
      </c>
      <c r="ANC20" s="20">
        <v>32.154266003819217</v>
      </c>
      <c r="AND20" s="20">
        <v>29.820714056021419</v>
      </c>
      <c r="ANE20" s="130">
        <v>12489</v>
      </c>
      <c r="ANF20" s="129">
        <v>33.03269149386373</v>
      </c>
      <c r="ANG20" s="131">
        <v>25319</v>
      </c>
      <c r="ANH20" s="129">
        <v>66.967308506136263</v>
      </c>
      <c r="ANI20" s="131">
        <v>323655</v>
      </c>
      <c r="ANJ20" s="129">
        <v>50.500078015290995</v>
      </c>
      <c r="ANK20" s="131">
        <v>317245</v>
      </c>
      <c r="ANL20" s="129">
        <v>49.499921984709005</v>
      </c>
      <c r="ANM20" s="130">
        <v>44</v>
      </c>
      <c r="ANN20" s="129">
        <v>2.2222222222222223</v>
      </c>
      <c r="ANO20" s="131">
        <v>1936</v>
      </c>
      <c r="ANP20" s="129">
        <v>97.777777777777771</v>
      </c>
      <c r="ANQ20" s="131">
        <v>17</v>
      </c>
      <c r="ANR20" s="129">
        <v>0.42649272453587561</v>
      </c>
      <c r="ANS20" s="131">
        <v>3969</v>
      </c>
      <c r="ANT20" s="129">
        <v>99.573507275464124</v>
      </c>
      <c r="ANU20" s="64">
        <v>30996</v>
      </c>
      <c r="ANV20" s="129">
        <v>52.863526281679576</v>
      </c>
      <c r="ANW20" s="64">
        <v>27638</v>
      </c>
      <c r="ANX20" s="225">
        <v>47.136473718320424</v>
      </c>
      <c r="ANY20" s="179">
        <v>3247</v>
      </c>
      <c r="ANZ20" s="129">
        <v>27.547297870535338</v>
      </c>
      <c r="AOA20" s="131">
        <v>8540</v>
      </c>
      <c r="AOB20" s="129">
        <v>72.452702129464669</v>
      </c>
      <c r="AOC20" s="131">
        <v>84153</v>
      </c>
      <c r="AOD20" s="129">
        <v>52.039453342403064</v>
      </c>
      <c r="AOE20" s="131">
        <v>77557</v>
      </c>
      <c r="AOF20" s="129">
        <v>47.960546657596929</v>
      </c>
      <c r="AOG20" s="131">
        <v>7850</v>
      </c>
      <c r="AOH20" s="129">
        <v>51.411356342917024</v>
      </c>
      <c r="AOI20" s="131">
        <v>7419</v>
      </c>
      <c r="AOJ20" s="129">
        <v>48.588643657082983</v>
      </c>
      <c r="AOK20" s="130">
        <v>83637</v>
      </c>
      <c r="AOL20" s="131">
        <v>77190</v>
      </c>
      <c r="AOM20" s="131">
        <v>40819</v>
      </c>
      <c r="AON20" s="131">
        <v>38875</v>
      </c>
      <c r="AOO20" s="129">
        <v>48.804954744909551</v>
      </c>
      <c r="AOP20" s="129">
        <v>50.362741287731573</v>
      </c>
      <c r="AOQ20" s="131">
        <v>1655</v>
      </c>
      <c r="AOR20" s="129">
        <v>51.461442786069654</v>
      </c>
      <c r="AOS20" s="131">
        <v>1561</v>
      </c>
      <c r="AOT20" s="129">
        <v>48.538557213930353</v>
      </c>
      <c r="AOU20" s="131" t="s">
        <v>25</v>
      </c>
      <c r="AOV20" s="129" t="s">
        <v>25</v>
      </c>
      <c r="AOW20" s="131" t="s">
        <v>25</v>
      </c>
      <c r="AOX20" s="129" t="s">
        <v>25</v>
      </c>
      <c r="AOY20" s="131">
        <v>583</v>
      </c>
      <c r="AOZ20" s="131">
        <v>557</v>
      </c>
      <c r="APA20" s="129">
        <v>104.66786355475763</v>
      </c>
      <c r="APB20" s="131">
        <v>159</v>
      </c>
      <c r="APC20" s="131">
        <v>75</v>
      </c>
      <c r="APD20" s="129">
        <v>32.051282051282051</v>
      </c>
      <c r="APE20" s="131">
        <v>174</v>
      </c>
      <c r="APF20" s="131">
        <v>16187</v>
      </c>
      <c r="APG20" s="130">
        <v>1988</v>
      </c>
      <c r="APH20" s="129">
        <v>31.096511809791959</v>
      </c>
      <c r="API20" s="131">
        <v>4405</v>
      </c>
      <c r="APJ20" s="129">
        <v>68.903488190208037</v>
      </c>
      <c r="APK20" s="131">
        <v>54185</v>
      </c>
      <c r="APL20" s="129">
        <v>51.875005983552413</v>
      </c>
      <c r="APM20" s="131">
        <v>50268</v>
      </c>
      <c r="APN20" s="129">
        <v>48.124994016447587</v>
      </c>
      <c r="APO20" s="131">
        <v>3341</v>
      </c>
      <c r="APP20" s="129">
        <v>50.331425128050626</v>
      </c>
      <c r="APQ20" s="131">
        <v>3297</v>
      </c>
      <c r="APR20" s="129">
        <v>49.668574871949382</v>
      </c>
      <c r="APS20" s="130">
        <v>53884</v>
      </c>
      <c r="APT20" s="131">
        <v>49992</v>
      </c>
      <c r="APU20" s="131">
        <v>40034</v>
      </c>
      <c r="APV20" s="131">
        <v>39559</v>
      </c>
      <c r="APW20" s="129">
        <v>74.296637220696311</v>
      </c>
      <c r="APX20" s="129">
        <v>79.130660905744918</v>
      </c>
      <c r="APY20" s="131">
        <v>960</v>
      </c>
      <c r="APZ20" s="129">
        <v>50.739957716701902</v>
      </c>
      <c r="AQA20" s="131">
        <v>932</v>
      </c>
      <c r="AQB20" s="129">
        <v>49.260042283298098</v>
      </c>
      <c r="AQC20" s="131" t="s">
        <v>25</v>
      </c>
      <c r="AQD20" s="131" t="s">
        <v>25</v>
      </c>
      <c r="AQE20" s="131" t="s">
        <v>25</v>
      </c>
      <c r="AQF20" s="131" t="s">
        <v>25</v>
      </c>
      <c r="AQG20" s="131">
        <v>226</v>
      </c>
      <c r="AQH20" s="131">
        <v>194</v>
      </c>
      <c r="AQI20" s="20">
        <v>116.49484536082475</v>
      </c>
      <c r="AQJ20" s="131">
        <v>46</v>
      </c>
      <c r="AQK20" s="131">
        <v>26</v>
      </c>
      <c r="AQL20" s="20">
        <v>36.111111111111107</v>
      </c>
      <c r="AQM20" s="130"/>
      <c r="AQN20" s="20"/>
      <c r="AQO20" s="131"/>
      <c r="AQP20" s="20"/>
      <c r="AQQ20" s="131"/>
      <c r="AQR20" s="20"/>
      <c r="AQS20" s="131"/>
      <c r="AQT20" s="20"/>
      <c r="AQU20" s="131"/>
      <c r="AQV20" s="20"/>
      <c r="AQW20" s="131"/>
      <c r="AQX20" s="20"/>
      <c r="AQY20" s="131"/>
      <c r="AQZ20" s="20"/>
      <c r="ARA20" s="131"/>
      <c r="ARB20" s="20"/>
      <c r="ARC20" s="131"/>
      <c r="ARD20" s="20"/>
      <c r="ARE20" s="131"/>
      <c r="ARF20" s="20"/>
      <c r="ARG20" s="131"/>
      <c r="ARH20" s="20"/>
      <c r="ARI20" s="131"/>
      <c r="ARJ20" s="20"/>
      <c r="ARK20" s="131"/>
      <c r="ARL20" s="20"/>
      <c r="ARM20" s="131"/>
      <c r="ARN20" s="20"/>
      <c r="ARO20" s="131"/>
      <c r="ARP20" s="20"/>
      <c r="ARQ20" s="131"/>
      <c r="ARR20" s="20"/>
      <c r="ARS20" s="131">
        <v>193</v>
      </c>
      <c r="ART20" s="131">
        <v>133</v>
      </c>
      <c r="ARU20" s="20">
        <v>145.11278195488723</v>
      </c>
      <c r="ARV20" s="131">
        <v>35</v>
      </c>
      <c r="ARW20" s="131">
        <v>4</v>
      </c>
      <c r="ARX20" s="20">
        <v>10.256410256410255</v>
      </c>
      <c r="ARY20" s="130">
        <v>4200</v>
      </c>
      <c r="ARZ20" s="20">
        <v>64.884906534837015</v>
      </c>
      <c r="ASA20" s="131">
        <v>2273</v>
      </c>
      <c r="ASB20" s="20">
        <v>35.115093465162985</v>
      </c>
      <c r="ASC20" s="131">
        <v>90894</v>
      </c>
      <c r="ASD20" s="20">
        <v>47.022245214692191</v>
      </c>
      <c r="ASE20" s="131">
        <v>102406</v>
      </c>
      <c r="ASF20" s="20">
        <v>52.977754785307809</v>
      </c>
      <c r="ASG20" s="130">
        <v>61</v>
      </c>
      <c r="ASH20" s="20">
        <v>23.282442748091604</v>
      </c>
      <c r="ASI20" s="131">
        <v>201</v>
      </c>
      <c r="ASJ20" s="20">
        <v>76.717557251908403</v>
      </c>
      <c r="ASK20" s="131">
        <v>595</v>
      </c>
      <c r="ASL20" s="20">
        <v>61.403508771929829</v>
      </c>
      <c r="ASM20" s="131">
        <v>374</v>
      </c>
      <c r="ASN20" s="20">
        <v>38.596491228070171</v>
      </c>
      <c r="ASO20" s="130"/>
      <c r="ASP20" s="20"/>
      <c r="ASQ20" s="131"/>
      <c r="ASR20" s="20"/>
      <c r="ASS20" s="131"/>
      <c r="AST20" s="20"/>
      <c r="ASU20" s="131"/>
      <c r="ASV20" s="20"/>
      <c r="ASW20" s="131">
        <v>8</v>
      </c>
      <c r="ASX20" s="131">
        <v>190</v>
      </c>
      <c r="ASY20" s="20">
        <v>95.959595959595958</v>
      </c>
      <c r="ASZ20" s="131">
        <v>16171</v>
      </c>
      <c r="ATA20" s="129">
        <v>28.803234597367439</v>
      </c>
      <c r="ATB20" s="131">
        <v>39972</v>
      </c>
      <c r="ATC20" s="129">
        <v>71.196765402632565</v>
      </c>
      <c r="ATD20" s="59">
        <v>1246</v>
      </c>
      <c r="ATE20" s="17">
        <v>40.323624595469255</v>
      </c>
      <c r="ATF20" s="55">
        <v>1844</v>
      </c>
      <c r="ATG20" s="19">
        <v>59.676375404530745</v>
      </c>
      <c r="ATH20" s="18">
        <v>2874</v>
      </c>
      <c r="ATI20" s="17">
        <v>15</v>
      </c>
      <c r="ATJ20" s="17">
        <v>0.52192066805845516</v>
      </c>
      <c r="ATK20" s="59">
        <v>14</v>
      </c>
      <c r="ATL20" s="17">
        <f>ATK20/(ATK20+ATM20)*100</f>
        <v>20.588235294117645</v>
      </c>
      <c r="ATM20" s="55">
        <v>54</v>
      </c>
      <c r="ATN20" s="17">
        <f>ATM20/(ATK20+ATM20)*100</f>
        <v>79.411764705882348</v>
      </c>
      <c r="ATO20" s="132">
        <v>159</v>
      </c>
      <c r="ATP20" s="17">
        <f>ATO20/(ATO20+ATQ20)*100</f>
        <v>15.259117082533589</v>
      </c>
      <c r="ATQ20" s="132">
        <v>883</v>
      </c>
      <c r="ATR20" s="17">
        <f>ATQ20/(ATO20+ATQ20)*100</f>
        <v>84.740882917466408</v>
      </c>
      <c r="ATS20" s="132">
        <v>72</v>
      </c>
      <c r="ATT20" s="17">
        <f>ATS20/(ATS20+ATU20)*100</f>
        <v>69.902912621359221</v>
      </c>
      <c r="ATU20" s="132">
        <v>31</v>
      </c>
      <c r="ATV20" s="19">
        <f>ATU20/(ATS20+ATU20)*100</f>
        <v>30.097087378640776</v>
      </c>
      <c r="ATW20" s="92">
        <v>34722</v>
      </c>
      <c r="ATX20" s="120">
        <v>0.79479999999999995</v>
      </c>
      <c r="ATY20" s="92">
        <v>29458</v>
      </c>
      <c r="ATZ20" s="120">
        <v>0.64490000000000003</v>
      </c>
      <c r="AUA20" s="92">
        <v>282</v>
      </c>
      <c r="AUB20" s="120">
        <v>19.148</v>
      </c>
      <c r="AUC20" s="120">
        <v>0</v>
      </c>
      <c r="AUD20" s="120">
        <v>0</v>
      </c>
      <c r="AUE20" s="120">
        <v>80.850999999999999</v>
      </c>
      <c r="AUF20" s="92">
        <v>192</v>
      </c>
      <c r="AUG20" s="120">
        <v>23.957999999999998</v>
      </c>
      <c r="AUH20" s="120">
        <v>0</v>
      </c>
      <c r="AUI20" s="120">
        <v>1.0409999999999999</v>
      </c>
      <c r="AUJ20" s="128">
        <v>75</v>
      </c>
      <c r="AUK20" s="90" t="s">
        <v>25</v>
      </c>
      <c r="AUL20" s="120">
        <v>99.97</v>
      </c>
      <c r="AUM20" s="93">
        <v>1464</v>
      </c>
      <c r="AUN20" s="55">
        <v>11</v>
      </c>
      <c r="AUO20" s="92">
        <v>297</v>
      </c>
      <c r="AUP20" s="55">
        <v>2</v>
      </c>
      <c r="AUQ20" s="92">
        <v>0</v>
      </c>
      <c r="AUR20" s="92">
        <v>0</v>
      </c>
      <c r="AUS20" s="92">
        <v>75</v>
      </c>
      <c r="AUT20" s="92">
        <v>52</v>
      </c>
      <c r="AUU20" s="92">
        <v>1285</v>
      </c>
      <c r="AUV20" s="92">
        <v>190</v>
      </c>
      <c r="AUW20" s="92">
        <v>104</v>
      </c>
      <c r="AUX20" s="92">
        <v>55</v>
      </c>
      <c r="AUY20" s="92">
        <v>0</v>
      </c>
      <c r="AUZ20" s="94">
        <v>0</v>
      </c>
      <c r="AVA20" s="92">
        <v>269</v>
      </c>
      <c r="AVB20" s="92">
        <v>11</v>
      </c>
      <c r="AVC20" s="92">
        <v>12</v>
      </c>
      <c r="AVD20" s="92">
        <v>0</v>
      </c>
      <c r="AVE20" s="92">
        <v>147</v>
      </c>
      <c r="AVF20" s="92">
        <v>6</v>
      </c>
      <c r="AVG20" s="92">
        <v>69</v>
      </c>
      <c r="AVH20" s="92">
        <v>1</v>
      </c>
      <c r="AVI20" s="92">
        <v>22</v>
      </c>
      <c r="AVJ20" s="92">
        <v>4</v>
      </c>
      <c r="AVK20" s="92">
        <v>14</v>
      </c>
      <c r="AVL20" s="92">
        <v>0</v>
      </c>
      <c r="AVM20" s="92">
        <v>5</v>
      </c>
      <c r="AVN20" s="92">
        <v>0</v>
      </c>
      <c r="AVO20" s="92">
        <v>0</v>
      </c>
      <c r="AVP20" s="92">
        <v>0</v>
      </c>
      <c r="AVQ20" s="92">
        <v>0</v>
      </c>
      <c r="AVR20" s="92">
        <v>0</v>
      </c>
      <c r="AVS20" s="93">
        <v>50</v>
      </c>
      <c r="AVT20" s="92">
        <v>4</v>
      </c>
      <c r="AVU20" s="92">
        <v>0</v>
      </c>
      <c r="AVV20" s="92">
        <v>0</v>
      </c>
      <c r="AVW20" s="92">
        <v>4</v>
      </c>
      <c r="AVX20" s="92">
        <v>2</v>
      </c>
      <c r="AVY20" s="92">
        <v>19</v>
      </c>
      <c r="AVZ20" s="92">
        <v>2</v>
      </c>
      <c r="AWA20" s="92">
        <v>17</v>
      </c>
      <c r="AWB20" s="92">
        <v>0</v>
      </c>
      <c r="AWC20" s="92">
        <v>7</v>
      </c>
      <c r="AWD20" s="92">
        <v>0</v>
      </c>
      <c r="AWE20" s="92">
        <v>2</v>
      </c>
      <c r="AWF20" s="92">
        <v>0</v>
      </c>
      <c r="AWG20" s="92">
        <v>1</v>
      </c>
      <c r="AWH20" s="92">
        <v>0</v>
      </c>
      <c r="AWI20" s="92">
        <v>0</v>
      </c>
      <c r="AWJ20" s="92">
        <v>0</v>
      </c>
      <c r="AWK20" s="93">
        <v>9568</v>
      </c>
      <c r="AWL20" s="92">
        <v>6320</v>
      </c>
      <c r="AWM20" s="92">
        <v>2867</v>
      </c>
      <c r="AWN20" s="92">
        <v>1872</v>
      </c>
      <c r="AWO20" s="92">
        <v>914</v>
      </c>
      <c r="AWP20" s="92">
        <v>622</v>
      </c>
      <c r="AWQ20" s="92">
        <v>691</v>
      </c>
      <c r="AWR20" s="92">
        <v>422</v>
      </c>
      <c r="AWS20" s="92">
        <v>518</v>
      </c>
      <c r="AWT20" s="92">
        <v>512</v>
      </c>
      <c r="AWU20" s="92">
        <v>572</v>
      </c>
      <c r="AWV20" s="92">
        <v>194</v>
      </c>
      <c r="AWW20" s="92">
        <v>526</v>
      </c>
      <c r="AWX20" s="92">
        <v>313</v>
      </c>
      <c r="AWY20" s="92">
        <v>476</v>
      </c>
      <c r="AWZ20" s="92">
        <v>141</v>
      </c>
      <c r="AXA20" s="92">
        <v>343</v>
      </c>
      <c r="AXB20" s="92">
        <v>143</v>
      </c>
      <c r="AXC20" s="92">
        <v>263</v>
      </c>
      <c r="AXD20" s="92">
        <v>244</v>
      </c>
      <c r="AXE20" s="92">
        <v>303</v>
      </c>
      <c r="AXF20" s="92">
        <v>282</v>
      </c>
      <c r="AXG20" s="92">
        <v>247</v>
      </c>
      <c r="AXH20" s="92">
        <v>135</v>
      </c>
      <c r="AXI20" s="92">
        <v>156</v>
      </c>
      <c r="AXJ20" s="92">
        <v>119</v>
      </c>
      <c r="AXK20" s="92">
        <v>2095</v>
      </c>
      <c r="AXL20" s="92">
        <v>1575</v>
      </c>
      <c r="AXM20" s="93">
        <v>51</v>
      </c>
      <c r="AXN20" s="92">
        <v>37</v>
      </c>
      <c r="AXO20" s="92">
        <v>30</v>
      </c>
      <c r="AXP20" s="92">
        <v>19</v>
      </c>
      <c r="AXQ20" s="92">
        <v>8</v>
      </c>
      <c r="AXR20" s="92">
        <v>9</v>
      </c>
      <c r="AXS20" s="92">
        <v>20</v>
      </c>
      <c r="AXT20" s="92">
        <v>10</v>
      </c>
      <c r="AXU20" s="92">
        <v>89</v>
      </c>
      <c r="AXV20" s="92">
        <v>41</v>
      </c>
      <c r="AXW20" s="92">
        <v>729</v>
      </c>
      <c r="AXX20" s="92">
        <v>287</v>
      </c>
      <c r="AXY20" s="92">
        <v>2723</v>
      </c>
      <c r="AXZ20" s="92">
        <v>1264</v>
      </c>
      <c r="AYA20" s="92">
        <v>5948</v>
      </c>
      <c r="AYB20" s="92">
        <v>4672</v>
      </c>
      <c r="AYC20" s="94">
        <v>4</v>
      </c>
      <c r="AYD20" s="92">
        <v>549</v>
      </c>
      <c r="AYE20" s="92">
        <v>331</v>
      </c>
      <c r="AYF20" s="92">
        <v>554</v>
      </c>
      <c r="AYG20" s="92">
        <v>268</v>
      </c>
      <c r="AYH20" s="92">
        <v>307</v>
      </c>
      <c r="AYI20" s="92">
        <v>256</v>
      </c>
      <c r="AYJ20" s="92">
        <v>157</v>
      </c>
      <c r="AYK20" s="92">
        <v>76</v>
      </c>
      <c r="AYL20" s="92">
        <v>257</v>
      </c>
      <c r="AYM20" s="92" t="s">
        <v>25</v>
      </c>
      <c r="AYN20" s="92">
        <v>188</v>
      </c>
      <c r="AYO20" s="92" t="s">
        <v>25</v>
      </c>
      <c r="AYP20" s="92">
        <v>96</v>
      </c>
      <c r="AYQ20" s="92">
        <v>89</v>
      </c>
      <c r="AYR20" s="92">
        <v>63</v>
      </c>
      <c r="AYS20" s="92">
        <v>46</v>
      </c>
      <c r="AYT20" s="92">
        <v>121</v>
      </c>
      <c r="AYU20" s="92">
        <v>275</v>
      </c>
      <c r="AYV20" s="92">
        <v>70</v>
      </c>
      <c r="AYW20" s="119">
        <v>712.23782800000004</v>
      </c>
      <c r="AYX20" s="120">
        <v>462.19896299999999</v>
      </c>
      <c r="AYY20" s="120">
        <v>213.41825399999999</v>
      </c>
      <c r="AYZ20" s="120">
        <v>136.90450300000001</v>
      </c>
      <c r="AZA20" s="120">
        <v>68.037768999999997</v>
      </c>
      <c r="AZB20" s="120">
        <v>45.488568999999998</v>
      </c>
      <c r="AZC20" s="120">
        <v>51.437745</v>
      </c>
      <c r="AZD20" s="120">
        <v>30.862019</v>
      </c>
      <c r="AZE20" s="120">
        <v>38.559697999999997</v>
      </c>
      <c r="AZF20" s="120">
        <v>37.443967000000001</v>
      </c>
      <c r="AZG20" s="120">
        <v>42.579434999999997</v>
      </c>
      <c r="AZH20" s="120">
        <v>14.187753000000001</v>
      </c>
      <c r="AZI20" s="120">
        <v>39.155214999999998</v>
      </c>
      <c r="AZJ20" s="120">
        <v>22.890550000000001</v>
      </c>
      <c r="AZK20" s="120">
        <v>35.433236000000001</v>
      </c>
      <c r="AZL20" s="120">
        <v>10.457983</v>
      </c>
      <c r="AZM20" s="120">
        <v>25.532772999999999</v>
      </c>
      <c r="AZN20" s="120">
        <v>10.457983</v>
      </c>
      <c r="AZO20" s="120">
        <v>19.577608000000001</v>
      </c>
      <c r="AZP20" s="120">
        <v>17.844390000000001</v>
      </c>
      <c r="AZQ20" s="120">
        <v>22.55519</v>
      </c>
      <c r="AZR20" s="120">
        <v>20.623435000000001</v>
      </c>
      <c r="AZS20" s="120">
        <v>18.386574</v>
      </c>
      <c r="AZT20" s="120">
        <v>9.8729209999999998</v>
      </c>
      <c r="AZU20" s="120">
        <v>11.612572999999999</v>
      </c>
      <c r="AZV20" s="120">
        <v>8.7027970000000003</v>
      </c>
      <c r="AZW20" s="120">
        <v>155.95090400000001</v>
      </c>
      <c r="AZX20" s="128">
        <v>115.184077</v>
      </c>
      <c r="AZY20" s="91">
        <v>375.08269999999999</v>
      </c>
      <c r="AZZ20" s="91">
        <v>289.42430000000002</v>
      </c>
      <c r="BAA20" s="91">
        <v>220.6369</v>
      </c>
      <c r="BAB20" s="91">
        <v>148.6233</v>
      </c>
      <c r="BAC20" s="91">
        <v>415.54629999999997</v>
      </c>
      <c r="BAD20" s="91">
        <v>321.2921</v>
      </c>
      <c r="BAE20" s="91">
        <v>15.269069999999999</v>
      </c>
      <c r="BAF20" s="91">
        <v>18.594080000000002</v>
      </c>
      <c r="BAG20" s="91">
        <v>12.96668</v>
      </c>
      <c r="BAH20" s="91">
        <v>7.0279499999999997</v>
      </c>
      <c r="BAI20" s="91">
        <v>43.46584</v>
      </c>
      <c r="BAJ20" s="91">
        <v>21.628810000000001</v>
      </c>
      <c r="BAK20" s="91">
        <v>168.6079</v>
      </c>
      <c r="BAL20" s="91">
        <v>64.435879999999997</v>
      </c>
      <c r="BAM20" s="91">
        <v>745.22699999999998</v>
      </c>
      <c r="BAN20" s="91">
        <v>322.31819999999999</v>
      </c>
      <c r="BAO20" s="91">
        <v>4877.4489999999996</v>
      </c>
      <c r="BAP20" s="91">
        <v>3384.4279999999999</v>
      </c>
      <c r="BAQ20" s="128">
        <v>15.162427504643494</v>
      </c>
      <c r="BAR20" s="91">
        <v>40.867325233999999</v>
      </c>
      <c r="BAS20" s="91">
        <v>24.206939346999999</v>
      </c>
      <c r="BAT20" s="91">
        <v>41.239523095000003</v>
      </c>
      <c r="BAU20" s="91">
        <v>19.599576269</v>
      </c>
      <c r="BAV20" s="91">
        <v>22.852948719</v>
      </c>
      <c r="BAW20" s="91">
        <v>18.721983302000002</v>
      </c>
      <c r="BAX20" s="91">
        <v>11.687012863</v>
      </c>
      <c r="BAY20" s="91">
        <v>5.5580887926999996</v>
      </c>
      <c r="BAZ20" s="91">
        <v>19.130970099999999</v>
      </c>
      <c r="BBA20" s="91" t="s">
        <v>25</v>
      </c>
      <c r="BBB20" s="91">
        <v>13.994639606</v>
      </c>
      <c r="BBC20" s="91" t="s">
        <v>25</v>
      </c>
      <c r="BBD20" s="91">
        <v>7.1461989479000003</v>
      </c>
      <c r="BBE20" s="91">
        <v>6.5088145072000003</v>
      </c>
      <c r="BBF20" s="91">
        <v>4.6896930595999997</v>
      </c>
      <c r="BBG20" s="91">
        <v>3.3641063744999999</v>
      </c>
      <c r="BBH20" s="91">
        <v>9.0071882572999993</v>
      </c>
      <c r="BBI20" s="91">
        <v>20.1115055</v>
      </c>
      <c r="BBJ20" s="120">
        <v>5.1192923090000004</v>
      </c>
      <c r="BBK20" s="119">
        <v>558.05432599999995</v>
      </c>
      <c r="BBL20" s="120">
        <v>335.774676</v>
      </c>
      <c r="BBM20" s="120">
        <v>169.435135</v>
      </c>
      <c r="BBN20" s="120">
        <v>101.082638</v>
      </c>
      <c r="BBO20" s="120">
        <v>52.069412</v>
      </c>
      <c r="BBP20" s="120">
        <v>31.771056000000002</v>
      </c>
      <c r="BBQ20" s="120">
        <v>39.600022000000003</v>
      </c>
      <c r="BBR20" s="120">
        <v>21.675194000000001</v>
      </c>
      <c r="BBS20" s="120">
        <v>30.387571999999999</v>
      </c>
      <c r="BBT20" s="120">
        <v>26.861847000000001</v>
      </c>
      <c r="BBU20" s="120">
        <v>36.149832000000004</v>
      </c>
      <c r="BBV20" s="120">
        <v>11.659756</v>
      </c>
      <c r="BBW20" s="120">
        <v>28.629591999999999</v>
      </c>
      <c r="BBX20" s="120">
        <v>15.559768999999999</v>
      </c>
      <c r="BBY20" s="120">
        <v>25.291537999999999</v>
      </c>
      <c r="BBZ20" s="120">
        <v>7.0003760000000002</v>
      </c>
      <c r="BCA20" s="120">
        <v>20.200617999999999</v>
      </c>
      <c r="BCB20" s="120">
        <v>7.8455870000000001</v>
      </c>
      <c r="BCC20" s="120">
        <v>15.150302</v>
      </c>
      <c r="BCD20" s="120">
        <v>12.488092999999999</v>
      </c>
      <c r="BCE20" s="120">
        <v>16.563251999999999</v>
      </c>
      <c r="BCF20" s="120">
        <v>14.165816</v>
      </c>
      <c r="BCG20" s="120">
        <v>15.074883</v>
      </c>
      <c r="BCH20" s="120">
        <v>8.1576970000000006</v>
      </c>
      <c r="BCI20" s="120">
        <v>8.8479799999999997</v>
      </c>
      <c r="BCJ20" s="128">
        <v>6.0279939999999996</v>
      </c>
      <c r="BCK20" s="119">
        <v>32.414053033999998</v>
      </c>
      <c r="BCL20" s="120">
        <v>17.687120066999999</v>
      </c>
      <c r="BCM20" s="120">
        <v>33.278138159000001</v>
      </c>
      <c r="BCN20" s="120">
        <v>14.862329938</v>
      </c>
      <c r="BCO20" s="120">
        <v>18.214071500999999</v>
      </c>
      <c r="BCP20" s="120">
        <v>13.585247303999999</v>
      </c>
      <c r="BCQ20" s="120">
        <v>9.0605701152000009</v>
      </c>
      <c r="BCR20" s="120">
        <v>4.0295495690000003</v>
      </c>
      <c r="BCS20" s="120">
        <v>15.217965492999999</v>
      </c>
      <c r="BCT20" s="120" t="s">
        <v>25</v>
      </c>
      <c r="BCU20" s="120">
        <v>10.834594436</v>
      </c>
      <c r="BCV20" s="120" t="s">
        <v>25</v>
      </c>
      <c r="BCW20" s="120">
        <v>5.6780982562000002</v>
      </c>
      <c r="BCX20" s="120">
        <v>4.7186453141999998</v>
      </c>
      <c r="BCY20" s="120">
        <v>3.8359637368000001</v>
      </c>
      <c r="BCZ20" s="120">
        <v>2.5138141396</v>
      </c>
      <c r="BDA20" s="120">
        <v>6.7790686249999998</v>
      </c>
      <c r="BDB20" s="120">
        <v>14.829145951999999</v>
      </c>
      <c r="BDC20" s="128">
        <v>3.7203118549999998</v>
      </c>
      <c r="BDD20" s="90">
        <v>1061</v>
      </c>
      <c r="BDE20" s="90">
        <v>2176</v>
      </c>
      <c r="BDF20" s="90">
        <v>8</v>
      </c>
      <c r="BDG20" s="90">
        <v>17</v>
      </c>
      <c r="BDH20" s="90">
        <v>139</v>
      </c>
      <c r="BDI20" s="90">
        <v>278</v>
      </c>
      <c r="BDJ20" s="90">
        <v>460</v>
      </c>
      <c r="BDK20" s="90">
        <v>1230</v>
      </c>
      <c r="BDL20" s="90">
        <v>311</v>
      </c>
      <c r="BDM20" s="90">
        <v>521</v>
      </c>
      <c r="BDN20" s="90">
        <v>143</v>
      </c>
      <c r="BDO20" s="94">
        <v>130</v>
      </c>
      <c r="BDP20" s="90">
        <v>247</v>
      </c>
      <c r="BDQ20" s="90">
        <v>135</v>
      </c>
      <c r="BDR20" s="90">
        <v>0</v>
      </c>
      <c r="BDS20" s="90">
        <v>0</v>
      </c>
      <c r="BDT20" s="90">
        <v>10</v>
      </c>
      <c r="BDU20" s="90">
        <v>8</v>
      </c>
      <c r="BDV20" s="90">
        <v>74</v>
      </c>
      <c r="BDW20" s="90">
        <v>56</v>
      </c>
      <c r="BDX20" s="90">
        <v>109</v>
      </c>
      <c r="BDY20" s="90">
        <v>47</v>
      </c>
      <c r="BDZ20" s="90">
        <v>54</v>
      </c>
      <c r="BEA20" s="92">
        <v>24</v>
      </c>
      <c r="BEB20" s="119">
        <v>18.386569999999999</v>
      </c>
      <c r="BEC20" s="120">
        <v>9.8729209999999998</v>
      </c>
      <c r="BED20" s="120">
        <v>0</v>
      </c>
      <c r="BEE20" s="120">
        <v>0</v>
      </c>
      <c r="BEF20" s="120">
        <v>4.8838020000000002</v>
      </c>
      <c r="BEG20" s="120">
        <v>4.2202549999999999</v>
      </c>
      <c r="BEH20" s="120">
        <v>17.115210000000001</v>
      </c>
      <c r="BEI20" s="120">
        <v>12.57286</v>
      </c>
      <c r="BEJ20" s="120">
        <v>29.83098</v>
      </c>
      <c r="BEK20" s="120">
        <v>11.98493</v>
      </c>
      <c r="BEL20" s="120">
        <v>44.280810000000002</v>
      </c>
      <c r="BEM20" s="128">
        <v>17.385760000000001</v>
      </c>
      <c r="BEN20" s="92">
        <v>452</v>
      </c>
      <c r="BEO20" s="92">
        <v>292</v>
      </c>
      <c r="BEP20" s="92">
        <v>1496</v>
      </c>
      <c r="BEQ20" s="92">
        <v>729</v>
      </c>
      <c r="BER20" s="92">
        <v>1754</v>
      </c>
      <c r="BES20" s="92">
        <v>465</v>
      </c>
      <c r="BET20" s="92">
        <v>1912</v>
      </c>
      <c r="BEU20" s="92">
        <v>247</v>
      </c>
      <c r="BEV20" s="92">
        <v>958</v>
      </c>
      <c r="BEW20" s="92">
        <v>62</v>
      </c>
      <c r="BEX20" s="92">
        <v>219</v>
      </c>
      <c r="BEY20" s="92">
        <v>8</v>
      </c>
      <c r="BEZ20" s="92">
        <v>37</v>
      </c>
      <c r="BFA20" s="92">
        <v>1</v>
      </c>
      <c r="BFB20" s="92">
        <v>9</v>
      </c>
      <c r="BFC20" s="92">
        <v>0</v>
      </c>
      <c r="BFD20" s="59">
        <v>3302</v>
      </c>
      <c r="BFE20" s="55">
        <v>3979</v>
      </c>
      <c r="BFF20" s="162">
        <v>2761</v>
      </c>
      <c r="BFG20" s="55">
        <v>3613</v>
      </c>
      <c r="BFH20" s="59">
        <v>136</v>
      </c>
      <c r="BFI20" s="97">
        <v>1277</v>
      </c>
      <c r="BFJ20" s="59">
        <v>30.99</v>
      </c>
      <c r="BFK20" s="97">
        <v>4.03</v>
      </c>
      <c r="BFL20" s="59">
        <v>73</v>
      </c>
      <c r="BFM20" s="97">
        <v>3</v>
      </c>
      <c r="BFN20" s="59">
        <v>2814</v>
      </c>
      <c r="BFO20" s="97">
        <v>483</v>
      </c>
      <c r="BFP20" s="59">
        <v>4939</v>
      </c>
      <c r="BFQ20" s="59">
        <v>68.87</v>
      </c>
      <c r="BFR20" s="55">
        <v>73.23</v>
      </c>
      <c r="BFS20" s="55">
        <v>72</v>
      </c>
      <c r="BFT20" s="55">
        <v>77</v>
      </c>
      <c r="BFU20" s="55">
        <v>67</v>
      </c>
      <c r="BFV20" s="55">
        <v>66.83</v>
      </c>
      <c r="BFW20" s="55">
        <v>67</v>
      </c>
      <c r="BFX20" s="97">
        <v>68</v>
      </c>
      <c r="BFY20" s="55" t="s">
        <v>25</v>
      </c>
      <c r="BFZ20" s="207" t="s">
        <v>25</v>
      </c>
      <c r="BGA20" s="207" t="s">
        <v>25</v>
      </c>
      <c r="BGB20" s="207" t="s">
        <v>25</v>
      </c>
      <c r="BGC20" s="207" t="s">
        <v>25</v>
      </c>
      <c r="BGD20" s="207" t="s">
        <v>25</v>
      </c>
      <c r="BGE20" s="207" t="s">
        <v>25</v>
      </c>
      <c r="BGF20" s="207" t="s">
        <v>25</v>
      </c>
      <c r="BGG20" s="55" t="s">
        <v>25</v>
      </c>
      <c r="BGH20" s="207" t="s">
        <v>25</v>
      </c>
      <c r="BGI20" s="207" t="s">
        <v>25</v>
      </c>
      <c r="BGJ20" s="207" t="s">
        <v>25</v>
      </c>
      <c r="BGK20" s="207" t="s">
        <v>25</v>
      </c>
      <c r="BGL20" s="207" t="s">
        <v>25</v>
      </c>
      <c r="BGM20" s="307" t="s">
        <v>25</v>
      </c>
      <c r="BGN20" s="55">
        <v>76</v>
      </c>
      <c r="BGO20" s="55">
        <v>48</v>
      </c>
      <c r="BGP20" s="101">
        <v>5</v>
      </c>
      <c r="BGQ20" s="55">
        <v>43</v>
      </c>
      <c r="BGR20" s="55">
        <v>48</v>
      </c>
      <c r="BGS20" s="101">
        <v>0</v>
      </c>
      <c r="BGT20" s="55">
        <v>5</v>
      </c>
      <c r="BGU20" s="101">
        <v>1</v>
      </c>
      <c r="BGV20" s="101">
        <v>4</v>
      </c>
      <c r="BGW20" s="55">
        <v>5</v>
      </c>
      <c r="BGX20" s="101">
        <v>0</v>
      </c>
      <c r="BGY20" s="101"/>
      <c r="BGZ20" s="101"/>
      <c r="BHA20" s="101"/>
      <c r="BHB20" s="101"/>
      <c r="BHC20" s="100">
        <v>20187</v>
      </c>
      <c r="BHD20" s="101">
        <v>8790</v>
      </c>
      <c r="BHE20" s="101">
        <v>6936</v>
      </c>
      <c r="BHF20" s="101">
        <v>457</v>
      </c>
      <c r="BHG20" s="101">
        <v>4004</v>
      </c>
      <c r="BHH20" s="874">
        <v>3639</v>
      </c>
      <c r="BHI20" s="874"/>
      <c r="BHJ20" s="874">
        <v>2156</v>
      </c>
      <c r="BHK20" s="874"/>
      <c r="BHL20" s="874">
        <v>59.247045891728497</v>
      </c>
      <c r="BHM20" s="874"/>
      <c r="BHN20" s="101">
        <v>0</v>
      </c>
      <c r="BHO20" s="102">
        <v>0</v>
      </c>
      <c r="BHP20" s="100">
        <v>3955</v>
      </c>
      <c r="BHQ20" s="101">
        <v>9419</v>
      </c>
      <c r="BHR20" s="101">
        <v>929</v>
      </c>
      <c r="BHS20" s="101">
        <v>5988</v>
      </c>
      <c r="BHT20" s="101">
        <v>1486</v>
      </c>
      <c r="BHU20" s="101">
        <v>1228</v>
      </c>
      <c r="BHV20" s="75">
        <v>154</v>
      </c>
      <c r="BHW20" s="75">
        <v>210</v>
      </c>
      <c r="BHX20" s="75">
        <v>1386</v>
      </c>
      <c r="BHY20" s="75">
        <v>1993</v>
      </c>
      <c r="BHZ20" s="75">
        <v>375</v>
      </c>
      <c r="BIA20" s="75">
        <v>247</v>
      </c>
      <c r="BIB20" s="75">
        <v>490</v>
      </c>
      <c r="BIC20" s="75">
        <v>353</v>
      </c>
      <c r="BID20" s="75">
        <v>462</v>
      </c>
      <c r="BIE20" s="75">
        <v>498</v>
      </c>
      <c r="BIF20" s="75">
        <v>184</v>
      </c>
      <c r="BIG20" s="75">
        <v>532</v>
      </c>
      <c r="BIH20" s="75">
        <v>698</v>
      </c>
      <c r="BII20" s="75">
        <v>3422</v>
      </c>
      <c r="BIJ20" s="75">
        <v>1097</v>
      </c>
      <c r="BIK20" s="75">
        <v>3194</v>
      </c>
      <c r="BIL20" s="75">
        <v>432</v>
      </c>
      <c r="BIM20" s="101">
        <v>582</v>
      </c>
      <c r="BIN20" s="75">
        <v>217</v>
      </c>
      <c r="BIO20" s="102">
        <v>591</v>
      </c>
      <c r="BIP20" s="100">
        <v>8396</v>
      </c>
      <c r="BIQ20" s="101">
        <v>1833</v>
      </c>
      <c r="BIR20" s="101">
        <v>218</v>
      </c>
      <c r="BIS20" s="75">
        <v>12</v>
      </c>
      <c r="BIT20" s="75">
        <v>1678</v>
      </c>
      <c r="BIU20" s="76">
        <v>158</v>
      </c>
      <c r="BIV20" s="101">
        <v>1002</v>
      </c>
      <c r="BIW20" s="101">
        <v>7</v>
      </c>
      <c r="BIX20" s="101">
        <v>25</v>
      </c>
      <c r="BIY20" s="75">
        <v>22</v>
      </c>
      <c r="BIZ20" s="75">
        <v>63</v>
      </c>
      <c r="BJA20" s="75">
        <v>101</v>
      </c>
      <c r="BJB20" s="75">
        <v>543</v>
      </c>
      <c r="BJC20" s="75">
        <v>10</v>
      </c>
      <c r="BJD20" s="75">
        <v>128</v>
      </c>
      <c r="BJE20" s="75">
        <v>7</v>
      </c>
      <c r="BJF20" s="75">
        <v>59</v>
      </c>
      <c r="BJG20" s="75">
        <v>3</v>
      </c>
      <c r="BJH20" s="75">
        <v>95</v>
      </c>
      <c r="BJI20" s="75">
        <v>0</v>
      </c>
      <c r="BJJ20" s="75">
        <v>27</v>
      </c>
      <c r="BJK20" s="75">
        <v>0</v>
      </c>
      <c r="BJL20" s="75">
        <v>12</v>
      </c>
      <c r="BJM20" s="75">
        <v>0</v>
      </c>
      <c r="BJN20" s="75">
        <v>4</v>
      </c>
      <c r="BJO20" s="75">
        <v>8</v>
      </c>
      <c r="BJP20" s="75">
        <v>46</v>
      </c>
      <c r="BJQ20" s="75">
        <v>1092</v>
      </c>
      <c r="BJR20" s="75">
        <v>68</v>
      </c>
      <c r="BJS20" s="100"/>
      <c r="BJT20" s="102"/>
      <c r="BJU20" s="179">
        <v>60</v>
      </c>
      <c r="BJV20" s="180">
        <v>36.670445759826919</v>
      </c>
      <c r="BJW20" s="64">
        <v>6</v>
      </c>
      <c r="BJX20" s="180">
        <v>3.9727601081915003</v>
      </c>
      <c r="BJY20" s="64">
        <v>1055</v>
      </c>
      <c r="BJZ20" s="180">
        <v>917.4631058082806</v>
      </c>
      <c r="BKA20" s="64">
        <v>180</v>
      </c>
      <c r="BKB20" s="180">
        <v>169.57934900372132</v>
      </c>
      <c r="BKC20" s="64">
        <v>1897</v>
      </c>
      <c r="BKD20" s="180">
        <v>1521.0680351200738</v>
      </c>
      <c r="BKE20" s="64">
        <v>396</v>
      </c>
      <c r="BKF20" s="180">
        <v>342.753278227377</v>
      </c>
      <c r="BKG20" s="64">
        <v>16372</v>
      </c>
      <c r="BKH20" s="180">
        <v>1741.6168995985304</v>
      </c>
      <c r="BKI20" s="64">
        <v>3388</v>
      </c>
      <c r="BKJ20" s="181">
        <v>340.61616539388018</v>
      </c>
      <c r="BKK20" s="179">
        <v>19384</v>
      </c>
      <c r="BKL20" s="64">
        <v>3970</v>
      </c>
      <c r="BKM20" s="64">
        <v>202</v>
      </c>
      <c r="BKN20" s="64">
        <v>15</v>
      </c>
      <c r="BKO20" s="64">
        <v>4</v>
      </c>
      <c r="BKP20" s="64">
        <v>2</v>
      </c>
      <c r="BKQ20" s="64">
        <v>49</v>
      </c>
      <c r="BKR20" s="64">
        <v>7</v>
      </c>
      <c r="BKS20" s="64">
        <v>52</v>
      </c>
      <c r="BKT20" s="64">
        <v>1</v>
      </c>
      <c r="BKU20" s="64">
        <v>0</v>
      </c>
      <c r="BKV20" s="64">
        <v>0</v>
      </c>
      <c r="BKW20" s="64">
        <v>9</v>
      </c>
      <c r="BKX20" s="64">
        <v>0</v>
      </c>
      <c r="BKY20" s="64">
        <v>55</v>
      </c>
      <c r="BKZ20" s="64">
        <v>3</v>
      </c>
      <c r="BLA20" s="64">
        <v>33</v>
      </c>
      <c r="BLB20" s="64">
        <v>2</v>
      </c>
      <c r="BLC20" s="64">
        <v>3360</v>
      </c>
      <c r="BLD20" s="64">
        <v>874</v>
      </c>
      <c r="BLE20" s="64">
        <v>692</v>
      </c>
      <c r="BLF20" s="64">
        <v>536</v>
      </c>
      <c r="BLG20" s="64">
        <v>99</v>
      </c>
      <c r="BLH20" s="64">
        <v>45</v>
      </c>
      <c r="BLI20" s="64">
        <v>2664</v>
      </c>
      <c r="BLJ20" s="64">
        <v>360</v>
      </c>
      <c r="BLK20" s="64">
        <v>28</v>
      </c>
      <c r="BLL20" s="182">
        <v>19</v>
      </c>
      <c r="BLM20" s="179">
        <v>11398</v>
      </c>
      <c r="BLN20" s="64">
        <v>8618</v>
      </c>
      <c r="BLO20" s="64">
        <v>2910</v>
      </c>
      <c r="BLP20" s="64">
        <v>2789</v>
      </c>
      <c r="BLQ20" s="64">
        <v>2315</v>
      </c>
      <c r="BLR20" s="64">
        <v>1964</v>
      </c>
      <c r="BLS20" s="64">
        <v>350</v>
      </c>
      <c r="BLT20" s="64">
        <v>279</v>
      </c>
      <c r="BLU20" s="64">
        <v>4112</v>
      </c>
      <c r="BLV20" s="64">
        <v>2501</v>
      </c>
      <c r="BLW20" s="64">
        <v>370</v>
      </c>
      <c r="BLX20" s="64">
        <v>321</v>
      </c>
      <c r="BLY20" s="64">
        <v>233</v>
      </c>
      <c r="BLZ20" s="64">
        <v>294</v>
      </c>
      <c r="BMA20" s="64">
        <v>380</v>
      </c>
      <c r="BMB20" s="64">
        <v>65</v>
      </c>
      <c r="BMC20" s="64">
        <v>326</v>
      </c>
      <c r="BMD20" s="64">
        <v>120</v>
      </c>
      <c r="BME20" s="64">
        <v>402</v>
      </c>
      <c r="BMF20" s="182">
        <v>285</v>
      </c>
      <c r="BMG20" s="179">
        <v>19384</v>
      </c>
      <c r="BMH20" s="64">
        <v>3970</v>
      </c>
      <c r="BMI20" s="64">
        <v>4681</v>
      </c>
      <c r="BMJ20" s="64">
        <v>1501</v>
      </c>
      <c r="BMK20" s="64">
        <v>2071</v>
      </c>
      <c r="BML20" s="64">
        <v>831</v>
      </c>
      <c r="BMM20" s="64">
        <v>787</v>
      </c>
      <c r="BMN20" s="64">
        <v>209</v>
      </c>
      <c r="BMO20" s="64">
        <v>10473</v>
      </c>
      <c r="BMP20" s="64">
        <v>1160</v>
      </c>
      <c r="BMQ20" s="64">
        <v>442</v>
      </c>
      <c r="BMR20" s="64">
        <v>90</v>
      </c>
      <c r="BMS20" s="64">
        <v>246</v>
      </c>
      <c r="BMT20" s="64">
        <v>88</v>
      </c>
      <c r="BMU20" s="64">
        <v>277</v>
      </c>
      <c r="BMV20" s="64">
        <v>27</v>
      </c>
      <c r="BMW20" s="64">
        <v>384</v>
      </c>
      <c r="BMX20" s="64">
        <v>60</v>
      </c>
      <c r="BMY20" s="64">
        <v>23</v>
      </c>
      <c r="BMZ20" s="182">
        <v>4</v>
      </c>
      <c r="BNA20" s="179">
        <v>3360</v>
      </c>
      <c r="BNB20" s="64">
        <v>874</v>
      </c>
      <c r="BNC20" s="180">
        <v>250.11696317809333</v>
      </c>
      <c r="BND20" s="181">
        <v>63.918021115618117</v>
      </c>
      <c r="BNE20" s="179">
        <v>202</v>
      </c>
      <c r="BNF20" s="64">
        <v>52</v>
      </c>
      <c r="BNG20" s="64">
        <v>33</v>
      </c>
      <c r="BNH20" s="64">
        <v>15</v>
      </c>
      <c r="BNI20" s="64">
        <v>1</v>
      </c>
      <c r="BNJ20" s="64">
        <v>2</v>
      </c>
      <c r="BNK20" s="180">
        <v>15.036793619635372</v>
      </c>
      <c r="BNL20" s="180">
        <v>1.0969912090781142</v>
      </c>
      <c r="BNM20" s="64">
        <v>73</v>
      </c>
      <c r="BNN20" s="64">
        <v>3</v>
      </c>
      <c r="BNO20" s="64">
        <v>4</v>
      </c>
      <c r="BNP20" s="64">
        <v>106</v>
      </c>
      <c r="BNQ20" s="64">
        <v>44</v>
      </c>
      <c r="BNR20" s="182">
        <v>32</v>
      </c>
      <c r="BNS20" s="179">
        <v>465</v>
      </c>
      <c r="BNT20" s="180">
        <v>17.153936846951467</v>
      </c>
      <c r="BNU20" s="64">
        <v>450</v>
      </c>
      <c r="BNV20" s="180">
        <v>96.774193548387103</v>
      </c>
      <c r="BNW20" s="64">
        <v>447</v>
      </c>
      <c r="BNX20" s="64">
        <v>11</v>
      </c>
      <c r="BNY20" s="180">
        <v>33.274488851371345</v>
      </c>
      <c r="BNZ20" s="180">
        <v>0.80446021999061712</v>
      </c>
      <c r="BOA20" s="64">
        <v>40</v>
      </c>
      <c r="BOB20" s="182">
        <v>444</v>
      </c>
      <c r="BOC20" s="179">
        <v>447</v>
      </c>
      <c r="BOD20" s="64">
        <v>11</v>
      </c>
      <c r="BOE20" s="64">
        <v>10</v>
      </c>
      <c r="BOF20" s="64">
        <v>0</v>
      </c>
      <c r="BOG20" s="64">
        <v>84</v>
      </c>
      <c r="BOH20" s="64">
        <v>8</v>
      </c>
      <c r="BOI20" s="64">
        <v>115</v>
      </c>
      <c r="BOJ20" s="64">
        <v>0</v>
      </c>
      <c r="BOK20" s="64">
        <v>238</v>
      </c>
      <c r="BOL20" s="182">
        <v>3</v>
      </c>
      <c r="BOM20" s="179">
        <v>447</v>
      </c>
      <c r="BON20" s="64">
        <v>11</v>
      </c>
      <c r="BOO20" s="64">
        <v>37</v>
      </c>
      <c r="BOP20" s="64">
        <v>0</v>
      </c>
      <c r="BOQ20" s="64">
        <v>107</v>
      </c>
      <c r="BOR20" s="64">
        <v>6</v>
      </c>
      <c r="BOS20" s="64">
        <v>221</v>
      </c>
      <c r="BOT20" s="64">
        <v>5</v>
      </c>
      <c r="BOU20" s="64">
        <v>71</v>
      </c>
      <c r="BOV20" s="64">
        <v>0</v>
      </c>
      <c r="BOW20" s="64">
        <v>6</v>
      </c>
      <c r="BOX20" s="64">
        <v>0</v>
      </c>
      <c r="BOY20" s="64">
        <v>5</v>
      </c>
      <c r="BOZ20" s="182">
        <v>0</v>
      </c>
      <c r="BPA20" s="179">
        <v>1115</v>
      </c>
      <c r="BPB20" s="64">
        <v>186</v>
      </c>
      <c r="BPC20" s="64">
        <v>60</v>
      </c>
      <c r="BPD20" s="64">
        <v>6</v>
      </c>
      <c r="BPE20" s="64">
        <v>1055</v>
      </c>
      <c r="BPF20" s="64">
        <v>180</v>
      </c>
      <c r="BPG20" s="180">
        <v>400.20027960180971</v>
      </c>
      <c r="BPH20" s="180">
        <v>72.324714638172281</v>
      </c>
      <c r="BPI20" s="64">
        <v>399</v>
      </c>
      <c r="BPJ20" s="64">
        <v>60</v>
      </c>
      <c r="BPK20" s="180">
        <v>346.9836769834161</v>
      </c>
      <c r="BPL20" s="180">
        <v>56.526449667907109</v>
      </c>
      <c r="BPM20" s="64">
        <v>18</v>
      </c>
      <c r="BPN20" s="64">
        <v>3</v>
      </c>
      <c r="BPO20" s="180">
        <v>15.653398961657869</v>
      </c>
      <c r="BPP20" s="181">
        <v>2.8263224833953555</v>
      </c>
      <c r="BPQ20" s="179">
        <v>18</v>
      </c>
      <c r="BPR20" s="64">
        <v>3</v>
      </c>
      <c r="BPS20" s="64">
        <v>0</v>
      </c>
      <c r="BPT20" s="64">
        <v>0</v>
      </c>
      <c r="BPU20" s="64">
        <v>1</v>
      </c>
      <c r="BPV20" s="64">
        <v>1</v>
      </c>
      <c r="BPW20" s="64">
        <v>12</v>
      </c>
      <c r="BPX20" s="64">
        <v>1</v>
      </c>
      <c r="BPY20" s="64">
        <v>0</v>
      </c>
      <c r="BPZ20" s="64">
        <v>0</v>
      </c>
      <c r="BQA20" s="64">
        <v>1</v>
      </c>
      <c r="BQB20" s="64">
        <v>0</v>
      </c>
      <c r="BQC20" s="64">
        <v>2</v>
      </c>
      <c r="BQD20" s="64">
        <v>1</v>
      </c>
      <c r="BQE20" s="64">
        <v>2</v>
      </c>
      <c r="BQF20" s="64">
        <v>0</v>
      </c>
      <c r="BQG20" s="64">
        <v>399</v>
      </c>
      <c r="BQH20" s="64">
        <v>60</v>
      </c>
      <c r="BQI20" s="64">
        <v>9</v>
      </c>
      <c r="BQJ20" s="64">
        <v>1</v>
      </c>
      <c r="BQK20" s="64">
        <v>160</v>
      </c>
      <c r="BQL20" s="182">
        <v>27</v>
      </c>
      <c r="BQM20" s="179">
        <v>0</v>
      </c>
      <c r="BQN20" s="64">
        <v>0</v>
      </c>
      <c r="BQO20" s="64">
        <v>0</v>
      </c>
      <c r="BQP20" s="64">
        <v>0</v>
      </c>
      <c r="BQQ20" s="64">
        <v>0</v>
      </c>
      <c r="BQR20" s="64">
        <v>0</v>
      </c>
      <c r="BQS20" s="64">
        <v>0</v>
      </c>
      <c r="BQT20" s="64">
        <v>0</v>
      </c>
      <c r="BQU20" s="64">
        <v>0</v>
      </c>
      <c r="BQV20" s="64">
        <v>0</v>
      </c>
      <c r="BQW20" s="64">
        <v>0</v>
      </c>
      <c r="BQX20" s="64">
        <v>0</v>
      </c>
      <c r="BQY20" s="64">
        <v>0</v>
      </c>
      <c r="BQZ20" s="64">
        <v>0</v>
      </c>
      <c r="BRA20" s="64">
        <v>0</v>
      </c>
      <c r="BRB20" s="64">
        <v>0</v>
      </c>
      <c r="BRC20" s="64">
        <v>43</v>
      </c>
      <c r="BRD20" s="64">
        <v>6</v>
      </c>
      <c r="BRE20" s="64">
        <v>0</v>
      </c>
      <c r="BRF20" s="64">
        <v>0</v>
      </c>
      <c r="BRG20" s="64">
        <v>0</v>
      </c>
      <c r="BRH20" s="182">
        <v>0</v>
      </c>
      <c r="BRI20" s="179">
        <v>1561</v>
      </c>
      <c r="BRJ20" s="64">
        <v>228</v>
      </c>
      <c r="BRK20" s="64">
        <v>597</v>
      </c>
      <c r="BRL20" s="64">
        <v>83</v>
      </c>
      <c r="BRM20" s="64">
        <v>964</v>
      </c>
      <c r="BRN20" s="182">
        <v>145</v>
      </c>
      <c r="BRO20" s="179">
        <v>91</v>
      </c>
      <c r="BRP20" s="64">
        <v>31</v>
      </c>
      <c r="BRQ20" s="180">
        <v>0.74590163934426235</v>
      </c>
      <c r="BRR20" s="180">
        <v>0.25409836065573771</v>
      </c>
      <c r="BRS20" s="180">
        <v>0.67740010860733613</v>
      </c>
      <c r="BRT20" s="180">
        <v>0.22671151654281027</v>
      </c>
      <c r="BRU20" s="64">
        <v>32</v>
      </c>
      <c r="BRV20" s="64">
        <v>7</v>
      </c>
      <c r="BRW20" s="180">
        <v>0.26229508196721313</v>
      </c>
      <c r="BRX20" s="180">
        <v>5.737704918032787E-2</v>
      </c>
      <c r="BRY20" s="180">
        <v>0.23820663159818412</v>
      </c>
      <c r="BRZ20" s="180">
        <v>5.1192923090311995E-2</v>
      </c>
      <c r="BSA20" s="180">
        <v>0.91560674020552024</v>
      </c>
      <c r="BSB20" s="180">
        <v>0.27790443963312228</v>
      </c>
      <c r="BSC20" s="64">
        <v>57</v>
      </c>
      <c r="BSD20" s="64">
        <v>14</v>
      </c>
      <c r="BSE20" s="182">
        <v>0</v>
      </c>
      <c r="BSF20" s="64">
        <v>23</v>
      </c>
      <c r="BSG20" s="64">
        <v>19</v>
      </c>
      <c r="BSH20" s="64">
        <v>11</v>
      </c>
      <c r="BSI20" s="64">
        <v>3</v>
      </c>
      <c r="BSJ20" s="64">
        <v>12</v>
      </c>
      <c r="BSK20" s="64">
        <v>16</v>
      </c>
      <c r="BSL20" s="59">
        <v>19</v>
      </c>
      <c r="BSM20" s="55">
        <v>22</v>
      </c>
      <c r="BSN20" s="481">
        <v>53</v>
      </c>
      <c r="BSO20" s="481">
        <v>20</v>
      </c>
      <c r="BSP20" s="481">
        <v>459</v>
      </c>
      <c r="BSQ20" s="481">
        <v>659</v>
      </c>
      <c r="BSR20" s="481">
        <v>201</v>
      </c>
      <c r="BSS20" s="481">
        <v>208</v>
      </c>
      <c r="BST20" s="481">
        <v>810</v>
      </c>
      <c r="BSU20" s="481">
        <v>688</v>
      </c>
      <c r="BSV20" s="481">
        <v>253</v>
      </c>
      <c r="BSW20" s="482">
        <v>140</v>
      </c>
      <c r="BSX20" s="179">
        <v>1144</v>
      </c>
      <c r="BSY20" s="182">
        <v>150</v>
      </c>
      <c r="BSZ20" s="101">
        <v>8599</v>
      </c>
      <c r="BTA20" s="101">
        <v>18741</v>
      </c>
      <c r="BTB20" s="101">
        <v>14</v>
      </c>
      <c r="BTC20" s="101">
        <v>22</v>
      </c>
      <c r="BTD20" s="101">
        <v>681</v>
      </c>
      <c r="BTE20" s="101">
        <v>819</v>
      </c>
      <c r="BTF20" s="101">
        <v>1193</v>
      </c>
      <c r="BTG20" s="101">
        <v>1810</v>
      </c>
      <c r="BTH20" s="101">
        <v>1741</v>
      </c>
      <c r="BTI20" s="101">
        <v>3629</v>
      </c>
      <c r="BTJ20" s="101">
        <v>3754</v>
      </c>
      <c r="BTK20" s="101">
        <v>9763</v>
      </c>
      <c r="BTL20" s="101">
        <v>1216</v>
      </c>
      <c r="BTM20" s="101">
        <v>2698</v>
      </c>
      <c r="BTN20" s="59">
        <v>489</v>
      </c>
      <c r="BTO20" s="55">
        <v>109</v>
      </c>
      <c r="BTP20" s="55">
        <v>12</v>
      </c>
      <c r="BTQ20" s="55">
        <v>10</v>
      </c>
      <c r="BTR20" s="55">
        <v>529</v>
      </c>
      <c r="BTS20" s="55">
        <v>96</v>
      </c>
      <c r="BTT20" s="55">
        <v>20</v>
      </c>
      <c r="BTU20" s="55">
        <v>3</v>
      </c>
      <c r="BTV20" s="55">
        <v>1</v>
      </c>
      <c r="BTW20" s="64">
        <v>0</v>
      </c>
      <c r="BTX20" s="55">
        <v>5</v>
      </c>
      <c r="BTY20" s="64">
        <v>0</v>
      </c>
      <c r="BTZ20" s="55">
        <v>53</v>
      </c>
      <c r="BUA20" s="55">
        <v>3</v>
      </c>
      <c r="BUB20" s="55">
        <v>330</v>
      </c>
      <c r="BUC20" s="55">
        <v>65</v>
      </c>
      <c r="BUD20" s="55">
        <v>2</v>
      </c>
      <c r="BUE20" s="55">
        <v>3</v>
      </c>
      <c r="BUF20" s="55"/>
      <c r="BUG20" s="55"/>
      <c r="BUH20" s="55">
        <v>3572</v>
      </c>
      <c r="BUI20" s="55">
        <v>1417</v>
      </c>
      <c r="BUJ20" s="55">
        <v>43</v>
      </c>
      <c r="BUK20" s="55">
        <v>39</v>
      </c>
      <c r="BUL20" s="55">
        <v>7307</v>
      </c>
      <c r="BUM20" s="55">
        <v>2026</v>
      </c>
      <c r="BUN20" s="59">
        <v>5</v>
      </c>
      <c r="BUO20" s="17">
        <v>62.5</v>
      </c>
      <c r="BUP20" s="55">
        <v>3</v>
      </c>
      <c r="BUQ20" s="17">
        <v>37.5</v>
      </c>
      <c r="BUR20" s="132">
        <v>44</v>
      </c>
      <c r="BUS20" s="17">
        <v>69.84</v>
      </c>
      <c r="BUT20" s="132">
        <v>19</v>
      </c>
      <c r="BUU20" s="19">
        <v>30.16</v>
      </c>
      <c r="BUV20" s="55">
        <v>14725</v>
      </c>
      <c r="BUW20" s="55">
        <v>18856</v>
      </c>
      <c r="BUX20" s="55">
        <v>9241</v>
      </c>
      <c r="BUY20" s="55">
        <v>4472</v>
      </c>
      <c r="BUZ20" s="55">
        <v>5484</v>
      </c>
      <c r="BVA20" s="55">
        <v>14384</v>
      </c>
      <c r="BVB20" s="55">
        <v>9537</v>
      </c>
      <c r="BVC20" s="55">
        <v>6175</v>
      </c>
      <c r="BVD20" s="55">
        <v>5188</v>
      </c>
      <c r="BVE20" s="55">
        <v>12681</v>
      </c>
      <c r="BVF20" s="17">
        <v>43.849200440725411</v>
      </c>
      <c r="BVG20" s="17">
        <v>56.150799559274589</v>
      </c>
      <c r="BVH20" s="17">
        <v>67.388609348793111</v>
      </c>
      <c r="BVI20" s="17">
        <v>32.611390651206882</v>
      </c>
      <c r="BVJ20" s="17">
        <v>27.602174350714716</v>
      </c>
      <c r="BVK20" s="17">
        <v>72.397825649285281</v>
      </c>
      <c r="BVL20" s="17">
        <v>60.698828920570271</v>
      </c>
      <c r="BVM20" s="17">
        <v>39.301171079429736</v>
      </c>
      <c r="BVN20" s="17">
        <v>29.0335217415636</v>
      </c>
      <c r="BVO20" s="17">
        <v>70.966478258436396</v>
      </c>
      <c r="BVP20" s="18">
        <v>9.4261460101867574</v>
      </c>
      <c r="BVQ20" s="17">
        <v>8.6497666525243968</v>
      </c>
      <c r="BVR20" s="17">
        <v>75.938879456706275</v>
      </c>
      <c r="BVS20" s="17">
        <v>75.753075943996606</v>
      </c>
      <c r="BVT20" s="17">
        <v>14.634974533106963</v>
      </c>
      <c r="BVU20" s="17">
        <v>15.597157403478997</v>
      </c>
      <c r="BVV20" s="17">
        <v>12.97053580790605</v>
      </c>
      <c r="BVW20" s="17">
        <v>13.748987854251013</v>
      </c>
      <c r="BVX20" s="17">
        <v>72.140085980916439</v>
      </c>
      <c r="BVY20" s="17">
        <v>65.068825910931167</v>
      </c>
      <c r="BVZ20" s="17">
        <v>14.889378211177521</v>
      </c>
      <c r="BWA20" s="19">
        <v>21.182186234817813</v>
      </c>
      <c r="BWB20" s="193">
        <v>89.344651952461788</v>
      </c>
      <c r="BWC20" s="193">
        <v>98.530971574034794</v>
      </c>
      <c r="BWD20" s="193">
        <v>10.628183361629882</v>
      </c>
      <c r="BWE20" s="193">
        <v>1.4637250742469239</v>
      </c>
      <c r="BWF20" s="193">
        <v>2.7164685908319185E-2</v>
      </c>
      <c r="BWG20" s="193">
        <v>5.3033517182859563E-3</v>
      </c>
      <c r="BWH20" s="193">
        <v>83.558771102023698</v>
      </c>
      <c r="BWI20" s="193">
        <v>95.627530364372475</v>
      </c>
      <c r="BWJ20" s="193">
        <v>16.399286987522281</v>
      </c>
      <c r="BWK20" s="193">
        <v>4.3562753036437245</v>
      </c>
      <c r="BWL20" s="193">
        <v>4.1941910454021181E-2</v>
      </c>
      <c r="BWM20" s="193">
        <v>1.6194331983805668E-2</v>
      </c>
      <c r="BWN20" s="179">
        <v>1</v>
      </c>
      <c r="BWO20" s="64">
        <v>0</v>
      </c>
      <c r="BWP20" s="64">
        <v>22</v>
      </c>
      <c r="BWQ20" s="64">
        <v>3</v>
      </c>
      <c r="BWR20" s="64">
        <v>109</v>
      </c>
      <c r="BWS20" s="64">
        <v>26</v>
      </c>
      <c r="BWT20" s="55">
        <v>2082</v>
      </c>
      <c r="BWU20" s="55">
        <v>2976</v>
      </c>
      <c r="BWV20" s="55">
        <v>724</v>
      </c>
      <c r="BWW20" s="55">
        <v>1894</v>
      </c>
      <c r="BWX20" s="64">
        <v>2</v>
      </c>
      <c r="BWY20" s="64">
        <v>36</v>
      </c>
      <c r="BWZ20" s="64">
        <v>6561</v>
      </c>
      <c r="BXA20" s="64">
        <v>538</v>
      </c>
      <c r="BXB20" s="64">
        <v>36</v>
      </c>
      <c r="BXC20" s="64">
        <v>702</v>
      </c>
      <c r="BXD20" s="64">
        <v>5188</v>
      </c>
      <c r="BXE20" s="64">
        <v>12681</v>
      </c>
      <c r="BXF20" s="179">
        <v>119</v>
      </c>
      <c r="BXG20" s="132">
        <v>39</v>
      </c>
      <c r="BXH20" s="132">
        <v>19</v>
      </c>
      <c r="BXI20" s="132">
        <v>3</v>
      </c>
      <c r="BXJ20" s="132">
        <v>100</v>
      </c>
      <c r="BXK20" s="132">
        <v>36</v>
      </c>
      <c r="BXL20" s="132">
        <v>230</v>
      </c>
      <c r="BXM20" s="132">
        <v>130</v>
      </c>
      <c r="BXN20" s="132">
        <v>23</v>
      </c>
      <c r="BXO20" s="132">
        <v>3</v>
      </c>
      <c r="BXP20" s="35">
        <v>88.461538461538453</v>
      </c>
      <c r="BXQ20" s="35">
        <v>11.538461538461538</v>
      </c>
      <c r="BXR20" s="35">
        <v>36.111111111111107</v>
      </c>
      <c r="BXS20" s="41">
        <v>11.538461538461538</v>
      </c>
      <c r="BXT20" s="55">
        <v>28910</v>
      </c>
      <c r="BXU20" s="55">
        <v>46740</v>
      </c>
      <c r="BXV20" s="55">
        <v>453878</v>
      </c>
      <c r="BXW20" s="97">
        <v>701200</v>
      </c>
      <c r="BXX20" s="15">
        <v>179</v>
      </c>
      <c r="BXY20" s="13">
        <v>130</v>
      </c>
      <c r="BXZ20" s="13">
        <v>12</v>
      </c>
      <c r="BYA20" s="216">
        <v>0.96261682242990654</v>
      </c>
      <c r="BYB20" s="314">
        <v>74.489999999999995</v>
      </c>
      <c r="BYC20" s="315">
        <v>72.349999999999994</v>
      </c>
      <c r="BYD20" s="316">
        <v>8297</v>
      </c>
      <c r="BYE20" s="317">
        <v>15074</v>
      </c>
      <c r="BYF20" s="317">
        <v>2277</v>
      </c>
      <c r="BYG20" s="318">
        <v>990</v>
      </c>
      <c r="BYH20" s="179"/>
      <c r="BYI20" s="182"/>
      <c r="BYJ20" s="179"/>
      <c r="BYK20" s="182"/>
      <c r="BYL20" s="186">
        <v>7744</v>
      </c>
      <c r="BYM20" s="187">
        <v>3494</v>
      </c>
      <c r="BYN20" s="187">
        <v>3256</v>
      </c>
      <c r="BYO20" s="132">
        <v>930</v>
      </c>
      <c r="BYP20" s="132">
        <v>64</v>
      </c>
      <c r="BYQ20" s="187">
        <v>34545</v>
      </c>
      <c r="BYR20" s="187">
        <v>13232</v>
      </c>
      <c r="BYS20" s="187">
        <v>7395</v>
      </c>
      <c r="BYT20" s="187">
        <v>12918</v>
      </c>
      <c r="BYU20" s="132">
        <v>936</v>
      </c>
      <c r="BYV20" s="132">
        <v>64</v>
      </c>
      <c r="BYW20" s="46">
        <v>59.71</v>
      </c>
      <c r="BYX20" s="46">
        <v>37.39</v>
      </c>
      <c r="BYY20" s="47">
        <v>2.9</v>
      </c>
      <c r="BYZ20" s="500">
        <v>93269</v>
      </c>
      <c r="BZA20" s="494"/>
      <c r="BZB20" s="494"/>
      <c r="BZC20" s="501">
        <v>65091</v>
      </c>
      <c r="BZD20" s="494"/>
      <c r="BZE20" s="494"/>
      <c r="BZF20" s="494"/>
      <c r="BZG20" s="494"/>
      <c r="BZH20" s="494"/>
      <c r="BZI20" s="495"/>
    </row>
    <row r="21" spans="1:2037" s="88" customFormat="1" ht="18" customHeight="1">
      <c r="A21" s="927" t="s">
        <v>2956</v>
      </c>
      <c r="B21" s="928"/>
      <c r="C21" s="59"/>
      <c r="D21" s="55"/>
      <c r="E21" s="17"/>
      <c r="F21" s="55"/>
      <c r="G21" s="55"/>
      <c r="H21" s="17"/>
      <c r="I21" s="55"/>
      <c r="J21" s="55"/>
      <c r="K21" s="17"/>
      <c r="L21" s="77"/>
      <c r="M21" s="2"/>
      <c r="N21" s="2"/>
      <c r="O21" s="2"/>
      <c r="P21" s="2"/>
      <c r="Q21" s="2"/>
      <c r="R21" s="46"/>
      <c r="S21" s="46"/>
      <c r="T21" s="46"/>
      <c r="U21" s="46"/>
      <c r="V21" s="46"/>
      <c r="W21" s="46"/>
      <c r="X21" s="46"/>
      <c r="Y21" s="47"/>
      <c r="Z21" s="12"/>
      <c r="AA21" s="6"/>
      <c r="AB21" s="2"/>
      <c r="AC21" s="2"/>
      <c r="AD21" s="2"/>
      <c r="AE21" s="235"/>
      <c r="AF21" s="6"/>
      <c r="AG21" s="2"/>
      <c r="AH21" s="2"/>
      <c r="AI21" s="2"/>
      <c r="AJ21" s="2"/>
      <c r="AK21" s="2"/>
      <c r="AL21" s="2"/>
      <c r="AM21" s="6"/>
      <c r="AN21" s="2"/>
      <c r="AO21" s="2"/>
      <c r="AP21" s="16"/>
      <c r="AQ21" s="13"/>
      <c r="AR21" s="13"/>
      <c r="AS21" s="13"/>
      <c r="AT21" s="13"/>
      <c r="AU21" s="13"/>
      <c r="AV21" s="13"/>
      <c r="AW21" s="47"/>
      <c r="AX21" s="77"/>
      <c r="AY21" s="2"/>
      <c r="AZ21" s="2"/>
      <c r="BA21" s="2"/>
      <c r="BB21" s="2"/>
      <c r="BC21" s="2"/>
      <c r="BD21" s="2"/>
      <c r="BE21" s="2"/>
      <c r="BF21" s="2"/>
      <c r="BG21" s="10"/>
      <c r="BH21" s="77"/>
      <c r="BI21" s="2"/>
      <c r="BJ21" s="2"/>
      <c r="BK21" s="2"/>
      <c r="BL21" s="2"/>
      <c r="BM21" s="2"/>
      <c r="BN21" s="2"/>
      <c r="BO21" s="2"/>
      <c r="BP21" s="2"/>
      <c r="BQ21" s="2"/>
      <c r="BR21" s="2"/>
      <c r="BS21" s="10"/>
      <c r="BT21" s="20"/>
      <c r="BU21" s="20"/>
      <c r="BV21" s="20"/>
      <c r="BW21" s="20"/>
      <c r="BX21" s="20"/>
      <c r="BY21" s="20"/>
      <c r="BZ21" s="20"/>
      <c r="CA21" s="20"/>
      <c r="CB21" s="20"/>
      <c r="CC21" s="20"/>
      <c r="CD21" s="20"/>
      <c r="CE21" s="171"/>
      <c r="CF21" s="55"/>
      <c r="CG21" s="55"/>
      <c r="CH21" s="55"/>
      <c r="CI21" s="55"/>
      <c r="CJ21" s="55"/>
      <c r="CK21" s="55"/>
      <c r="CL21" s="55"/>
      <c r="CM21" s="55"/>
      <c r="CN21" s="55"/>
      <c r="CO21" s="55"/>
      <c r="CP21" s="55"/>
      <c r="CQ21" s="97"/>
      <c r="CR21" s="114"/>
      <c r="CS21" s="114"/>
      <c r="CT21" s="114"/>
      <c r="CU21" s="114"/>
      <c r="CV21" s="114"/>
      <c r="CW21" s="114"/>
      <c r="CX21" s="114"/>
      <c r="CY21" s="114"/>
      <c r="CZ21" s="114"/>
      <c r="DA21" s="114"/>
      <c r="DB21" s="114"/>
      <c r="DC21" s="114"/>
      <c r="DD21" s="59"/>
      <c r="DE21" s="55"/>
      <c r="DF21" s="55"/>
      <c r="DG21" s="55"/>
      <c r="DH21" s="55"/>
      <c r="DI21" s="55"/>
      <c r="DJ21" s="55"/>
      <c r="DK21" s="55"/>
      <c r="DL21" s="55"/>
      <c r="DM21" s="55"/>
      <c r="DN21" s="55"/>
      <c r="DO21" s="97"/>
      <c r="DP21" s="18"/>
      <c r="DQ21" s="17"/>
      <c r="DR21" s="17"/>
      <c r="DS21" s="17"/>
      <c r="DT21" s="17"/>
      <c r="DU21" s="17"/>
      <c r="DV21" s="17"/>
      <c r="DW21" s="17"/>
      <c r="DX21" s="17"/>
      <c r="DY21" s="17"/>
      <c r="DZ21" s="17"/>
      <c r="EA21" s="19"/>
      <c r="EB21" s="170"/>
      <c r="EC21" s="170"/>
      <c r="ED21" s="126"/>
      <c r="EE21" s="126"/>
      <c r="EF21" s="126"/>
      <c r="EG21" s="126"/>
      <c r="EH21" s="126"/>
      <c r="EI21" s="126"/>
      <c r="EJ21" s="126"/>
      <c r="EK21" s="126"/>
      <c r="EL21" s="126"/>
      <c r="EM21" s="127"/>
      <c r="EN21" s="174"/>
      <c r="EO21" s="170"/>
      <c r="EP21" s="17"/>
      <c r="EQ21" s="17"/>
      <c r="ER21" s="17"/>
      <c r="ES21" s="17"/>
      <c r="ET21" s="17"/>
      <c r="EU21" s="17"/>
      <c r="EV21" s="17"/>
      <c r="EW21" s="17"/>
      <c r="EX21" s="17"/>
      <c r="EY21" s="19"/>
      <c r="EZ21" s="96"/>
      <c r="FA21" s="96"/>
      <c r="FB21" s="46"/>
      <c r="FC21" s="46"/>
      <c r="FD21" s="46"/>
      <c r="FE21" s="46"/>
      <c r="FF21" s="2"/>
      <c r="FG21" s="2"/>
      <c r="FH21" s="2"/>
      <c r="FI21" s="2"/>
      <c r="FJ21" s="46"/>
      <c r="FK21" s="46"/>
      <c r="FL21" s="46"/>
      <c r="FM21" s="46"/>
      <c r="FN21" s="45"/>
      <c r="FO21" s="2"/>
      <c r="FP21" s="46"/>
      <c r="FQ21" s="2"/>
      <c r="FR21" s="183"/>
      <c r="FS21" s="170"/>
      <c r="FT21" s="2"/>
      <c r="FU21" s="2"/>
      <c r="FV21" s="2"/>
      <c r="FW21" s="2"/>
      <c r="FX21" s="2"/>
      <c r="FY21" s="2"/>
      <c r="FZ21" s="2"/>
      <c r="GA21" s="2"/>
      <c r="GB21" s="2"/>
      <c r="GC21" s="2"/>
      <c r="GD21" s="2"/>
      <c r="GE21" s="2"/>
      <c r="GF21" s="2"/>
      <c r="GG21" s="10"/>
      <c r="GH21" s="6"/>
      <c r="GI21" s="6"/>
      <c r="GJ21" s="6"/>
      <c r="GK21" s="6"/>
      <c r="GL21" s="6"/>
      <c r="GM21" s="6"/>
      <c r="GN21" s="6"/>
      <c r="GO21" s="6"/>
      <c r="GP21" s="6"/>
      <c r="GQ21" s="6"/>
      <c r="GR21" s="6"/>
      <c r="GS21" s="6"/>
      <c r="GT21" s="6"/>
      <c r="GU21" s="6"/>
      <c r="GV21" s="6"/>
      <c r="GW21" s="16"/>
      <c r="GX21" s="77"/>
      <c r="GY21" s="2"/>
      <c r="GZ21" s="2"/>
      <c r="HA21" s="2"/>
      <c r="HB21" s="6"/>
      <c r="HC21" s="6"/>
      <c r="HD21" s="2"/>
      <c r="HE21" s="2"/>
      <c r="HF21" s="2"/>
      <c r="HG21" s="101"/>
      <c r="HH21" s="6"/>
      <c r="HI21" s="6"/>
      <c r="HJ21" s="6"/>
      <c r="HK21" s="102"/>
      <c r="HL21" s="12"/>
      <c r="HM21" s="6"/>
      <c r="HN21" s="6"/>
      <c r="HO21" s="6"/>
      <c r="HP21" s="6"/>
      <c r="HQ21" s="16"/>
      <c r="HR21" s="46"/>
      <c r="HS21" s="46"/>
      <c r="HT21" s="46"/>
      <c r="HU21" s="46"/>
      <c r="HV21" s="46"/>
      <c r="HW21" s="46"/>
      <c r="HX21" s="46"/>
      <c r="HY21" s="46"/>
      <c r="HZ21" s="46"/>
      <c r="IA21" s="46"/>
      <c r="IB21" s="46"/>
      <c r="IC21" s="46"/>
      <c r="ID21" s="46"/>
      <c r="IE21" s="46"/>
      <c r="IF21" s="46"/>
      <c r="IG21" s="101"/>
      <c r="IH21" s="59"/>
      <c r="II21" s="55"/>
      <c r="IJ21" s="55"/>
      <c r="IK21" s="55"/>
      <c r="IL21" s="55"/>
      <c r="IM21" s="101"/>
      <c r="IN21" s="55"/>
      <c r="IO21" s="55"/>
      <c r="IP21" s="55"/>
      <c r="IQ21" s="55"/>
      <c r="IR21" s="55"/>
      <c r="IS21" s="97"/>
      <c r="IT21" s="45"/>
      <c r="IU21" s="46"/>
      <c r="IV21" s="46"/>
      <c r="IW21" s="46"/>
      <c r="IX21" s="46"/>
      <c r="IY21" s="46"/>
      <c r="IZ21" s="46"/>
      <c r="JA21" s="46"/>
      <c r="JB21" s="46"/>
      <c r="JC21" s="46"/>
      <c r="JD21" s="46"/>
      <c r="JE21" s="47"/>
      <c r="JF21" s="77"/>
      <c r="JG21" s="2"/>
      <c r="JH21" s="2"/>
      <c r="JI21" s="2"/>
      <c r="JJ21" s="2"/>
      <c r="JK21" s="2"/>
      <c r="JL21" s="2"/>
      <c r="JM21" s="2"/>
      <c r="JN21" s="2"/>
      <c r="JO21" s="2"/>
      <c r="JP21" s="10"/>
      <c r="JQ21" s="7"/>
      <c r="JR21" s="7"/>
      <c r="JS21" s="7"/>
      <c r="JT21" s="7"/>
      <c r="JU21" s="7"/>
      <c r="JV21" s="7"/>
      <c r="JW21" s="7"/>
      <c r="JX21" s="7"/>
      <c r="JY21" s="7"/>
      <c r="JZ21" s="7"/>
      <c r="KA21" s="7"/>
      <c r="KB21" s="28"/>
      <c r="KC21" s="55"/>
      <c r="KD21" s="55"/>
      <c r="KE21" s="55"/>
      <c r="KF21" s="55"/>
      <c r="KG21" s="55"/>
      <c r="KH21" s="55"/>
      <c r="KI21" s="55"/>
      <c r="KJ21" s="55"/>
      <c r="KK21" s="55"/>
      <c r="KL21" s="55"/>
      <c r="KM21" s="55"/>
      <c r="KN21" s="55"/>
      <c r="KO21" s="55"/>
      <c r="KP21" s="55"/>
      <c r="KQ21" s="55"/>
      <c r="KR21" s="55"/>
      <c r="KS21" s="55"/>
      <c r="KT21" s="55"/>
      <c r="KU21" s="171"/>
      <c r="KV21" s="100"/>
      <c r="KW21" s="101"/>
      <c r="KX21" s="101"/>
      <c r="KY21" s="101"/>
      <c r="KZ21" s="101"/>
      <c r="LA21" s="101"/>
      <c r="LB21" s="101"/>
      <c r="LC21" s="102"/>
      <c r="LD21" s="15"/>
      <c r="LE21" s="13"/>
      <c r="LF21" s="13"/>
      <c r="LG21" s="13"/>
      <c r="LH21" s="13"/>
      <c r="LI21" s="13"/>
      <c r="LJ21" s="13"/>
      <c r="LK21" s="13"/>
      <c r="LL21" s="13"/>
      <c r="LM21" s="13"/>
      <c r="LN21" s="13"/>
      <c r="LO21" s="13"/>
      <c r="LP21" s="13"/>
      <c r="LQ21" s="13"/>
      <c r="LR21" s="13"/>
      <c r="LS21" s="13"/>
      <c r="LT21" s="13"/>
      <c r="LU21" s="13"/>
      <c r="LV21" s="13"/>
      <c r="LW21" s="13"/>
      <c r="LX21" s="13"/>
      <c r="LY21" s="13"/>
      <c r="LZ21" s="13"/>
      <c r="MA21" s="133"/>
      <c r="MB21" s="15"/>
      <c r="MC21" s="13"/>
      <c r="MD21" s="13"/>
      <c r="ME21" s="13"/>
      <c r="MF21" s="13"/>
      <c r="MG21" s="13"/>
      <c r="MH21" s="13"/>
      <c r="MI21" s="13"/>
      <c r="MJ21" s="13"/>
      <c r="MK21" s="13"/>
      <c r="ML21" s="13"/>
      <c r="MM21" s="13"/>
      <c r="MN21" s="13"/>
      <c r="MO21" s="13"/>
      <c r="MP21" s="13"/>
      <c r="MQ21" s="13"/>
      <c r="MR21" s="13"/>
      <c r="MS21" s="13"/>
      <c r="MT21" s="13"/>
      <c r="MU21" s="13"/>
      <c r="MV21" s="13"/>
      <c r="MW21" s="13"/>
      <c r="MX21" s="13"/>
      <c r="MY21" s="13"/>
      <c r="MZ21" s="13"/>
      <c r="NA21" s="13"/>
      <c r="NB21" s="13"/>
      <c r="NC21" s="13"/>
      <c r="ND21" s="13"/>
      <c r="NE21" s="13"/>
      <c r="NF21" s="13"/>
      <c r="NG21" s="13"/>
      <c r="NH21" s="13"/>
      <c r="NI21" s="133"/>
      <c r="NJ21" s="113"/>
      <c r="NK21" s="98"/>
      <c r="NL21" s="98"/>
      <c r="NM21" s="98"/>
      <c r="NN21" s="98"/>
      <c r="NO21" s="98"/>
      <c r="NP21" s="98"/>
      <c r="NQ21" s="98"/>
      <c r="NR21" s="98"/>
      <c r="NS21" s="98"/>
      <c r="NT21" s="171"/>
      <c r="NU21" s="30"/>
      <c r="NV21" s="30"/>
      <c r="NW21" s="194"/>
      <c r="NX21" s="194"/>
      <c r="NY21" s="194"/>
      <c r="NZ21" s="194"/>
      <c r="OA21" s="194"/>
      <c r="OB21" s="194"/>
      <c r="OC21" s="194"/>
      <c r="OD21" s="194"/>
      <c r="OE21" s="30"/>
      <c r="OF21" s="30"/>
      <c r="OG21" s="30"/>
      <c r="OH21" s="30"/>
      <c r="OI21" s="30"/>
      <c r="OJ21" s="106"/>
      <c r="OK21" s="99"/>
      <c r="OL21" s="36"/>
      <c r="OM21" s="35"/>
      <c r="ON21" s="35"/>
      <c r="OO21" s="35"/>
      <c r="OP21" s="36"/>
      <c r="OQ21" s="35"/>
      <c r="OR21" s="35"/>
      <c r="OS21" s="35"/>
      <c r="OT21" s="35"/>
      <c r="OU21" s="35"/>
      <c r="OV21" s="35"/>
      <c r="OW21" s="35"/>
      <c r="OX21" s="41"/>
      <c r="OY21" s="35"/>
      <c r="OZ21" s="35"/>
      <c r="PA21" s="35"/>
      <c r="PB21" s="35"/>
      <c r="PC21" s="35"/>
      <c r="PD21" s="35"/>
      <c r="PE21" s="35"/>
      <c r="PF21" s="35"/>
      <c r="PG21" s="35"/>
      <c r="PH21" s="35"/>
      <c r="PI21" s="35"/>
      <c r="PJ21" s="35"/>
      <c r="PK21" s="35"/>
      <c r="PL21" s="35"/>
      <c r="PM21" s="35"/>
      <c r="PN21" s="35"/>
      <c r="PO21" s="35"/>
      <c r="PP21" s="35"/>
      <c r="PQ21" s="99"/>
      <c r="PR21" s="36"/>
      <c r="PS21" s="35"/>
      <c r="PT21" s="35"/>
      <c r="PU21" s="35"/>
      <c r="PV21" s="35"/>
      <c r="PW21" s="35"/>
      <c r="PX21" s="35"/>
      <c r="PY21" s="35"/>
      <c r="PZ21" s="35"/>
      <c r="QA21" s="35"/>
      <c r="QB21" s="35"/>
      <c r="QC21" s="35"/>
      <c r="QD21" s="41"/>
      <c r="QE21" s="45"/>
      <c r="QF21" s="46"/>
      <c r="QG21" s="46"/>
      <c r="QH21" s="46"/>
      <c r="QI21" s="46"/>
      <c r="QJ21" s="46"/>
      <c r="QK21" s="46"/>
      <c r="QL21" s="46"/>
      <c r="QM21" s="46"/>
      <c r="QN21" s="46"/>
      <c r="QO21" s="46"/>
      <c r="QP21" s="47"/>
      <c r="QQ21" s="125"/>
      <c r="QR21" s="124"/>
      <c r="QS21" s="310"/>
      <c r="QT21" s="310"/>
      <c r="QU21" s="310"/>
      <c r="QV21" s="310"/>
      <c r="QW21" s="29"/>
      <c r="QX21" s="29"/>
      <c r="QY21" s="29"/>
      <c r="QZ21" s="29"/>
      <c r="RA21" s="29"/>
      <c r="RB21" s="29"/>
      <c r="RC21" s="29"/>
      <c r="RD21" s="29"/>
      <c r="RE21" s="29"/>
      <c r="RF21" s="32"/>
      <c r="RG21" s="42"/>
      <c r="RH21" s="43"/>
      <c r="RI21" s="43"/>
      <c r="RJ21" s="43"/>
      <c r="RK21" s="43"/>
      <c r="RL21" s="43"/>
      <c r="RM21" s="43"/>
      <c r="RN21" s="43"/>
      <c r="RO21" s="43"/>
      <c r="RP21" s="43"/>
      <c r="RQ21" s="43"/>
      <c r="RR21" s="43"/>
      <c r="RS21" s="43"/>
      <c r="RT21" s="43"/>
      <c r="RU21" s="43"/>
      <c r="RV21" s="43"/>
      <c r="RW21" s="43"/>
      <c r="RX21" s="43"/>
      <c r="RY21" s="43"/>
      <c r="RZ21" s="44"/>
      <c r="SA21" s="55"/>
      <c r="SB21" s="55"/>
      <c r="SC21" s="55"/>
      <c r="SD21" s="55"/>
      <c r="SE21" s="55"/>
      <c r="SF21" s="55"/>
      <c r="SG21" s="55"/>
      <c r="SH21" s="55"/>
      <c r="SI21" s="55"/>
      <c r="SJ21" s="55"/>
      <c r="SK21" s="55"/>
      <c r="SL21" s="55"/>
      <c r="SM21" s="55"/>
      <c r="SN21" s="55"/>
      <c r="SO21" s="55">
        <v>207</v>
      </c>
      <c r="SP21" s="17">
        <v>38.83677298311445</v>
      </c>
      <c r="SQ21" s="55">
        <v>326</v>
      </c>
      <c r="SR21" s="17">
        <v>61.163227016885557</v>
      </c>
      <c r="SS21" s="59">
        <v>69</v>
      </c>
      <c r="ST21" s="55">
        <v>116</v>
      </c>
      <c r="SU21" s="55">
        <v>368</v>
      </c>
      <c r="SV21" s="55">
        <v>334</v>
      </c>
      <c r="SW21" s="55">
        <v>540</v>
      </c>
      <c r="SX21" s="55">
        <v>551</v>
      </c>
      <c r="SY21" s="55">
        <v>1998</v>
      </c>
      <c r="SZ21" s="55">
        <v>2051</v>
      </c>
      <c r="TA21" s="55">
        <v>1113</v>
      </c>
      <c r="TB21" s="55">
        <v>1004</v>
      </c>
      <c r="TC21" s="55">
        <v>5148</v>
      </c>
      <c r="TD21" s="55">
        <v>4123</v>
      </c>
      <c r="TE21" s="55">
        <v>831</v>
      </c>
      <c r="TF21" s="55">
        <v>311</v>
      </c>
      <c r="TG21" s="55">
        <v>22</v>
      </c>
      <c r="TH21" s="55">
        <v>8</v>
      </c>
      <c r="TI21" s="55">
        <v>62</v>
      </c>
      <c r="TJ21" s="55">
        <v>63</v>
      </c>
      <c r="TK21" s="162">
        <v>112</v>
      </c>
      <c r="TL21" s="55">
        <v>1581</v>
      </c>
      <c r="TM21" s="55">
        <v>6383</v>
      </c>
      <c r="TN21" s="55">
        <v>11125</v>
      </c>
      <c r="TO21" s="55">
        <v>3126</v>
      </c>
      <c r="TP21" s="55">
        <v>4129</v>
      </c>
      <c r="TQ21" s="55">
        <v>92</v>
      </c>
      <c r="TR21" s="55">
        <v>0</v>
      </c>
      <c r="TS21" s="55">
        <v>9367</v>
      </c>
      <c r="TT21" s="448">
        <v>62</v>
      </c>
      <c r="TU21" s="55">
        <v>34</v>
      </c>
      <c r="TV21" s="55">
        <v>60</v>
      </c>
      <c r="TW21" s="55">
        <v>214</v>
      </c>
      <c r="TX21" s="55">
        <v>162</v>
      </c>
      <c r="TY21" s="55">
        <v>344</v>
      </c>
      <c r="TZ21" s="55">
        <v>317</v>
      </c>
      <c r="UA21" s="55">
        <v>1336</v>
      </c>
      <c r="UB21" s="55">
        <v>1214</v>
      </c>
      <c r="UC21" s="55">
        <v>682</v>
      </c>
      <c r="UD21" s="55">
        <v>577</v>
      </c>
      <c r="UE21" s="55">
        <v>3201</v>
      </c>
      <c r="UF21" s="55">
        <v>2452</v>
      </c>
      <c r="UG21" s="55">
        <v>485</v>
      </c>
      <c r="UH21" s="55">
        <v>150</v>
      </c>
      <c r="UI21" s="55">
        <v>15</v>
      </c>
      <c r="UJ21" s="55">
        <v>5</v>
      </c>
      <c r="UK21" s="55">
        <v>24</v>
      </c>
      <c r="UL21" s="448">
        <v>27</v>
      </c>
      <c r="UM21" s="55">
        <v>23</v>
      </c>
      <c r="UN21" s="55">
        <v>250</v>
      </c>
      <c r="UO21" s="55">
        <v>1559</v>
      </c>
      <c r="UP21" s="55">
        <v>2672</v>
      </c>
      <c r="UQ21" s="55">
        <v>756</v>
      </c>
      <c r="UR21" s="55">
        <v>1202</v>
      </c>
      <c r="US21" s="55">
        <v>23</v>
      </c>
      <c r="UT21" s="55">
        <v>0</v>
      </c>
      <c r="UU21" s="55">
        <v>1825</v>
      </c>
      <c r="UV21" s="97">
        <v>13</v>
      </c>
      <c r="UW21" s="55">
        <v>0</v>
      </c>
      <c r="UX21" s="55">
        <v>0</v>
      </c>
      <c r="UY21" s="55">
        <v>211</v>
      </c>
      <c r="UZ21" s="55">
        <v>254</v>
      </c>
      <c r="VA21" s="55">
        <v>2037</v>
      </c>
      <c r="VB21" s="55">
        <v>2380</v>
      </c>
      <c r="VC21" s="55">
        <v>3203</v>
      </c>
      <c r="VD21" s="55">
        <v>2040</v>
      </c>
      <c r="VE21" s="55">
        <v>1939</v>
      </c>
      <c r="VF21" s="55">
        <v>1351</v>
      </c>
      <c r="VG21" s="55">
        <v>1201</v>
      </c>
      <c r="VH21" s="55">
        <v>978</v>
      </c>
      <c r="VI21" s="55">
        <v>599</v>
      </c>
      <c r="VJ21" s="55">
        <v>629</v>
      </c>
      <c r="VK21" s="55">
        <v>377</v>
      </c>
      <c r="VL21" s="55">
        <v>404</v>
      </c>
      <c r="VM21" s="55">
        <v>291</v>
      </c>
      <c r="VN21" s="55">
        <v>297</v>
      </c>
      <c r="VO21" s="55">
        <v>170</v>
      </c>
      <c r="VP21" s="55">
        <v>143</v>
      </c>
      <c r="VQ21" s="55">
        <v>98</v>
      </c>
      <c r="VR21" s="55">
        <v>72</v>
      </c>
      <c r="VS21" s="55">
        <v>25</v>
      </c>
      <c r="VT21" s="55">
        <v>13</v>
      </c>
      <c r="VU21" s="55">
        <v>0</v>
      </c>
      <c r="VV21" s="448">
        <v>0</v>
      </c>
      <c r="VW21" s="55" t="s">
        <v>25</v>
      </c>
      <c r="VX21" s="55" t="s">
        <v>25</v>
      </c>
      <c r="VY21" s="448">
        <v>35977</v>
      </c>
      <c r="VZ21" s="55">
        <v>0</v>
      </c>
      <c r="WA21" s="55">
        <v>0</v>
      </c>
      <c r="WB21" s="55">
        <v>134</v>
      </c>
      <c r="WC21" s="55">
        <v>157</v>
      </c>
      <c r="WD21" s="55">
        <v>1240</v>
      </c>
      <c r="WE21" s="55">
        <v>1371</v>
      </c>
      <c r="WF21" s="55">
        <v>2084</v>
      </c>
      <c r="WG21" s="55">
        <v>1284</v>
      </c>
      <c r="WH21" s="55">
        <v>1281</v>
      </c>
      <c r="WI21" s="55">
        <v>815</v>
      </c>
      <c r="WJ21" s="55">
        <v>774</v>
      </c>
      <c r="WK21" s="55">
        <v>559</v>
      </c>
      <c r="WL21" s="55">
        <v>374</v>
      </c>
      <c r="WM21" s="55">
        <v>358</v>
      </c>
      <c r="WN21" s="55">
        <v>201</v>
      </c>
      <c r="WO21" s="55">
        <v>190</v>
      </c>
      <c r="WP21" s="55">
        <v>133</v>
      </c>
      <c r="WQ21" s="55">
        <v>132</v>
      </c>
      <c r="WR21" s="55">
        <v>64</v>
      </c>
      <c r="WS21" s="55">
        <v>60</v>
      </c>
      <c r="WT21" s="55">
        <v>42</v>
      </c>
      <c r="WU21" s="55">
        <v>33</v>
      </c>
      <c r="WV21" s="55">
        <v>8</v>
      </c>
      <c r="WW21" s="55">
        <v>5</v>
      </c>
      <c r="WX21" s="55">
        <v>0</v>
      </c>
      <c r="WY21" s="448">
        <v>0</v>
      </c>
      <c r="WZ21" s="55" t="s">
        <v>25</v>
      </c>
      <c r="XA21" s="55" t="s">
        <v>25</v>
      </c>
      <c r="XB21" s="97">
        <v>8323</v>
      </c>
      <c r="XC21" s="55">
        <v>0</v>
      </c>
      <c r="XD21" s="55">
        <v>0</v>
      </c>
      <c r="XE21" s="55">
        <v>200</v>
      </c>
      <c r="XF21" s="55">
        <v>60</v>
      </c>
      <c r="XG21" s="55">
        <v>1955</v>
      </c>
      <c r="XH21" s="55">
        <v>675</v>
      </c>
      <c r="XI21" s="55">
        <v>2440</v>
      </c>
      <c r="XJ21" s="55">
        <v>1790</v>
      </c>
      <c r="XK21" s="55">
        <v>889</v>
      </c>
      <c r="XL21" s="55">
        <v>2368</v>
      </c>
      <c r="XM21" s="55">
        <v>790</v>
      </c>
      <c r="XN21" s="55">
        <v>904</v>
      </c>
      <c r="XO21" s="55">
        <v>60</v>
      </c>
      <c r="XP21" s="55">
        <v>22</v>
      </c>
      <c r="XQ21" s="55">
        <v>484</v>
      </c>
      <c r="XR21" s="55">
        <v>180</v>
      </c>
      <c r="XS21" s="55">
        <v>1130</v>
      </c>
      <c r="XT21" s="55">
        <v>372</v>
      </c>
      <c r="XU21" s="55">
        <v>2203</v>
      </c>
      <c r="XV21" s="448">
        <v>2190</v>
      </c>
      <c r="XW21" s="55">
        <v>0</v>
      </c>
      <c r="XX21" s="55">
        <v>538</v>
      </c>
      <c r="XY21" s="55">
        <v>3247</v>
      </c>
      <c r="XZ21" s="55">
        <v>9903</v>
      </c>
      <c r="YA21" s="55">
        <v>1990</v>
      </c>
      <c r="YB21" s="55">
        <v>5474</v>
      </c>
      <c r="YC21" s="55">
        <v>58</v>
      </c>
      <c r="YD21" s="55">
        <v>1829</v>
      </c>
      <c r="YE21" s="55">
        <v>5339</v>
      </c>
      <c r="YF21" s="448">
        <v>7599</v>
      </c>
      <c r="YG21" s="55">
        <v>0</v>
      </c>
      <c r="YH21" s="55">
        <v>0</v>
      </c>
      <c r="YI21" s="55">
        <v>89</v>
      </c>
      <c r="YJ21" s="55">
        <v>35</v>
      </c>
      <c r="YK21" s="55">
        <v>1191</v>
      </c>
      <c r="YL21" s="55">
        <v>389</v>
      </c>
      <c r="YM21" s="55">
        <v>1552</v>
      </c>
      <c r="YN21" s="55">
        <v>1020</v>
      </c>
      <c r="YO21" s="55">
        <v>488</v>
      </c>
      <c r="YP21" s="55">
        <v>1334</v>
      </c>
      <c r="YQ21" s="55">
        <v>501</v>
      </c>
      <c r="YR21" s="55">
        <v>545</v>
      </c>
      <c r="YS21" s="55">
        <v>26</v>
      </c>
      <c r="YT21" s="55">
        <v>12</v>
      </c>
      <c r="YU21" s="55">
        <v>312</v>
      </c>
      <c r="YV21" s="55">
        <v>112</v>
      </c>
      <c r="YW21" s="55">
        <v>723</v>
      </c>
      <c r="YX21" s="55">
        <v>218</v>
      </c>
      <c r="YY21" s="55">
        <v>1453</v>
      </c>
      <c r="YZ21" s="448">
        <v>1299</v>
      </c>
      <c r="ZA21" s="55">
        <v>0</v>
      </c>
      <c r="ZB21" s="55">
        <v>48</v>
      </c>
      <c r="ZC21" s="55">
        <v>742</v>
      </c>
      <c r="ZD21" s="55">
        <v>2260</v>
      </c>
      <c r="ZE21" s="55">
        <v>812</v>
      </c>
      <c r="ZF21" s="55">
        <v>1000</v>
      </c>
      <c r="ZG21" s="55">
        <v>5</v>
      </c>
      <c r="ZH21" s="55">
        <v>407</v>
      </c>
      <c r="ZI21" s="55">
        <v>1110</v>
      </c>
      <c r="ZJ21" s="55">
        <v>1939</v>
      </c>
      <c r="ZK21" s="412"/>
      <c r="ZL21" s="413"/>
      <c r="ZM21" s="214"/>
      <c r="ZN21" s="112"/>
      <c r="ZO21" s="189"/>
      <c r="ZP21" s="46"/>
      <c r="ZQ21" s="136"/>
      <c r="ZR21" s="46"/>
      <c r="ZS21" s="184"/>
      <c r="ZT21" s="55"/>
      <c r="ZU21" s="6"/>
      <c r="ZV21" s="55"/>
      <c r="ZW21" s="6"/>
      <c r="ZX21" s="55"/>
      <c r="ZY21" s="6"/>
      <c r="ZZ21" s="55"/>
      <c r="AAA21" s="6"/>
      <c r="AAB21" s="55"/>
      <c r="AAC21" s="6"/>
      <c r="AAD21" s="55"/>
      <c r="AAE21" s="6"/>
      <c r="AAF21" s="55"/>
      <c r="AAG21" s="6"/>
      <c r="AAH21" s="55"/>
      <c r="AAI21" s="6"/>
      <c r="AAJ21" s="55"/>
      <c r="AAK21" s="6"/>
      <c r="AAL21" s="55"/>
      <c r="AAM21" s="6"/>
      <c r="AAN21" s="55"/>
      <c r="AAO21" s="6"/>
      <c r="AAP21" s="55"/>
      <c r="AAQ21" s="6"/>
      <c r="AAR21" s="84"/>
      <c r="AAS21" s="85"/>
      <c r="AAT21" s="85"/>
      <c r="AAU21" s="300"/>
      <c r="AAV21" s="497"/>
      <c r="AAW21" s="20"/>
      <c r="AAX21" s="20"/>
      <c r="AAY21" s="20"/>
      <c r="AAZ21" s="20"/>
      <c r="ABA21" s="20"/>
      <c r="ABB21" s="20"/>
      <c r="ABC21" s="20"/>
      <c r="ABD21" s="20"/>
      <c r="ABE21" s="20"/>
      <c r="ABF21" s="20"/>
      <c r="ABG21" s="171"/>
      <c r="ABH21" s="20"/>
      <c r="ABI21" s="20"/>
      <c r="ABJ21" s="20"/>
      <c r="ABK21" s="20"/>
      <c r="ABL21" s="20"/>
      <c r="ABM21" s="20"/>
      <c r="ABN21" s="20"/>
      <c r="ABO21" s="20"/>
      <c r="ABP21" s="20"/>
      <c r="ABQ21" s="20"/>
      <c r="ABR21" s="20"/>
      <c r="ABS21" s="171"/>
      <c r="ABT21" s="55"/>
      <c r="ABU21" s="55"/>
      <c r="ABV21" s="171"/>
      <c r="ABW21" s="195"/>
      <c r="ABX21" s="46"/>
      <c r="ABY21" s="136"/>
      <c r="ABZ21" s="46"/>
      <c r="ACA21" s="188"/>
      <c r="ACB21" s="46"/>
      <c r="ACC21" s="136"/>
      <c r="ACD21" s="46"/>
      <c r="ACE21" s="188"/>
      <c r="ACF21" s="46"/>
      <c r="ACG21" s="136"/>
      <c r="ACH21" s="47"/>
      <c r="ACI21" s="469">
        <v>60</v>
      </c>
      <c r="ACJ21" s="507">
        <f>60/95*100</f>
        <v>63.157894736842103</v>
      </c>
      <c r="ACK21" s="470">
        <v>83</v>
      </c>
      <c r="ACL21" s="502">
        <f>83/103*100</f>
        <v>80.582524271844662</v>
      </c>
      <c r="ACM21" s="470">
        <v>45</v>
      </c>
      <c r="ACN21" s="502">
        <f>45/51*100</f>
        <v>88.235294117647058</v>
      </c>
      <c r="ACO21" s="470">
        <v>28</v>
      </c>
      <c r="ACP21" s="502">
        <f>28/29*100</f>
        <v>96.551724137931032</v>
      </c>
      <c r="ACQ21" s="470">
        <v>57</v>
      </c>
      <c r="ACR21" s="502">
        <f>57/73*100</f>
        <v>78.082191780821915</v>
      </c>
      <c r="ACS21" s="470">
        <v>82</v>
      </c>
      <c r="ACT21" s="502">
        <f>82/87*100</f>
        <v>94.252873563218387</v>
      </c>
      <c r="ACU21" s="470">
        <v>18</v>
      </c>
      <c r="ACV21" s="502">
        <f>18/22*100</f>
        <v>81.818181818181827</v>
      </c>
      <c r="ACW21" s="470">
        <v>60</v>
      </c>
      <c r="ACX21" s="502">
        <f>60/84*100</f>
        <v>71.428571428571431</v>
      </c>
      <c r="ACY21" s="470">
        <v>58</v>
      </c>
      <c r="ACZ21" s="502">
        <f>58/79*100</f>
        <v>73.417721518987349</v>
      </c>
      <c r="ADA21" s="470">
        <v>111</v>
      </c>
      <c r="ADB21" s="502">
        <f>111/152*100</f>
        <v>73.026315789473685</v>
      </c>
      <c r="ADC21" s="470">
        <v>17</v>
      </c>
      <c r="ADD21" s="502">
        <f>17/28*100</f>
        <v>60.714285714285708</v>
      </c>
      <c r="ADE21" s="470">
        <v>32</v>
      </c>
      <c r="ADF21" s="508">
        <f>32/53*100</f>
        <v>60.377358490566039</v>
      </c>
      <c r="ADG21" s="494" t="s">
        <v>24</v>
      </c>
      <c r="ADH21" s="509" t="s">
        <v>24</v>
      </c>
      <c r="ADI21" s="494" t="s">
        <v>24</v>
      </c>
      <c r="ADJ21" s="510" t="s">
        <v>24</v>
      </c>
      <c r="ADK21" s="195"/>
      <c r="ADL21" s="136"/>
      <c r="ADM21" s="46"/>
      <c r="ADN21" s="188"/>
      <c r="ADO21" s="136"/>
      <c r="ADP21" s="47"/>
      <c r="ADQ21" s="59"/>
      <c r="ADR21" s="55"/>
      <c r="ADS21" s="20"/>
      <c r="ADT21" s="178"/>
      <c r="ADU21" s="20"/>
      <c r="ADV21" s="171"/>
      <c r="ADW21" s="498"/>
      <c r="ADX21" s="236"/>
      <c r="ADY21" s="236"/>
      <c r="ADZ21" s="236"/>
      <c r="AEA21" s="236"/>
      <c r="AEB21" s="236"/>
      <c r="AEC21" s="236"/>
      <c r="AED21" s="236"/>
      <c r="AEE21" s="236"/>
      <c r="AEF21" s="499"/>
      <c r="AEG21" s="59"/>
      <c r="AEH21" s="55"/>
      <c r="AEI21" s="20"/>
      <c r="AEJ21" s="178"/>
      <c r="AEK21" s="20"/>
      <c r="AEL21" s="20"/>
      <c r="AEM21" s="20"/>
      <c r="AEN21" s="178"/>
      <c r="AEO21" s="171"/>
      <c r="AEP21" s="505">
        <v>68.72</v>
      </c>
      <c r="AEQ21" s="207">
        <v>75.099999999999994</v>
      </c>
      <c r="AER21" s="207">
        <v>63.91</v>
      </c>
      <c r="AES21" s="207">
        <v>94.56</v>
      </c>
      <c r="AET21" s="207">
        <v>96.72</v>
      </c>
      <c r="AEU21" s="207">
        <v>92.99</v>
      </c>
      <c r="AEV21" s="207">
        <v>5.4399999999999977</v>
      </c>
      <c r="AEW21" s="207">
        <v>3.2800000000000011</v>
      </c>
      <c r="AEX21" s="506">
        <v>7.0100000000000051</v>
      </c>
      <c r="AEY21" s="487"/>
      <c r="AEZ21" s="488"/>
      <c r="AFA21" s="488"/>
      <c r="AFB21" s="489"/>
      <c r="AFC21" s="476"/>
      <c r="AFD21" s="58"/>
      <c r="AFE21" s="58"/>
      <c r="AFF21" s="58"/>
      <c r="AFG21" s="58"/>
      <c r="AFH21" s="58"/>
      <c r="AFI21" s="58"/>
      <c r="AFJ21" s="477"/>
      <c r="AFK21" s="170"/>
      <c r="AFL21" s="170"/>
      <c r="AFM21" s="170"/>
      <c r="AFN21" s="170"/>
      <c r="AFO21" s="170"/>
      <c r="AFP21" s="170"/>
      <c r="AFQ21" s="170"/>
      <c r="AFR21" s="170"/>
      <c r="AFS21" s="177"/>
      <c r="AFT21" s="170"/>
      <c r="AFU21" s="170"/>
      <c r="AFV21" s="170"/>
      <c r="AFW21" s="170"/>
      <c r="AFX21" s="175"/>
      <c r="AFY21" s="174"/>
      <c r="AFZ21" s="170"/>
      <c r="AGA21" s="170"/>
      <c r="AGB21" s="170"/>
      <c r="AGC21" s="170"/>
      <c r="AGD21" s="170"/>
      <c r="AGE21" s="170"/>
      <c r="AGF21" s="170"/>
      <c r="AGG21" s="170"/>
      <c r="AGH21" s="170"/>
      <c r="AGI21" s="170"/>
      <c r="AGJ21" s="170"/>
      <c r="AGK21" s="170"/>
      <c r="AGL21" s="177"/>
      <c r="AGM21" s="170"/>
      <c r="AGN21" s="170"/>
      <c r="AGO21" s="170"/>
      <c r="AGP21" s="170"/>
      <c r="AGQ21" s="170"/>
      <c r="AGR21" s="55"/>
      <c r="AGS21" s="174"/>
      <c r="AGT21" s="170"/>
      <c r="AGU21" s="170"/>
      <c r="AGV21" s="170"/>
      <c r="AGW21" s="176"/>
      <c r="AGX21" s="170"/>
      <c r="AGY21" s="176"/>
      <c r="AGZ21" s="170"/>
      <c r="AHA21" s="170"/>
      <c r="AHB21" s="170">
        <v>4</v>
      </c>
      <c r="AHC21" s="170">
        <v>89</v>
      </c>
      <c r="AHD21" s="176"/>
      <c r="AHE21" s="176"/>
      <c r="AHF21" s="170"/>
      <c r="AHG21" s="170"/>
      <c r="AHH21" s="17"/>
      <c r="AHI21" s="170"/>
      <c r="AHJ21" s="170"/>
      <c r="AHK21" s="170"/>
      <c r="AHL21" s="170"/>
      <c r="AHM21" s="170"/>
      <c r="AHN21" s="174"/>
      <c r="AHO21" s="170"/>
      <c r="AHP21" s="170"/>
      <c r="AHQ21" s="170"/>
      <c r="AHR21" s="170"/>
      <c r="AHS21" s="170"/>
      <c r="AHT21" s="170"/>
      <c r="AHU21" s="170"/>
      <c r="AHV21" s="170"/>
      <c r="AHW21" s="170"/>
      <c r="AHX21" s="170"/>
      <c r="AHY21" s="170"/>
      <c r="AHZ21" s="170"/>
      <c r="AIA21" s="170"/>
      <c r="AIB21" s="170"/>
      <c r="AIC21" s="170"/>
      <c r="AID21" s="170"/>
      <c r="AIE21" s="170"/>
      <c r="AIF21" s="170"/>
      <c r="AIG21" s="170"/>
      <c r="AIH21" s="170"/>
      <c r="AII21" s="170"/>
      <c r="AIJ21" s="174"/>
      <c r="AIK21" s="177"/>
      <c r="AIL21" s="101"/>
      <c r="AIM21" s="101"/>
      <c r="AIN21" s="101"/>
      <c r="AIO21" s="101"/>
      <c r="AIP21" s="101"/>
      <c r="AIQ21" s="101"/>
      <c r="AIR21" s="101"/>
      <c r="AIS21" s="101"/>
      <c r="AIT21" s="101"/>
      <c r="AIU21" s="101"/>
      <c r="AIV21" s="101"/>
      <c r="AIW21" s="102"/>
      <c r="AIX21" s="75"/>
      <c r="AIY21" s="75"/>
      <c r="AIZ21" s="75"/>
      <c r="AJA21" s="75"/>
      <c r="AJB21" s="75"/>
      <c r="AJC21" s="75"/>
      <c r="AJD21" s="75"/>
      <c r="AJE21" s="75"/>
      <c r="AJF21" s="75"/>
      <c r="AJG21" s="75"/>
      <c r="AJH21" s="75"/>
      <c r="AJI21" s="75"/>
      <c r="AJJ21" s="75"/>
      <c r="AJK21" s="75"/>
      <c r="AJL21" s="75"/>
      <c r="AJM21" s="75"/>
      <c r="AJN21" s="75"/>
      <c r="AJO21" s="75"/>
      <c r="AJP21" s="75"/>
      <c r="AJQ21" s="75"/>
      <c r="AJR21" s="75"/>
      <c r="AJS21" s="75"/>
      <c r="AJT21" s="75"/>
      <c r="AJU21" s="75"/>
      <c r="AJV21" s="75"/>
      <c r="AJW21" s="75"/>
      <c r="AJX21" s="75"/>
      <c r="AJY21" s="75"/>
      <c r="AJZ21" s="75"/>
      <c r="AKA21" s="75"/>
      <c r="AKB21" s="59"/>
      <c r="AKC21" s="97"/>
      <c r="AKD21" s="15"/>
      <c r="AKE21" s="13"/>
      <c r="AKF21" s="140"/>
      <c r="AKG21" s="13"/>
      <c r="AKH21" s="226"/>
      <c r="AKI21" s="59"/>
      <c r="AKJ21" s="97"/>
      <c r="AKK21" s="59"/>
      <c r="AKL21" s="55"/>
      <c r="AKM21" s="55"/>
      <c r="AKN21" s="55"/>
      <c r="AKO21" s="132">
        <v>12</v>
      </c>
      <c r="AKP21" s="56">
        <v>34</v>
      </c>
      <c r="AKQ21" s="55"/>
      <c r="AKR21" s="55"/>
      <c r="AKS21" s="55"/>
      <c r="AKT21" s="55"/>
      <c r="AKU21" s="174"/>
      <c r="AKV21" s="170"/>
      <c r="AKW21" s="170"/>
      <c r="AKX21" s="170"/>
      <c r="AKY21" s="170"/>
      <c r="AKZ21" s="170"/>
      <c r="ALA21" s="170"/>
      <c r="ALB21" s="170"/>
      <c r="ALC21" s="170">
        <v>302</v>
      </c>
      <c r="ALD21" s="170">
        <v>341</v>
      </c>
      <c r="ALE21" s="170">
        <v>1038</v>
      </c>
      <c r="ALF21" s="177">
        <v>1141</v>
      </c>
      <c r="ALG21" s="490"/>
      <c r="ALH21" s="491"/>
      <c r="ALI21" s="491"/>
      <c r="ALJ21" s="491"/>
      <c r="ALK21" s="491"/>
      <c r="ALL21" s="491"/>
      <c r="ALM21" s="491"/>
      <c r="ALN21" s="491"/>
      <c r="ALO21" s="491"/>
      <c r="ALP21" s="491"/>
      <c r="ALQ21" s="491"/>
      <c r="ALR21" s="491"/>
      <c r="ALS21" s="491"/>
      <c r="ALT21" s="492"/>
      <c r="ALU21" s="98"/>
      <c r="ALV21" s="98"/>
      <c r="ALW21" s="98"/>
      <c r="ALX21" s="98"/>
      <c r="ALY21" s="98"/>
      <c r="ALZ21" s="98"/>
      <c r="AMA21" s="98"/>
      <c r="AMB21" s="98"/>
      <c r="AMC21" s="98"/>
      <c r="AMD21" s="98"/>
      <c r="AME21" s="98"/>
      <c r="AMF21" s="98"/>
      <c r="AMG21" s="98"/>
      <c r="AMH21" s="98"/>
      <c r="AMI21" s="98"/>
      <c r="AMJ21" s="98"/>
      <c r="AMK21" s="178"/>
      <c r="AML21" s="20"/>
      <c r="AMM21" s="20"/>
      <c r="AMN21" s="20"/>
      <c r="AMO21" s="20"/>
      <c r="AMP21" s="20"/>
      <c r="AMQ21" s="20"/>
      <c r="AMR21" s="20"/>
      <c r="AMS21" s="20"/>
      <c r="AMT21" s="20"/>
      <c r="AMU21" s="20"/>
      <c r="AMV21" s="20"/>
      <c r="AMW21" s="20"/>
      <c r="AMX21" s="20"/>
      <c r="AMY21" s="20"/>
      <c r="AMZ21" s="20"/>
      <c r="ANA21" s="20"/>
      <c r="ANB21" s="20"/>
      <c r="ANC21" s="20"/>
      <c r="AND21" s="20"/>
      <c r="ANE21" s="130"/>
      <c r="ANF21" s="129"/>
      <c r="ANG21" s="131"/>
      <c r="ANH21" s="129"/>
      <c r="ANI21" s="131"/>
      <c r="ANJ21" s="129"/>
      <c r="ANK21" s="131"/>
      <c r="ANL21" s="129"/>
      <c r="ANM21" s="130"/>
      <c r="ANN21" s="129"/>
      <c r="ANO21" s="131"/>
      <c r="ANP21" s="129"/>
      <c r="ANQ21" s="131"/>
      <c r="ANR21" s="129"/>
      <c r="ANS21" s="131"/>
      <c r="ANT21" s="129"/>
      <c r="ANU21" s="64"/>
      <c r="ANV21" s="129"/>
      <c r="ANW21" s="64"/>
      <c r="ANX21" s="225"/>
      <c r="ANY21" s="179"/>
      <c r="ANZ21" s="129"/>
      <c r="AOA21" s="131"/>
      <c r="AOB21" s="129"/>
      <c r="AOC21" s="131"/>
      <c r="AOD21" s="129"/>
      <c r="AOE21" s="131"/>
      <c r="AOF21" s="129"/>
      <c r="AOG21" s="131"/>
      <c r="AOH21" s="129"/>
      <c r="AOI21" s="131"/>
      <c r="AOJ21" s="129"/>
      <c r="AOK21" s="130"/>
      <c r="AOL21" s="131"/>
      <c r="AOM21" s="131"/>
      <c r="AON21" s="131"/>
      <c r="AOO21" s="129"/>
      <c r="AOP21" s="129"/>
      <c r="AOQ21" s="131"/>
      <c r="AOR21" s="129"/>
      <c r="AOS21" s="131"/>
      <c r="AOT21" s="129"/>
      <c r="AOU21" s="131"/>
      <c r="AOV21" s="129"/>
      <c r="AOW21" s="131"/>
      <c r="AOX21" s="129"/>
      <c r="AOY21" s="131"/>
      <c r="AOZ21" s="131"/>
      <c r="APA21" s="129"/>
      <c r="APB21" s="131"/>
      <c r="APC21" s="131"/>
      <c r="APD21" s="129"/>
      <c r="APE21" s="131"/>
      <c r="APF21" s="131"/>
      <c r="APG21" s="130"/>
      <c r="APH21" s="129"/>
      <c r="API21" s="131"/>
      <c r="APJ21" s="129"/>
      <c r="APK21" s="131"/>
      <c r="APL21" s="129"/>
      <c r="APM21" s="131"/>
      <c r="APN21" s="129"/>
      <c r="APO21" s="131"/>
      <c r="APP21" s="129"/>
      <c r="APQ21" s="131"/>
      <c r="APR21" s="129"/>
      <c r="APS21" s="130"/>
      <c r="APT21" s="131"/>
      <c r="APU21" s="131"/>
      <c r="APV21" s="131"/>
      <c r="APW21" s="129"/>
      <c r="APX21" s="129"/>
      <c r="APY21" s="131"/>
      <c r="APZ21" s="129"/>
      <c r="AQA21" s="131"/>
      <c r="AQB21" s="129"/>
      <c r="AQC21" s="131"/>
      <c r="AQD21" s="131"/>
      <c r="AQE21" s="131"/>
      <c r="AQF21" s="131"/>
      <c r="AQG21" s="131"/>
      <c r="AQH21" s="131"/>
      <c r="AQI21" s="20"/>
      <c r="AQJ21" s="131"/>
      <c r="AQK21" s="131"/>
      <c r="AQL21" s="20"/>
      <c r="AQM21" s="130"/>
      <c r="AQN21" s="20"/>
      <c r="AQO21" s="131"/>
      <c r="AQP21" s="20"/>
      <c r="AQQ21" s="131"/>
      <c r="AQR21" s="20"/>
      <c r="AQS21" s="131"/>
      <c r="AQT21" s="20"/>
      <c r="AQU21" s="131"/>
      <c r="AQV21" s="20"/>
      <c r="AQW21" s="131"/>
      <c r="AQX21" s="20"/>
      <c r="AQY21" s="131"/>
      <c r="AQZ21" s="20"/>
      <c r="ARA21" s="131"/>
      <c r="ARB21" s="20"/>
      <c r="ARC21" s="131"/>
      <c r="ARD21" s="20"/>
      <c r="ARE21" s="131"/>
      <c r="ARF21" s="20"/>
      <c r="ARG21" s="131"/>
      <c r="ARH21" s="20"/>
      <c r="ARI21" s="131"/>
      <c r="ARJ21" s="20"/>
      <c r="ARK21" s="131"/>
      <c r="ARL21" s="20"/>
      <c r="ARM21" s="131"/>
      <c r="ARN21" s="20"/>
      <c r="ARO21" s="131"/>
      <c r="ARP21" s="20"/>
      <c r="ARQ21" s="131"/>
      <c r="ARR21" s="20"/>
      <c r="ARS21" s="131"/>
      <c r="ART21" s="131"/>
      <c r="ARU21" s="20"/>
      <c r="ARV21" s="131"/>
      <c r="ARW21" s="131"/>
      <c r="ARX21" s="20"/>
      <c r="ARY21" s="130"/>
      <c r="ARZ21" s="20"/>
      <c r="ASA21" s="131"/>
      <c r="ASB21" s="20"/>
      <c r="ASC21" s="131"/>
      <c r="ASD21" s="20"/>
      <c r="ASE21" s="131"/>
      <c r="ASF21" s="20"/>
      <c r="ASG21" s="130"/>
      <c r="ASH21" s="20"/>
      <c r="ASI21" s="131"/>
      <c r="ASJ21" s="20"/>
      <c r="ASK21" s="131"/>
      <c r="ASL21" s="20"/>
      <c r="ASM21" s="131"/>
      <c r="ASN21" s="20"/>
      <c r="ASO21" s="130"/>
      <c r="ASP21" s="20"/>
      <c r="ASQ21" s="131"/>
      <c r="ASR21" s="20"/>
      <c r="ASS21" s="131"/>
      <c r="AST21" s="20"/>
      <c r="ASU21" s="131"/>
      <c r="ASV21" s="20"/>
      <c r="ASW21" s="131"/>
      <c r="ASX21" s="131"/>
      <c r="ASY21" s="20"/>
      <c r="ASZ21" s="131"/>
      <c r="ATA21" s="129"/>
      <c r="ATB21" s="131"/>
      <c r="ATC21" s="129"/>
      <c r="ATD21" s="59"/>
      <c r="ATE21" s="17"/>
      <c r="ATF21" s="55"/>
      <c r="ATG21" s="19"/>
      <c r="ATH21" s="18"/>
      <c r="ATI21" s="17"/>
      <c r="ATJ21" s="17"/>
      <c r="ATK21" s="59">
        <v>11</v>
      </c>
      <c r="ATL21" s="17">
        <f>ATK21/(ATK21+ATM21)*100</f>
        <v>16.176470588235293</v>
      </c>
      <c r="ATM21" s="55">
        <v>57</v>
      </c>
      <c r="ATN21" s="17">
        <f>ATM21/(ATK21+ATM21)*100</f>
        <v>83.82352941176471</v>
      </c>
      <c r="ATO21" s="132">
        <v>79</v>
      </c>
      <c r="ATP21" s="17">
        <f>ATO21/(ATO21+ATQ21)*100</f>
        <v>9.7651421508034613</v>
      </c>
      <c r="ATQ21" s="132">
        <v>730</v>
      </c>
      <c r="ATR21" s="17">
        <f>ATQ21/(ATO21+ATQ21)*100</f>
        <v>90.234857849196544</v>
      </c>
      <c r="ATS21" s="132">
        <v>40</v>
      </c>
      <c r="ATT21" s="17">
        <f>ATS21/(ATS21+ATU21)*100</f>
        <v>42.553191489361701</v>
      </c>
      <c r="ATU21" s="132">
        <v>54</v>
      </c>
      <c r="ATV21" s="19">
        <f>ATU21/(ATS21+ATU21)*100</f>
        <v>57.446808510638306</v>
      </c>
      <c r="ATW21" s="92"/>
      <c r="ATX21" s="120"/>
      <c r="ATY21" s="92"/>
      <c r="ATZ21" s="120"/>
      <c r="AUA21" s="92"/>
      <c r="AUB21" s="120"/>
      <c r="AUC21" s="120"/>
      <c r="AUD21" s="120"/>
      <c r="AUE21" s="120"/>
      <c r="AUF21" s="92"/>
      <c r="AUG21" s="120"/>
      <c r="AUH21" s="120"/>
      <c r="AUI21" s="120"/>
      <c r="AUJ21" s="128"/>
      <c r="AUK21" s="90"/>
      <c r="AUL21" s="120"/>
      <c r="AUM21" s="93"/>
      <c r="AUN21" s="55"/>
      <c r="AUO21" s="92"/>
      <c r="AUP21" s="55"/>
      <c r="AUQ21" s="92"/>
      <c r="AUR21" s="92"/>
      <c r="AUS21" s="92"/>
      <c r="AUT21" s="92"/>
      <c r="AUU21" s="92"/>
      <c r="AUV21" s="92"/>
      <c r="AUW21" s="92"/>
      <c r="AUX21" s="92"/>
      <c r="AUY21" s="92"/>
      <c r="AUZ21" s="94"/>
      <c r="AVA21" s="92"/>
      <c r="AVB21" s="92"/>
      <c r="AVC21" s="92"/>
      <c r="AVD21" s="92"/>
      <c r="AVE21" s="92"/>
      <c r="AVF21" s="92"/>
      <c r="AVG21" s="92"/>
      <c r="AVH21" s="92"/>
      <c r="AVI21" s="92"/>
      <c r="AVJ21" s="92"/>
      <c r="AVK21" s="92"/>
      <c r="AVL21" s="92"/>
      <c r="AVM21" s="92"/>
      <c r="AVN21" s="92"/>
      <c r="AVO21" s="92"/>
      <c r="AVP21" s="92"/>
      <c r="AVQ21" s="92"/>
      <c r="AVR21" s="92"/>
      <c r="AVS21" s="93"/>
      <c r="AVT21" s="92"/>
      <c r="AVU21" s="92"/>
      <c r="AVV21" s="92"/>
      <c r="AVW21" s="92"/>
      <c r="AVX21" s="92"/>
      <c r="AVY21" s="92"/>
      <c r="AVZ21" s="92"/>
      <c r="AWA21" s="92"/>
      <c r="AWB21" s="92"/>
      <c r="AWC21" s="92"/>
      <c r="AWD21" s="92"/>
      <c r="AWE21" s="92"/>
      <c r="AWF21" s="92"/>
      <c r="AWG21" s="92"/>
      <c r="AWH21" s="92"/>
      <c r="AWI21" s="92"/>
      <c r="AWJ21" s="92"/>
      <c r="AWK21" s="93"/>
      <c r="AWL21" s="92"/>
      <c r="AWM21" s="92"/>
      <c r="AWN21" s="92"/>
      <c r="AWO21" s="92"/>
      <c r="AWP21" s="92"/>
      <c r="AWQ21" s="92"/>
      <c r="AWR21" s="92"/>
      <c r="AWS21" s="92"/>
      <c r="AWT21" s="92"/>
      <c r="AWU21" s="92"/>
      <c r="AWV21" s="92"/>
      <c r="AWW21" s="92"/>
      <c r="AWX21" s="92"/>
      <c r="AWY21" s="92"/>
      <c r="AWZ21" s="92"/>
      <c r="AXA21" s="92"/>
      <c r="AXB21" s="92"/>
      <c r="AXC21" s="92"/>
      <c r="AXD21" s="92"/>
      <c r="AXE21" s="92"/>
      <c r="AXF21" s="92"/>
      <c r="AXG21" s="92"/>
      <c r="AXH21" s="92"/>
      <c r="AXI21" s="92"/>
      <c r="AXJ21" s="92"/>
      <c r="AXK21" s="92"/>
      <c r="AXL21" s="92"/>
      <c r="AXM21" s="93"/>
      <c r="AXN21" s="92"/>
      <c r="AXO21" s="92"/>
      <c r="AXP21" s="92"/>
      <c r="AXQ21" s="92"/>
      <c r="AXR21" s="92"/>
      <c r="AXS21" s="92"/>
      <c r="AXT21" s="92"/>
      <c r="AXU21" s="92"/>
      <c r="AXV21" s="92"/>
      <c r="AXW21" s="92"/>
      <c r="AXX21" s="92"/>
      <c r="AXY21" s="92"/>
      <c r="AXZ21" s="92"/>
      <c r="AYA21" s="92"/>
      <c r="AYB21" s="92"/>
      <c r="AYC21" s="94"/>
      <c r="AYD21" s="92"/>
      <c r="AYE21" s="92"/>
      <c r="AYF21" s="92"/>
      <c r="AYG21" s="92"/>
      <c r="AYH21" s="92"/>
      <c r="AYI21" s="92"/>
      <c r="AYJ21" s="92"/>
      <c r="AYK21" s="92"/>
      <c r="AYL21" s="92"/>
      <c r="AYM21" s="92"/>
      <c r="AYN21" s="92"/>
      <c r="AYO21" s="92"/>
      <c r="AYP21" s="92"/>
      <c r="AYQ21" s="92"/>
      <c r="AYR21" s="92"/>
      <c r="AYS21" s="92"/>
      <c r="AYT21" s="92"/>
      <c r="AYU21" s="92"/>
      <c r="AYV21" s="92"/>
      <c r="AYW21" s="119"/>
      <c r="AYX21" s="120"/>
      <c r="AYY21" s="120"/>
      <c r="AYZ21" s="120"/>
      <c r="AZA21" s="120"/>
      <c r="AZB21" s="120"/>
      <c r="AZC21" s="120"/>
      <c r="AZD21" s="120"/>
      <c r="AZE21" s="120"/>
      <c r="AZF21" s="120"/>
      <c r="AZG21" s="120"/>
      <c r="AZH21" s="120"/>
      <c r="AZI21" s="120"/>
      <c r="AZJ21" s="120"/>
      <c r="AZK21" s="120"/>
      <c r="AZL21" s="120"/>
      <c r="AZM21" s="120"/>
      <c r="AZN21" s="120"/>
      <c r="AZO21" s="120"/>
      <c r="AZP21" s="120"/>
      <c r="AZQ21" s="120"/>
      <c r="AZR21" s="120"/>
      <c r="AZS21" s="120"/>
      <c r="AZT21" s="120"/>
      <c r="AZU21" s="120"/>
      <c r="AZV21" s="120"/>
      <c r="AZW21" s="120"/>
      <c r="AZX21" s="128"/>
      <c r="AZY21" s="91"/>
      <c r="AZZ21" s="91"/>
      <c r="BAA21" s="91"/>
      <c r="BAB21" s="91"/>
      <c r="BAC21" s="91"/>
      <c r="BAD21" s="91"/>
      <c r="BAE21" s="91"/>
      <c r="BAF21" s="91"/>
      <c r="BAG21" s="91"/>
      <c r="BAH21" s="91"/>
      <c r="BAI21" s="91"/>
      <c r="BAJ21" s="91"/>
      <c r="BAK21" s="91"/>
      <c r="BAL21" s="91"/>
      <c r="BAM21" s="91"/>
      <c r="BAN21" s="91"/>
      <c r="BAO21" s="91"/>
      <c r="BAP21" s="91"/>
      <c r="BAQ21" s="128"/>
      <c r="BAR21" s="91"/>
      <c r="BAS21" s="91"/>
      <c r="BAT21" s="91"/>
      <c r="BAU21" s="91"/>
      <c r="BAV21" s="91"/>
      <c r="BAW21" s="91"/>
      <c r="BAX21" s="91"/>
      <c r="BAY21" s="91"/>
      <c r="BAZ21" s="91"/>
      <c r="BBA21" s="91"/>
      <c r="BBB21" s="91"/>
      <c r="BBC21" s="91"/>
      <c r="BBD21" s="91"/>
      <c r="BBE21" s="91"/>
      <c r="BBF21" s="91"/>
      <c r="BBG21" s="91"/>
      <c r="BBH21" s="91"/>
      <c r="BBI21" s="91"/>
      <c r="BBJ21" s="120"/>
      <c r="BBK21" s="119"/>
      <c r="BBL21" s="120"/>
      <c r="BBM21" s="120"/>
      <c r="BBN21" s="120"/>
      <c r="BBO21" s="120"/>
      <c r="BBP21" s="120"/>
      <c r="BBQ21" s="120"/>
      <c r="BBR21" s="120"/>
      <c r="BBS21" s="120"/>
      <c r="BBT21" s="120"/>
      <c r="BBU21" s="120"/>
      <c r="BBV21" s="120"/>
      <c r="BBW21" s="120"/>
      <c r="BBX21" s="120"/>
      <c r="BBY21" s="120"/>
      <c r="BBZ21" s="120"/>
      <c r="BCA21" s="120"/>
      <c r="BCB21" s="120"/>
      <c r="BCC21" s="120"/>
      <c r="BCD21" s="120"/>
      <c r="BCE21" s="120"/>
      <c r="BCF21" s="120"/>
      <c r="BCG21" s="120"/>
      <c r="BCH21" s="120"/>
      <c r="BCI21" s="120"/>
      <c r="BCJ21" s="128"/>
      <c r="BCK21" s="119"/>
      <c r="BCL21" s="120"/>
      <c r="BCM21" s="120"/>
      <c r="BCN21" s="120"/>
      <c r="BCO21" s="120"/>
      <c r="BCP21" s="120"/>
      <c r="BCQ21" s="120"/>
      <c r="BCR21" s="120"/>
      <c r="BCS21" s="120"/>
      <c r="BCT21" s="120"/>
      <c r="BCU21" s="120"/>
      <c r="BCV21" s="120"/>
      <c r="BCW21" s="120"/>
      <c r="BCX21" s="120"/>
      <c r="BCY21" s="120"/>
      <c r="BCZ21" s="120"/>
      <c r="BDA21" s="120"/>
      <c r="BDB21" s="120"/>
      <c r="BDC21" s="128"/>
      <c r="BDD21" s="90"/>
      <c r="BDE21" s="90"/>
      <c r="BDF21" s="90"/>
      <c r="BDG21" s="90"/>
      <c r="BDH21" s="90"/>
      <c r="BDI21" s="90"/>
      <c r="BDJ21" s="90"/>
      <c r="BDK21" s="90"/>
      <c r="BDL21" s="90"/>
      <c r="BDM21" s="90"/>
      <c r="BDN21" s="90"/>
      <c r="BDO21" s="94"/>
      <c r="BDP21" s="90"/>
      <c r="BDQ21" s="90"/>
      <c r="BDR21" s="90"/>
      <c r="BDS21" s="90"/>
      <c r="BDT21" s="90"/>
      <c r="BDU21" s="90"/>
      <c r="BDV21" s="90"/>
      <c r="BDW21" s="90"/>
      <c r="BDX21" s="90"/>
      <c r="BDY21" s="90"/>
      <c r="BDZ21" s="90"/>
      <c r="BEA21" s="92"/>
      <c r="BEB21" s="119"/>
      <c r="BEC21" s="120"/>
      <c r="BED21" s="120"/>
      <c r="BEE21" s="120"/>
      <c r="BEF21" s="120"/>
      <c r="BEG21" s="120"/>
      <c r="BEH21" s="120"/>
      <c r="BEI21" s="120"/>
      <c r="BEJ21" s="120"/>
      <c r="BEK21" s="120"/>
      <c r="BEL21" s="120"/>
      <c r="BEM21" s="128"/>
      <c r="BEN21" s="92"/>
      <c r="BEO21" s="92"/>
      <c r="BEP21" s="92"/>
      <c r="BEQ21" s="92"/>
      <c r="BER21" s="92"/>
      <c r="BES21" s="92"/>
      <c r="BET21" s="92"/>
      <c r="BEU21" s="92"/>
      <c r="BEV21" s="92"/>
      <c r="BEW21" s="92"/>
      <c r="BEX21" s="92"/>
      <c r="BEY21" s="92"/>
      <c r="BEZ21" s="92"/>
      <c r="BFA21" s="92"/>
      <c r="BFB21" s="92"/>
      <c r="BFC21" s="92"/>
      <c r="BFD21" s="59"/>
      <c r="BFE21" s="55"/>
      <c r="BFF21" s="162"/>
      <c r="BFG21" s="55"/>
      <c r="BFH21" s="59"/>
      <c r="BFI21" s="97"/>
      <c r="BFJ21" s="59"/>
      <c r="BFK21" s="97"/>
      <c r="BFL21" s="59"/>
      <c r="BFM21" s="97"/>
      <c r="BFN21" s="59"/>
      <c r="BFO21" s="97"/>
      <c r="BFP21" s="59"/>
      <c r="BFQ21" s="59"/>
      <c r="BFR21" s="55"/>
      <c r="BFS21" s="55"/>
      <c r="BFT21" s="55"/>
      <c r="BFU21" s="55"/>
      <c r="BFV21" s="55"/>
      <c r="BFW21" s="55"/>
      <c r="BFX21" s="97"/>
      <c r="BFY21" s="55"/>
      <c r="BFZ21" s="207"/>
      <c r="BGA21" s="207"/>
      <c r="BGB21" s="207"/>
      <c r="BGC21" s="207"/>
      <c r="BGD21" s="207"/>
      <c r="BGE21" s="207"/>
      <c r="BGF21" s="207"/>
      <c r="BGG21" s="55"/>
      <c r="BGH21" s="207"/>
      <c r="BGI21" s="207"/>
      <c r="BGJ21" s="207"/>
      <c r="BGK21" s="207"/>
      <c r="BGL21" s="207"/>
      <c r="BGM21" s="307"/>
      <c r="BGN21" s="55"/>
      <c r="BGO21" s="55"/>
      <c r="BGP21" s="101"/>
      <c r="BGQ21" s="55"/>
      <c r="BGR21" s="55"/>
      <c r="BGS21" s="101"/>
      <c r="BGT21" s="55"/>
      <c r="BGU21" s="101"/>
      <c r="BGV21" s="101"/>
      <c r="BGW21" s="55"/>
      <c r="BGX21" s="101"/>
      <c r="BGY21" s="101"/>
      <c r="BGZ21" s="101"/>
      <c r="BHA21" s="101"/>
      <c r="BHB21" s="101"/>
      <c r="BHC21" s="100"/>
      <c r="BHD21" s="101"/>
      <c r="BHE21" s="101"/>
      <c r="BHF21" s="101"/>
      <c r="BHG21" s="101"/>
      <c r="BHH21" s="101"/>
      <c r="BHI21" s="101"/>
      <c r="BHJ21" s="101"/>
      <c r="BHK21" s="101"/>
      <c r="BHL21" s="101"/>
      <c r="BHM21" s="101"/>
      <c r="BHN21" s="101"/>
      <c r="BHO21" s="102"/>
      <c r="BHP21" s="100"/>
      <c r="BHQ21" s="101"/>
      <c r="BHR21" s="101"/>
      <c r="BHS21" s="101"/>
      <c r="BHT21" s="101"/>
      <c r="BHU21" s="101"/>
      <c r="BHV21" s="75"/>
      <c r="BHW21" s="75"/>
      <c r="BHX21" s="75"/>
      <c r="BHY21" s="75"/>
      <c r="BHZ21" s="75"/>
      <c r="BIA21" s="75"/>
      <c r="BIB21" s="75"/>
      <c r="BIC21" s="75"/>
      <c r="BID21" s="75"/>
      <c r="BIE21" s="75"/>
      <c r="BIF21" s="75"/>
      <c r="BIG21" s="75"/>
      <c r="BIH21" s="75"/>
      <c r="BII21" s="75"/>
      <c r="BIJ21" s="75"/>
      <c r="BIK21" s="75"/>
      <c r="BIL21" s="75"/>
      <c r="BIM21" s="101"/>
      <c r="BIN21" s="75"/>
      <c r="BIO21" s="102"/>
      <c r="BIP21" s="100"/>
      <c r="BIQ21" s="101"/>
      <c r="BIR21" s="101"/>
      <c r="BIS21" s="75"/>
      <c r="BIT21" s="75"/>
      <c r="BIU21" s="76"/>
      <c r="BIV21" s="101"/>
      <c r="BIW21" s="101"/>
      <c r="BIX21" s="101"/>
      <c r="BIY21" s="75"/>
      <c r="BIZ21" s="75"/>
      <c r="BJA21" s="75"/>
      <c r="BJB21" s="75"/>
      <c r="BJC21" s="75"/>
      <c r="BJD21" s="75"/>
      <c r="BJE21" s="75"/>
      <c r="BJF21" s="75"/>
      <c r="BJG21" s="75"/>
      <c r="BJH21" s="75"/>
      <c r="BJI21" s="75"/>
      <c r="BJJ21" s="75"/>
      <c r="BJK21" s="75"/>
      <c r="BJL21" s="75"/>
      <c r="BJM21" s="75"/>
      <c r="BJN21" s="75"/>
      <c r="BJO21" s="75"/>
      <c r="BJP21" s="75"/>
      <c r="BJQ21" s="75"/>
      <c r="BJR21" s="75"/>
      <c r="BJS21" s="100"/>
      <c r="BJT21" s="102"/>
      <c r="BJU21" s="179">
        <v>29</v>
      </c>
      <c r="BJV21" s="180">
        <v>17.675759524339217</v>
      </c>
      <c r="BJW21" s="64">
        <v>4</v>
      </c>
      <c r="BJX21" s="180">
        <v>2.6382265840901744</v>
      </c>
      <c r="BJY21" s="64">
        <v>1076</v>
      </c>
      <c r="BJZ21" s="180">
        <v>986.83456305515176</v>
      </c>
      <c r="BKA21" s="64">
        <v>206</v>
      </c>
      <c r="BKB21" s="180">
        <v>204.70727356742174</v>
      </c>
      <c r="BKC21" s="64">
        <v>2338</v>
      </c>
      <c r="BKD21" s="180">
        <v>1863.6758575061178</v>
      </c>
      <c r="BKE21" s="64">
        <v>538</v>
      </c>
      <c r="BKF21" s="180">
        <v>462.95698716542108</v>
      </c>
      <c r="BKG21" s="64">
        <v>17420</v>
      </c>
      <c r="BKH21" s="180">
        <v>1827.0318912506987</v>
      </c>
      <c r="BKI21" s="64">
        <v>3621</v>
      </c>
      <c r="BKJ21" s="181">
        <v>357.92303814484961</v>
      </c>
      <c r="BKK21" s="179">
        <v>20863</v>
      </c>
      <c r="BKL21" s="64">
        <v>4369</v>
      </c>
      <c r="BKM21" s="64">
        <v>187</v>
      </c>
      <c r="BKN21" s="64">
        <v>6</v>
      </c>
      <c r="BKO21" s="64">
        <v>11</v>
      </c>
      <c r="BKP21" s="64">
        <v>0</v>
      </c>
      <c r="BKQ21" s="64">
        <v>31</v>
      </c>
      <c r="BKR21" s="64">
        <v>3</v>
      </c>
      <c r="BKS21" s="64">
        <v>54</v>
      </c>
      <c r="BKT21" s="64">
        <v>0</v>
      </c>
      <c r="BKU21" s="64">
        <v>0</v>
      </c>
      <c r="BKV21" s="64">
        <v>0</v>
      </c>
      <c r="BKW21" s="64">
        <v>7</v>
      </c>
      <c r="BKX21" s="64">
        <v>0</v>
      </c>
      <c r="BKY21" s="64">
        <v>46</v>
      </c>
      <c r="BKZ21" s="64">
        <v>1</v>
      </c>
      <c r="BLA21" s="64">
        <v>38</v>
      </c>
      <c r="BLB21" s="64">
        <v>2</v>
      </c>
      <c r="BLC21" s="64">
        <v>3114</v>
      </c>
      <c r="BLD21" s="64">
        <v>767</v>
      </c>
      <c r="BLE21" s="64">
        <v>720</v>
      </c>
      <c r="BLF21" s="64">
        <v>526</v>
      </c>
      <c r="BLG21" s="64">
        <v>114</v>
      </c>
      <c r="BLH21" s="64">
        <v>52</v>
      </c>
      <c r="BLI21" s="64">
        <v>3960</v>
      </c>
      <c r="BLJ21" s="64">
        <v>584</v>
      </c>
      <c r="BLK21" s="64">
        <v>25</v>
      </c>
      <c r="BLL21" s="182">
        <v>14</v>
      </c>
      <c r="BLM21" s="179">
        <v>10278</v>
      </c>
      <c r="BLN21" s="64">
        <v>7922</v>
      </c>
      <c r="BLO21" s="64">
        <v>2417</v>
      </c>
      <c r="BLP21" s="64">
        <v>2427</v>
      </c>
      <c r="BLQ21" s="64">
        <v>1846</v>
      </c>
      <c r="BLR21" s="64">
        <v>1703</v>
      </c>
      <c r="BLS21" s="64">
        <v>375</v>
      </c>
      <c r="BLT21" s="64">
        <v>259</v>
      </c>
      <c r="BLU21" s="64">
        <v>3769</v>
      </c>
      <c r="BLV21" s="64">
        <v>2333</v>
      </c>
      <c r="BLW21" s="64">
        <v>392</v>
      </c>
      <c r="BLX21" s="64">
        <v>331</v>
      </c>
      <c r="BLY21" s="64">
        <v>448</v>
      </c>
      <c r="BLZ21" s="64">
        <v>418</v>
      </c>
      <c r="BMA21" s="64">
        <v>389</v>
      </c>
      <c r="BMB21" s="64">
        <v>87</v>
      </c>
      <c r="BMC21" s="64">
        <v>298</v>
      </c>
      <c r="BMD21" s="64">
        <v>116</v>
      </c>
      <c r="BME21" s="64">
        <v>344</v>
      </c>
      <c r="BMF21" s="182">
        <v>248</v>
      </c>
      <c r="BMG21" s="179">
        <v>20863</v>
      </c>
      <c r="BMH21" s="64">
        <v>4369</v>
      </c>
      <c r="BMI21" s="64">
        <v>5399</v>
      </c>
      <c r="BMJ21" s="64">
        <v>1615</v>
      </c>
      <c r="BMK21" s="64">
        <v>1842</v>
      </c>
      <c r="BML21" s="64">
        <v>740</v>
      </c>
      <c r="BMM21" s="64">
        <v>806</v>
      </c>
      <c r="BMN21" s="64">
        <v>223</v>
      </c>
      <c r="BMO21" s="64">
        <v>11344</v>
      </c>
      <c r="BMP21" s="64">
        <v>1387</v>
      </c>
      <c r="BMQ21" s="64">
        <v>451</v>
      </c>
      <c r="BMR21" s="64">
        <v>123</v>
      </c>
      <c r="BMS21" s="64">
        <v>353</v>
      </c>
      <c r="BMT21" s="64">
        <v>178</v>
      </c>
      <c r="BMU21" s="64">
        <v>223</v>
      </c>
      <c r="BMV21" s="64">
        <v>15</v>
      </c>
      <c r="BMW21" s="64">
        <v>407</v>
      </c>
      <c r="BMX21" s="64">
        <v>75</v>
      </c>
      <c r="BMY21" s="64">
        <v>38</v>
      </c>
      <c r="BMZ21" s="182">
        <v>13</v>
      </c>
      <c r="BNA21" s="179">
        <v>3114</v>
      </c>
      <c r="BNB21" s="64">
        <v>767</v>
      </c>
      <c r="BNC21" s="180">
        <v>230.32339949645419</v>
      </c>
      <c r="BND21" s="181">
        <v>55.574555403556772</v>
      </c>
      <c r="BNE21" s="179">
        <v>187</v>
      </c>
      <c r="BNF21" s="64">
        <v>54</v>
      </c>
      <c r="BNG21" s="64">
        <v>38</v>
      </c>
      <c r="BNH21" s="64">
        <v>6</v>
      </c>
      <c r="BNI21" s="64">
        <v>0</v>
      </c>
      <c r="BNJ21" s="64">
        <v>2</v>
      </c>
      <c r="BNK21" s="180">
        <v>13.83123818427647</v>
      </c>
      <c r="BNL21" s="180">
        <v>0.43474228477358623</v>
      </c>
      <c r="BNM21" s="64">
        <v>70</v>
      </c>
      <c r="BNN21" s="64">
        <v>1</v>
      </c>
      <c r="BNO21" s="64">
        <v>10</v>
      </c>
      <c r="BNP21" s="64">
        <v>108</v>
      </c>
      <c r="BNQ21" s="64">
        <v>45</v>
      </c>
      <c r="BNR21" s="182">
        <v>35</v>
      </c>
      <c r="BNS21" s="179">
        <v>499</v>
      </c>
      <c r="BNT21" s="180">
        <v>18.264071387264195</v>
      </c>
      <c r="BNU21" s="64">
        <v>495</v>
      </c>
      <c r="BNV21" s="180">
        <v>99.198396793587179</v>
      </c>
      <c r="BNW21" s="64">
        <v>490</v>
      </c>
      <c r="BNX21" s="64">
        <v>7</v>
      </c>
      <c r="BNY21" s="180">
        <v>36.242281873237815</v>
      </c>
      <c r="BNZ21" s="180">
        <v>0.50719933223585056</v>
      </c>
      <c r="BOA21" s="64">
        <v>41</v>
      </c>
      <c r="BOB21" s="182">
        <v>474</v>
      </c>
      <c r="BOC21" s="179">
        <v>490</v>
      </c>
      <c r="BOD21" s="64">
        <v>7</v>
      </c>
      <c r="BOE21" s="64">
        <v>5</v>
      </c>
      <c r="BOF21" s="64">
        <v>0</v>
      </c>
      <c r="BOG21" s="64">
        <v>96</v>
      </c>
      <c r="BOH21" s="64">
        <v>2</v>
      </c>
      <c r="BOI21" s="64">
        <v>125</v>
      </c>
      <c r="BOJ21" s="64">
        <v>2</v>
      </c>
      <c r="BOK21" s="64">
        <v>264</v>
      </c>
      <c r="BOL21" s="182">
        <v>3</v>
      </c>
      <c r="BOM21" s="179">
        <v>490</v>
      </c>
      <c r="BON21" s="64">
        <v>7</v>
      </c>
      <c r="BOO21" s="64">
        <v>23</v>
      </c>
      <c r="BOP21" s="64">
        <v>0</v>
      </c>
      <c r="BOQ21" s="64">
        <v>109</v>
      </c>
      <c r="BOR21" s="64">
        <v>2</v>
      </c>
      <c r="BOS21" s="64">
        <v>274</v>
      </c>
      <c r="BOT21" s="64">
        <v>4</v>
      </c>
      <c r="BOU21" s="64">
        <v>72</v>
      </c>
      <c r="BOV21" s="64">
        <v>1</v>
      </c>
      <c r="BOW21" s="64">
        <v>7</v>
      </c>
      <c r="BOX21" s="64">
        <v>0</v>
      </c>
      <c r="BOY21" s="64">
        <v>5</v>
      </c>
      <c r="BOZ21" s="182">
        <v>0</v>
      </c>
      <c r="BPA21" s="179">
        <v>1105</v>
      </c>
      <c r="BPB21" s="64">
        <v>210</v>
      </c>
      <c r="BPC21" s="64">
        <v>29</v>
      </c>
      <c r="BPD21" s="64">
        <v>4</v>
      </c>
      <c r="BPE21" s="64">
        <v>1076</v>
      </c>
      <c r="BPF21" s="64">
        <v>206</v>
      </c>
      <c r="BPG21" s="180">
        <v>404.61073152155603</v>
      </c>
      <c r="BPH21" s="180">
        <v>83.251238362170639</v>
      </c>
      <c r="BPI21" s="64">
        <v>345</v>
      </c>
      <c r="BPJ21" s="64">
        <v>55</v>
      </c>
      <c r="BPK21" s="180">
        <v>316.41071027325961</v>
      </c>
      <c r="BPL21" s="180">
        <v>54.65485459324367</v>
      </c>
      <c r="BPM21" s="64">
        <v>23</v>
      </c>
      <c r="BPN21" s="64">
        <v>1</v>
      </c>
      <c r="BPO21" s="180">
        <v>21.094047351550643</v>
      </c>
      <c r="BPP21" s="181">
        <v>0.99372462896806668</v>
      </c>
      <c r="BPQ21" s="179">
        <v>23</v>
      </c>
      <c r="BPR21" s="64">
        <v>1</v>
      </c>
      <c r="BPS21" s="64">
        <v>4</v>
      </c>
      <c r="BPT21" s="64">
        <v>0</v>
      </c>
      <c r="BPU21" s="64">
        <v>2</v>
      </c>
      <c r="BPV21" s="64">
        <v>0</v>
      </c>
      <c r="BPW21" s="64">
        <v>12</v>
      </c>
      <c r="BPX21" s="64">
        <v>0</v>
      </c>
      <c r="BPY21" s="64">
        <v>0</v>
      </c>
      <c r="BPZ21" s="64">
        <v>0</v>
      </c>
      <c r="BQA21" s="64">
        <v>0</v>
      </c>
      <c r="BQB21" s="64">
        <v>0</v>
      </c>
      <c r="BQC21" s="64">
        <v>5</v>
      </c>
      <c r="BQD21" s="64">
        <v>0</v>
      </c>
      <c r="BQE21" s="64">
        <v>0</v>
      </c>
      <c r="BQF21" s="64">
        <v>1</v>
      </c>
      <c r="BQG21" s="64">
        <v>345</v>
      </c>
      <c r="BQH21" s="64">
        <v>55</v>
      </c>
      <c r="BQI21" s="64">
        <v>45</v>
      </c>
      <c r="BQJ21" s="64">
        <v>0</v>
      </c>
      <c r="BQK21" s="64">
        <v>226</v>
      </c>
      <c r="BQL21" s="182">
        <v>66</v>
      </c>
      <c r="BQM21" s="179">
        <v>0</v>
      </c>
      <c r="BQN21" s="64">
        <v>0</v>
      </c>
      <c r="BQO21" s="64">
        <v>0</v>
      </c>
      <c r="BQP21" s="64">
        <v>0</v>
      </c>
      <c r="BQQ21" s="64">
        <v>0</v>
      </c>
      <c r="BQR21" s="64">
        <v>0</v>
      </c>
      <c r="BQS21" s="64">
        <v>0</v>
      </c>
      <c r="BQT21" s="64">
        <v>0</v>
      </c>
      <c r="BQU21" s="64">
        <v>0</v>
      </c>
      <c r="BQV21" s="64">
        <v>0</v>
      </c>
      <c r="BQW21" s="64">
        <v>0</v>
      </c>
      <c r="BQX21" s="64">
        <v>0</v>
      </c>
      <c r="BQY21" s="64">
        <v>0</v>
      </c>
      <c r="BQZ21" s="64">
        <v>0</v>
      </c>
      <c r="BRA21" s="64">
        <v>0</v>
      </c>
      <c r="BRB21" s="64">
        <v>0</v>
      </c>
      <c r="BRC21" s="64">
        <v>21</v>
      </c>
      <c r="BRD21" s="64">
        <v>3</v>
      </c>
      <c r="BRE21" s="64">
        <v>0</v>
      </c>
      <c r="BRF21" s="64">
        <v>0</v>
      </c>
      <c r="BRG21" s="64">
        <v>0</v>
      </c>
      <c r="BRH21" s="182">
        <v>0</v>
      </c>
      <c r="BRI21" s="179">
        <v>2209</v>
      </c>
      <c r="BRJ21" s="64">
        <v>367</v>
      </c>
      <c r="BRK21" s="64">
        <v>726</v>
      </c>
      <c r="BRL21" s="64">
        <v>119</v>
      </c>
      <c r="BRM21" s="64">
        <v>1483</v>
      </c>
      <c r="BRN21" s="182">
        <v>248</v>
      </c>
      <c r="BRO21" s="179">
        <v>90</v>
      </c>
      <c r="BRP21" s="64">
        <v>30</v>
      </c>
      <c r="BRQ21" s="180">
        <v>0.76271186440677963</v>
      </c>
      <c r="BRR21" s="180">
        <v>0.25423728813559321</v>
      </c>
      <c r="BRS21" s="180">
        <v>0.66567456501865363</v>
      </c>
      <c r="BRT21" s="180">
        <v>0.21737114238679311</v>
      </c>
      <c r="BRU21" s="64">
        <v>30</v>
      </c>
      <c r="BRV21" s="64">
        <v>22</v>
      </c>
      <c r="BRW21" s="180">
        <v>0.25423728813559321</v>
      </c>
      <c r="BRX21" s="180">
        <v>0.1864406779661017</v>
      </c>
      <c r="BRY21" s="180">
        <v>0.22189152167288456</v>
      </c>
      <c r="BRZ21" s="180">
        <v>0.15940550441698162</v>
      </c>
      <c r="BSA21" s="180">
        <v>0.88756608669153825</v>
      </c>
      <c r="BSB21" s="180">
        <v>0.37677664680377471</v>
      </c>
      <c r="BSC21" s="64">
        <v>100</v>
      </c>
      <c r="BSD21" s="64">
        <v>18</v>
      </c>
      <c r="BSE21" s="182">
        <v>0</v>
      </c>
      <c r="BSF21" s="64"/>
      <c r="BSG21" s="64"/>
      <c r="BSH21" s="64"/>
      <c r="BSI21" s="64"/>
      <c r="BSJ21" s="64"/>
      <c r="BSK21" s="64"/>
      <c r="BSL21" s="59">
        <v>33</v>
      </c>
      <c r="BSM21" s="55">
        <v>26</v>
      </c>
      <c r="BSN21" s="481">
        <v>27</v>
      </c>
      <c r="BSO21" s="481">
        <v>23</v>
      </c>
      <c r="BSP21" s="481">
        <v>449</v>
      </c>
      <c r="BSQ21" s="481">
        <v>665</v>
      </c>
      <c r="BSR21" s="481">
        <v>204</v>
      </c>
      <c r="BSS21" s="481">
        <v>217</v>
      </c>
      <c r="BST21" s="481">
        <v>760</v>
      </c>
      <c r="BSU21" s="481">
        <v>697</v>
      </c>
      <c r="BSV21" s="481">
        <v>241</v>
      </c>
      <c r="BSW21" s="482">
        <v>123</v>
      </c>
      <c r="BSX21" s="179"/>
      <c r="BSY21" s="182"/>
      <c r="BSZ21" s="101"/>
      <c r="BTA21" s="101"/>
      <c r="BTB21" s="101"/>
      <c r="BTC21" s="101"/>
      <c r="BTD21" s="101"/>
      <c r="BTE21" s="101"/>
      <c r="BTF21" s="101"/>
      <c r="BTG21" s="101"/>
      <c r="BTH21" s="101"/>
      <c r="BTI21" s="101"/>
      <c r="BTJ21" s="101"/>
      <c r="BTK21" s="101"/>
      <c r="BTL21" s="101"/>
      <c r="BTM21" s="101"/>
      <c r="BTN21" s="59"/>
      <c r="BTO21" s="55"/>
      <c r="BTP21" s="55">
        <v>16</v>
      </c>
      <c r="BTQ21" s="55">
        <v>6</v>
      </c>
      <c r="BTR21" s="55"/>
      <c r="BTS21" s="55"/>
      <c r="BTT21" s="55">
        <v>19</v>
      </c>
      <c r="BTU21" s="55">
        <v>2</v>
      </c>
      <c r="BTV21" s="55">
        <v>1</v>
      </c>
      <c r="BTW21" s="64">
        <v>0</v>
      </c>
      <c r="BTX21" s="55"/>
      <c r="BTY21" s="64"/>
      <c r="BTZ21" s="55"/>
      <c r="BUA21" s="55"/>
      <c r="BUB21" s="55"/>
      <c r="BUC21" s="55"/>
      <c r="BUD21" s="55"/>
      <c r="BUE21" s="55"/>
      <c r="BUF21" s="55"/>
      <c r="BUG21" s="55"/>
      <c r="BUH21" s="55"/>
      <c r="BUI21" s="55"/>
      <c r="BUJ21" s="55">
        <v>41</v>
      </c>
      <c r="BUK21" s="55">
        <v>17</v>
      </c>
      <c r="BUL21" s="55"/>
      <c r="BUM21" s="55"/>
      <c r="BUN21" s="59"/>
      <c r="BUO21" s="17"/>
      <c r="BUP21" s="55"/>
      <c r="BUQ21" s="17"/>
      <c r="BUR21" s="132"/>
      <c r="BUS21" s="17"/>
      <c r="BUT21" s="132"/>
      <c r="BUU21" s="19"/>
      <c r="BUV21" s="55"/>
      <c r="BUW21" s="55"/>
      <c r="BUX21" s="55"/>
      <c r="BUY21" s="55"/>
      <c r="BUZ21" s="55"/>
      <c r="BVA21" s="55"/>
      <c r="BVB21" s="55"/>
      <c r="BVC21" s="55"/>
      <c r="BVD21" s="55"/>
      <c r="BVE21" s="55"/>
      <c r="BVF21" s="17"/>
      <c r="BVG21" s="17"/>
      <c r="BVH21" s="17"/>
      <c r="BVI21" s="17"/>
      <c r="BVJ21" s="17"/>
      <c r="BVK21" s="17"/>
      <c r="BVL21" s="17"/>
      <c r="BVM21" s="17"/>
      <c r="BVN21" s="17"/>
      <c r="BVO21" s="17"/>
      <c r="BVP21" s="18"/>
      <c r="BVQ21" s="17"/>
      <c r="BVR21" s="17"/>
      <c r="BVS21" s="17"/>
      <c r="BVT21" s="17"/>
      <c r="BVU21" s="17"/>
      <c r="BVV21" s="17"/>
      <c r="BVW21" s="17"/>
      <c r="BVX21" s="17"/>
      <c r="BVY21" s="17"/>
      <c r="BVZ21" s="17"/>
      <c r="BWA21" s="19"/>
      <c r="BWB21" s="193"/>
      <c r="BWC21" s="193"/>
      <c r="BWD21" s="193"/>
      <c r="BWE21" s="193"/>
      <c r="BWF21" s="193"/>
      <c r="BWG21" s="193"/>
      <c r="BWH21" s="193"/>
      <c r="BWI21" s="193"/>
      <c r="BWJ21" s="193"/>
      <c r="BWK21" s="193"/>
      <c r="BWL21" s="193"/>
      <c r="BWM21" s="193"/>
      <c r="BWN21" s="179"/>
      <c r="BWO21" s="64"/>
      <c r="BWP21" s="64"/>
      <c r="BWQ21" s="64"/>
      <c r="BWR21" s="64"/>
      <c r="BWS21" s="64"/>
      <c r="BWT21" s="55"/>
      <c r="BWU21" s="55"/>
      <c r="BWV21" s="55"/>
      <c r="BWW21" s="55"/>
      <c r="BWX21" s="64"/>
      <c r="BWY21" s="64"/>
      <c r="BWZ21" s="64"/>
      <c r="BXA21" s="64"/>
      <c r="BXB21" s="64"/>
      <c r="BXC21" s="64"/>
      <c r="BXD21" s="64"/>
      <c r="BXE21" s="64"/>
      <c r="BXF21" s="179"/>
      <c r="BXG21" s="132"/>
      <c r="BXH21" s="132"/>
      <c r="BXI21" s="132"/>
      <c r="BXJ21" s="132"/>
      <c r="BXK21" s="132"/>
      <c r="BXL21" s="132"/>
      <c r="BXM21" s="132"/>
      <c r="BXN21" s="132"/>
      <c r="BXO21" s="132"/>
      <c r="BXP21" s="35"/>
      <c r="BXQ21" s="35"/>
      <c r="BXR21" s="35"/>
      <c r="BXS21" s="41"/>
      <c r="BXT21" s="55"/>
      <c r="BXU21" s="55"/>
      <c r="BXV21" s="55"/>
      <c r="BXW21" s="97"/>
      <c r="BXX21" s="15"/>
      <c r="BXY21" s="13"/>
      <c r="BXZ21" s="13"/>
      <c r="BYA21" s="216"/>
      <c r="BYB21" s="314" t="s">
        <v>25</v>
      </c>
      <c r="BYC21" s="315" t="s">
        <v>25</v>
      </c>
      <c r="BYD21" s="142"/>
      <c r="BYE21" s="143"/>
      <c r="BYF21" s="143"/>
      <c r="BYG21" s="144"/>
      <c r="BYH21" s="179"/>
      <c r="BYI21" s="182"/>
      <c r="BYJ21" s="179"/>
      <c r="BYK21" s="182"/>
      <c r="BYL21" s="186"/>
      <c r="BYM21" s="187"/>
      <c r="BYN21" s="187"/>
      <c r="BYO21" s="132"/>
      <c r="BYP21" s="132"/>
      <c r="BYQ21" s="187"/>
      <c r="BYR21" s="187"/>
      <c r="BYS21" s="187"/>
      <c r="BYT21" s="187"/>
      <c r="BYU21" s="132"/>
      <c r="BYV21" s="132"/>
      <c r="BYW21" s="46"/>
      <c r="BYX21" s="46"/>
      <c r="BYY21" s="47"/>
      <c r="BYZ21" s="500">
        <v>97371</v>
      </c>
      <c r="BZA21" s="494"/>
      <c r="BZB21" s="494"/>
      <c r="BZC21" s="501">
        <v>75409</v>
      </c>
      <c r="BZD21" s="494"/>
      <c r="BZE21" s="494"/>
      <c r="BZF21" s="494"/>
      <c r="BZG21" s="494"/>
      <c r="BZH21" s="494"/>
      <c r="BZI21" s="495"/>
    </row>
    <row r="22" spans="1:2037" s="338" customFormat="1" ht="7.15" customHeight="1">
      <c r="A22" s="931"/>
      <c r="B22" s="932"/>
      <c r="C22" s="14"/>
      <c r="D22" s="5"/>
      <c r="E22" s="5"/>
      <c r="F22" s="5"/>
      <c r="G22" s="5"/>
      <c r="H22" s="5"/>
      <c r="I22" s="5"/>
      <c r="J22" s="5"/>
      <c r="K22" s="5"/>
      <c r="L22" s="12"/>
      <c r="M22" s="6"/>
      <c r="N22" s="6"/>
      <c r="O22" s="6"/>
      <c r="P22" s="6"/>
      <c r="Q22" s="6"/>
      <c r="R22" s="6"/>
      <c r="S22" s="6"/>
      <c r="T22" s="6"/>
      <c r="U22" s="6"/>
      <c r="V22" s="6"/>
      <c r="W22" s="6"/>
      <c r="X22" s="6"/>
      <c r="Y22" s="16"/>
      <c r="Z22" s="12"/>
      <c r="AA22" s="6"/>
      <c r="AB22" s="2"/>
      <c r="AC22" s="2"/>
      <c r="AD22" s="2"/>
      <c r="AE22" s="235"/>
      <c r="AF22" s="6"/>
      <c r="AG22" s="2"/>
      <c r="AH22" s="2"/>
      <c r="AI22" s="2"/>
      <c r="AJ22" s="2"/>
      <c r="AK22" s="2"/>
      <c r="AL22" s="4"/>
      <c r="AM22" s="8"/>
      <c r="AN22" s="4"/>
      <c r="AO22" s="4"/>
      <c r="AP22" s="11"/>
      <c r="AQ22" s="15"/>
      <c r="AR22" s="13"/>
      <c r="AS22" s="13"/>
      <c r="AT22" s="13"/>
      <c r="AU22" s="13"/>
      <c r="AV22" s="13"/>
      <c r="AW22" s="81"/>
      <c r="AX22" s="78"/>
      <c r="AY22" s="79"/>
      <c r="AZ22" s="79"/>
      <c r="BA22" s="79"/>
      <c r="BB22" s="79"/>
      <c r="BC22" s="79"/>
      <c r="BD22" s="79"/>
      <c r="BE22" s="79"/>
      <c r="BF22" s="79"/>
      <c r="BG22" s="80"/>
      <c r="BH22" s="12"/>
      <c r="BI22" s="6"/>
      <c r="BJ22" s="6"/>
      <c r="BK22" s="6"/>
      <c r="BL22" s="6"/>
      <c r="BM22" s="6"/>
      <c r="BN22" s="6"/>
      <c r="BO22" s="6"/>
      <c r="BP22" s="6"/>
      <c r="BQ22" s="6"/>
      <c r="BR22" s="6"/>
      <c r="BS22" s="16"/>
      <c r="BT22" s="6"/>
      <c r="BU22" s="6"/>
      <c r="BV22" s="6"/>
      <c r="BW22" s="6"/>
      <c r="BX22" s="6"/>
      <c r="BY22" s="6"/>
      <c r="BZ22" s="6"/>
      <c r="CA22" s="6"/>
      <c r="CB22" s="6"/>
      <c r="CC22" s="6"/>
      <c r="CD22" s="6"/>
      <c r="CE22" s="16"/>
      <c r="CF22" s="116"/>
      <c r="CG22" s="116"/>
      <c r="CH22" s="116"/>
      <c r="CI22" s="116"/>
      <c r="CJ22" s="116"/>
      <c r="CK22" s="116"/>
      <c r="CL22" s="116"/>
      <c r="CM22" s="116"/>
      <c r="CN22" s="116"/>
      <c r="CO22" s="116"/>
      <c r="CP22" s="116"/>
      <c r="CQ22" s="117"/>
      <c r="CR22" s="17"/>
      <c r="CS22" s="17"/>
      <c r="CT22" s="17"/>
      <c r="CU22" s="17"/>
      <c r="CV22" s="17"/>
      <c r="CW22" s="17"/>
      <c r="CX22" s="17"/>
      <c r="CY22" s="17"/>
      <c r="CZ22" s="17"/>
      <c r="DA22" s="17"/>
      <c r="DB22" s="17"/>
      <c r="DC22" s="17"/>
      <c r="DD22" s="18"/>
      <c r="DE22" s="17"/>
      <c r="DF22" s="17"/>
      <c r="DG22" s="17"/>
      <c r="DH22" s="17"/>
      <c r="DI22" s="17"/>
      <c r="DJ22" s="17"/>
      <c r="DK22" s="17"/>
      <c r="DL22" s="17"/>
      <c r="DM22" s="17"/>
      <c r="DN22" s="17"/>
      <c r="DO22" s="19"/>
      <c r="DP22" s="115"/>
      <c r="DQ22" s="116"/>
      <c r="DR22" s="116"/>
      <c r="DS22" s="116"/>
      <c r="DT22" s="116"/>
      <c r="DU22" s="116"/>
      <c r="DV22" s="116"/>
      <c r="DW22" s="116"/>
      <c r="DX22" s="116"/>
      <c r="DY22" s="116"/>
      <c r="DZ22" s="116"/>
      <c r="EA22" s="117"/>
      <c r="EB22" s="1"/>
      <c r="EC22" s="1"/>
      <c r="ED22" s="17"/>
      <c r="EE22" s="17"/>
      <c r="EF22" s="17"/>
      <c r="EG22" s="17"/>
      <c r="EH22" s="17"/>
      <c r="EI22" s="17"/>
      <c r="EJ22" s="17"/>
      <c r="EK22" s="17"/>
      <c r="EL22" s="17"/>
      <c r="EM22" s="19"/>
      <c r="EN22" s="14"/>
      <c r="EO22" s="5"/>
      <c r="EP22" s="116"/>
      <c r="EQ22" s="116"/>
      <c r="ER22" s="116"/>
      <c r="ES22" s="116"/>
      <c r="ET22" s="116"/>
      <c r="EU22" s="116"/>
      <c r="EV22" s="116"/>
      <c r="EW22" s="116"/>
      <c r="EX22" s="116"/>
      <c r="EY22" s="117"/>
      <c r="EZ22" s="3"/>
      <c r="FA22" s="3"/>
      <c r="FB22" s="20"/>
      <c r="FC22" s="20"/>
      <c r="FD22" s="20"/>
      <c r="FE22" s="20"/>
      <c r="FF22" s="20"/>
      <c r="FG22" s="20"/>
      <c r="FH22" s="20"/>
      <c r="FI22" s="20"/>
      <c r="FJ22" s="20"/>
      <c r="FK22" s="20"/>
      <c r="FL22" s="20"/>
      <c r="FM22" s="20"/>
      <c r="FN22" s="12"/>
      <c r="FO22" s="2"/>
      <c r="FP22" s="6"/>
      <c r="FQ22" s="2"/>
      <c r="FR22" s="66"/>
      <c r="FS22" s="67"/>
      <c r="FT22" s="67"/>
      <c r="FU22" s="67"/>
      <c r="FV22" s="67"/>
      <c r="FW22" s="67"/>
      <c r="FX22" s="67"/>
      <c r="FY22" s="67"/>
      <c r="FZ22" s="67"/>
      <c r="GA22" s="67"/>
      <c r="GB22" s="67"/>
      <c r="GC22" s="67"/>
      <c r="GD22" s="67"/>
      <c r="GE22" s="67"/>
      <c r="GF22" s="67"/>
      <c r="GG22" s="68"/>
      <c r="GH22" s="6"/>
      <c r="GI22" s="6"/>
      <c r="GJ22" s="6"/>
      <c r="GK22" s="6"/>
      <c r="GL22" s="6"/>
      <c r="GM22" s="6"/>
      <c r="GN22" s="6"/>
      <c r="GO22" s="6"/>
      <c r="GP22" s="6"/>
      <c r="GQ22" s="6"/>
      <c r="GR22" s="6"/>
      <c r="GS22" s="6"/>
      <c r="GT22" s="6"/>
      <c r="GU22" s="6"/>
      <c r="GV22" s="6"/>
      <c r="GW22" s="16"/>
      <c r="GX22" s="54"/>
      <c r="GY22" s="196"/>
      <c r="GZ22" s="197"/>
      <c r="HA22" s="197"/>
      <c r="HB22" s="197"/>
      <c r="HC22" s="197"/>
      <c r="HD22" s="197"/>
      <c r="HE22" s="197"/>
      <c r="HF22" s="197"/>
      <c r="HG22" s="197"/>
      <c r="HH22" s="197"/>
      <c r="HI22" s="197"/>
      <c r="HJ22" s="197"/>
      <c r="HK22" s="198"/>
      <c r="HL22" s="18"/>
      <c r="HM22" s="17"/>
      <c r="HN22" s="17"/>
      <c r="HO22" s="17"/>
      <c r="HP22" s="17"/>
      <c r="HQ22" s="19"/>
      <c r="HR22" s="20"/>
      <c r="HS22" s="20"/>
      <c r="HT22" s="20"/>
      <c r="HU22" s="20"/>
      <c r="HV22" s="20"/>
      <c r="HW22" s="20"/>
      <c r="HX22" s="20"/>
      <c r="HY22" s="20"/>
      <c r="HZ22" s="20"/>
      <c r="IA22" s="20"/>
      <c r="IB22" s="20"/>
      <c r="IC22" s="20"/>
      <c r="ID22" s="20"/>
      <c r="IE22" s="20"/>
      <c r="IF22" s="20"/>
      <c r="IG22" s="20"/>
      <c r="IH22" s="9"/>
      <c r="II22" s="1"/>
      <c r="IJ22" s="1"/>
      <c r="IK22" s="1"/>
      <c r="IL22" s="1"/>
      <c r="IM22" s="1"/>
      <c r="IN22" s="1"/>
      <c r="IO22" s="1"/>
      <c r="IP22" s="1"/>
      <c r="IQ22" s="1"/>
      <c r="IR22" s="1"/>
      <c r="IS22" s="22"/>
      <c r="IT22" s="9"/>
      <c r="IU22" s="1"/>
      <c r="IV22" s="1"/>
      <c r="IW22" s="1"/>
      <c r="IX22" s="1"/>
      <c r="IY22" s="1"/>
      <c r="IZ22" s="1"/>
      <c r="JA22" s="1"/>
      <c r="JB22" s="1"/>
      <c r="JC22" s="1"/>
      <c r="JD22" s="1"/>
      <c r="JE22" s="22"/>
      <c r="JF22" s="18"/>
      <c r="JG22" s="17"/>
      <c r="JH22" s="17"/>
      <c r="JI22" s="17"/>
      <c r="JJ22" s="17"/>
      <c r="JK22" s="17"/>
      <c r="JL22" s="17"/>
      <c r="JM22" s="17"/>
      <c r="JN22" s="17"/>
      <c r="JO22" s="17"/>
      <c r="JP22" s="19"/>
      <c r="JQ22" s="23"/>
      <c r="JR22" s="23"/>
      <c r="JS22" s="23"/>
      <c r="JT22" s="23"/>
      <c r="JU22" s="23"/>
      <c r="JV22" s="23"/>
      <c r="JW22" s="23"/>
      <c r="JX22" s="23"/>
      <c r="JY22" s="23"/>
      <c r="JZ22" s="23"/>
      <c r="KA22" s="23"/>
      <c r="KB22" s="323"/>
      <c r="KC22" s="324"/>
      <c r="KD22" s="324"/>
      <c r="KE22" s="324"/>
      <c r="KF22" s="324"/>
      <c r="KG22" s="324"/>
      <c r="KH22" s="324"/>
      <c r="KI22" s="324"/>
      <c r="KJ22" s="324"/>
      <c r="KK22" s="324"/>
      <c r="KL22" s="324"/>
      <c r="KM22" s="324"/>
      <c r="KN22" s="324"/>
      <c r="KO22" s="324"/>
      <c r="KP22" s="324"/>
      <c r="KQ22" s="324"/>
      <c r="KR22" s="324"/>
      <c r="KS22" s="324"/>
      <c r="KT22" s="324"/>
      <c r="KU22" s="325"/>
      <c r="KV22" s="165"/>
      <c r="KW22" s="166"/>
      <c r="KX22" s="166"/>
      <c r="KY22" s="166"/>
      <c r="KZ22" s="166"/>
      <c r="LA22" s="166"/>
      <c r="LB22" s="166"/>
      <c r="LC22" s="167"/>
      <c r="LD22" s="134"/>
      <c r="LE22" s="135"/>
      <c r="LF22" s="135"/>
      <c r="LG22" s="135"/>
      <c r="LH22" s="135"/>
      <c r="LI22" s="135"/>
      <c r="LJ22" s="135"/>
      <c r="LK22" s="135"/>
      <c r="LL22" s="135"/>
      <c r="LM22" s="135"/>
      <c r="LN22" s="135"/>
      <c r="LO22" s="135"/>
      <c r="LP22" s="135"/>
      <c r="LQ22" s="135"/>
      <c r="LR22" s="135"/>
      <c r="LS22" s="135"/>
      <c r="LT22" s="135"/>
      <c r="LU22" s="135"/>
      <c r="LV22" s="135"/>
      <c r="LW22" s="135"/>
      <c r="LX22" s="135"/>
      <c r="LY22" s="135"/>
      <c r="LZ22" s="135"/>
      <c r="MA22" s="221"/>
      <c r="MB22" s="15"/>
      <c r="MC22" s="13"/>
      <c r="MD22" s="13"/>
      <c r="ME22" s="13"/>
      <c r="MF22" s="13"/>
      <c r="MG22" s="13"/>
      <c r="MH22" s="13"/>
      <c r="MI22" s="13"/>
      <c r="MJ22" s="13"/>
      <c r="MK22" s="13"/>
      <c r="ML22" s="13"/>
      <c r="MM22" s="13"/>
      <c r="MN22" s="13"/>
      <c r="MO22" s="13"/>
      <c r="MP22" s="13"/>
      <c r="MQ22" s="13"/>
      <c r="MR22" s="13"/>
      <c r="MS22" s="13"/>
      <c r="MT22" s="13"/>
      <c r="MU22" s="13"/>
      <c r="MV22" s="13"/>
      <c r="MW22" s="13"/>
      <c r="MX22" s="13"/>
      <c r="MY22" s="13"/>
      <c r="MZ22" s="13"/>
      <c r="NA22" s="13"/>
      <c r="NB22" s="13"/>
      <c r="NC22" s="13"/>
      <c r="ND22" s="13"/>
      <c r="NE22" s="13"/>
      <c r="NF22" s="13"/>
      <c r="NG22" s="13"/>
      <c r="NH22" s="13"/>
      <c r="NI22" s="133"/>
      <c r="NJ22" s="211"/>
      <c r="NK22" s="24"/>
      <c r="NL22" s="25"/>
      <c r="NM22" s="25"/>
      <c r="NN22" s="25"/>
      <c r="NO22" s="25"/>
      <c r="NP22" s="25"/>
      <c r="NQ22" s="25"/>
      <c r="NR22" s="25"/>
      <c r="NS22" s="25"/>
      <c r="NT22" s="26"/>
      <c r="NU22" s="132"/>
      <c r="NV22" s="29"/>
      <c r="NW22" s="29"/>
      <c r="NX22" s="132"/>
      <c r="NY22" s="29"/>
      <c r="NZ22" s="31"/>
      <c r="OA22" s="31"/>
      <c r="OB22" s="31"/>
      <c r="OC22" s="31"/>
      <c r="OD22" s="31"/>
      <c r="OE22" s="31"/>
      <c r="OF22" s="31"/>
      <c r="OG22" s="31"/>
      <c r="OH22" s="132"/>
      <c r="OI22" s="29"/>
      <c r="OJ22" s="32"/>
      <c r="OK22" s="107"/>
      <c r="OL22" s="108"/>
      <c r="OM22" s="109"/>
      <c r="ON22" s="109"/>
      <c r="OO22" s="109"/>
      <c r="OP22" s="110"/>
      <c r="OQ22" s="109"/>
      <c r="OR22" s="109"/>
      <c r="OS22" s="109"/>
      <c r="OT22" s="109"/>
      <c r="OU22" s="109"/>
      <c r="OV22" s="109"/>
      <c r="OW22" s="109"/>
      <c r="OX22" s="111"/>
      <c r="OY22" s="34"/>
      <c r="OZ22" s="34"/>
      <c r="PA22" s="34"/>
      <c r="PB22" s="34"/>
      <c r="PC22" s="34"/>
      <c r="PD22" s="34"/>
      <c r="PE22" s="34"/>
      <c r="PF22" s="34"/>
      <c r="PG22" s="34"/>
      <c r="PH22" s="34"/>
      <c r="PI22" s="34"/>
      <c r="PJ22" s="34"/>
      <c r="PK22" s="34"/>
      <c r="PL22" s="34"/>
      <c r="PM22" s="34"/>
      <c r="PN22" s="34"/>
      <c r="PO22" s="39"/>
      <c r="PP22" s="40"/>
      <c r="PQ22" s="37"/>
      <c r="PR22" s="33"/>
      <c r="PS22" s="34"/>
      <c r="PT22" s="34"/>
      <c r="PU22" s="34"/>
      <c r="PV22" s="34"/>
      <c r="PW22" s="34"/>
      <c r="PX22" s="34"/>
      <c r="PY22" s="34"/>
      <c r="PZ22" s="34"/>
      <c r="QA22" s="34"/>
      <c r="QB22" s="34"/>
      <c r="QC22" s="34"/>
      <c r="QD22" s="38"/>
      <c r="QE22" s="48"/>
      <c r="QF22" s="49"/>
      <c r="QG22" s="49"/>
      <c r="QH22" s="49"/>
      <c r="QI22" s="49"/>
      <c r="QJ22" s="49"/>
      <c r="QK22" s="49"/>
      <c r="QL22" s="49"/>
      <c r="QM22" s="49"/>
      <c r="QN22" s="49"/>
      <c r="QO22" s="49"/>
      <c r="QP22" s="50"/>
      <c r="QQ22" s="52"/>
      <c r="QR22" s="27"/>
      <c r="QS22" s="27"/>
      <c r="QT22" s="27"/>
      <c r="QU22" s="27"/>
      <c r="QV22" s="27"/>
      <c r="QW22" s="27"/>
      <c r="QX22" s="27"/>
      <c r="QY22" s="27"/>
      <c r="QZ22" s="27"/>
      <c r="RA22" s="27"/>
      <c r="RB22" s="27"/>
      <c r="RC22" s="27"/>
      <c r="RD22" s="27"/>
      <c r="RE22" s="27"/>
      <c r="RF22" s="53"/>
      <c r="RG22" s="42"/>
      <c r="RH22" s="43"/>
      <c r="RI22" s="43"/>
      <c r="RJ22" s="43"/>
      <c r="RK22" s="43"/>
      <c r="RL22" s="43"/>
      <c r="RM22" s="43"/>
      <c r="RN22" s="43"/>
      <c r="RO22" s="43"/>
      <c r="RP22" s="43"/>
      <c r="RQ22" s="43"/>
      <c r="RR22" s="43"/>
      <c r="RS22" s="43"/>
      <c r="RT22" s="43"/>
      <c r="RU22" s="43"/>
      <c r="RV22" s="43"/>
      <c r="RW22" s="43"/>
      <c r="RX22" s="43"/>
      <c r="RY22" s="43"/>
      <c r="RZ22" s="44"/>
      <c r="SA22" s="21"/>
      <c r="SB22" s="21"/>
      <c r="SC22" s="21"/>
      <c r="SD22" s="21"/>
      <c r="SE22" s="21"/>
      <c r="SF22" s="21"/>
      <c r="SG22" s="21"/>
      <c r="SH22" s="55"/>
      <c r="SI22" s="55"/>
      <c r="SJ22" s="21"/>
      <c r="SK22" s="21"/>
      <c r="SL22" s="21"/>
      <c r="SM22" s="118"/>
      <c r="SN22" s="118"/>
      <c r="SO22" s="21"/>
      <c r="SP22" s="21"/>
      <c r="SQ22" s="21"/>
      <c r="SR22" s="21"/>
      <c r="SS22" s="59"/>
      <c r="ST22" s="118"/>
      <c r="SU22" s="118"/>
      <c r="SV22" s="118"/>
      <c r="SW22" s="118"/>
      <c r="SX22" s="118"/>
      <c r="SY22" s="118"/>
      <c r="SZ22" s="118"/>
      <c r="TA22" s="118"/>
      <c r="TB22" s="118"/>
      <c r="TC22" s="118"/>
      <c r="TD22" s="118"/>
      <c r="TE22" s="118"/>
      <c r="TF22" s="118"/>
      <c r="TG22" s="118"/>
      <c r="TH22" s="118"/>
      <c r="TI22" s="118"/>
      <c r="TJ22" s="118"/>
      <c r="TK22" s="21"/>
      <c r="TL22" s="21"/>
      <c r="TM22" s="21"/>
      <c r="TN22" s="21"/>
      <c r="TO22" s="21"/>
      <c r="TP22" s="21"/>
      <c r="TQ22" s="21"/>
      <c r="TR22" s="21"/>
      <c r="TS22" s="21"/>
      <c r="TT22" s="449"/>
      <c r="TU22" s="450"/>
      <c r="TV22" s="21"/>
      <c r="TW22" s="21"/>
      <c r="TX22" s="21"/>
      <c r="TY22" s="21"/>
      <c r="TZ22" s="21"/>
      <c r="UA22" s="21"/>
      <c r="UB22" s="21"/>
      <c r="UC22" s="21"/>
      <c r="UD22" s="21"/>
      <c r="UE22" s="21"/>
      <c r="UF22" s="21"/>
      <c r="UG22" s="21"/>
      <c r="UH22" s="21"/>
      <c r="UI22" s="21"/>
      <c r="UJ22" s="21"/>
      <c r="UK22" s="21"/>
      <c r="UL22" s="451"/>
      <c r="UM22" s="21"/>
      <c r="UN22" s="21"/>
      <c r="UO22" s="21"/>
      <c r="UP22" s="21"/>
      <c r="UQ22" s="21"/>
      <c r="UR22" s="21"/>
      <c r="US22" s="21"/>
      <c r="UT22" s="21"/>
      <c r="UU22" s="21"/>
      <c r="UV22" s="452"/>
      <c r="UW22" s="21"/>
      <c r="UX22" s="21"/>
      <c r="UY22" s="21"/>
      <c r="UZ22" s="21"/>
      <c r="VA22" s="21"/>
      <c r="VB22" s="21"/>
      <c r="VC22" s="21"/>
      <c r="VD22" s="21"/>
      <c r="VE22" s="21"/>
      <c r="VF22" s="21"/>
      <c r="VG22" s="21"/>
      <c r="VH22" s="21"/>
      <c r="VI22" s="21"/>
      <c r="VJ22" s="21"/>
      <c r="VK22" s="21"/>
      <c r="VL22" s="21"/>
      <c r="VM22" s="21"/>
      <c r="VN22" s="21"/>
      <c r="VO22" s="21"/>
      <c r="VP22" s="21"/>
      <c r="VQ22" s="21"/>
      <c r="VR22" s="21"/>
      <c r="VS22" s="21"/>
      <c r="VT22" s="21"/>
      <c r="VU22" s="21"/>
      <c r="VV22" s="449"/>
      <c r="VW22" s="21"/>
      <c r="VX22" s="21"/>
      <c r="VY22" s="511"/>
      <c r="VZ22" s="21"/>
      <c r="WA22" s="21"/>
      <c r="WB22" s="21"/>
      <c r="WC22" s="21"/>
      <c r="WD22" s="21"/>
      <c r="WE22" s="21"/>
      <c r="WF22" s="21"/>
      <c r="WG22" s="21"/>
      <c r="WH22" s="21"/>
      <c r="WI22" s="21"/>
      <c r="WJ22" s="21"/>
      <c r="WK22" s="21"/>
      <c r="WL22" s="21"/>
      <c r="WM22" s="21"/>
      <c r="WN22" s="21"/>
      <c r="WO22" s="21"/>
      <c r="WP22" s="21"/>
      <c r="WQ22" s="21"/>
      <c r="WR22" s="21"/>
      <c r="WS22" s="21"/>
      <c r="WT22" s="21"/>
      <c r="WU22" s="21"/>
      <c r="WV22" s="21"/>
      <c r="WW22" s="21"/>
      <c r="WX22" s="21"/>
      <c r="WY22" s="449"/>
      <c r="WZ22" s="21"/>
      <c r="XA22" s="21"/>
      <c r="XB22" s="21"/>
      <c r="XC22" s="469"/>
      <c r="XD22" s="470"/>
      <c r="XE22" s="470"/>
      <c r="XF22" s="470"/>
      <c r="XG22" s="470"/>
      <c r="XH22" s="470"/>
      <c r="XI22" s="470"/>
      <c r="XJ22" s="470"/>
      <c r="XK22" s="470"/>
      <c r="XL22" s="470"/>
      <c r="XM22" s="470"/>
      <c r="XN22" s="470"/>
      <c r="XO22" s="470"/>
      <c r="XP22" s="470"/>
      <c r="XQ22" s="470"/>
      <c r="XR22" s="470"/>
      <c r="XS22" s="470"/>
      <c r="XT22" s="470"/>
      <c r="XU22" s="470"/>
      <c r="XV22" s="512"/>
      <c r="XW22" s="470"/>
      <c r="XX22" s="470"/>
      <c r="XY22" s="470"/>
      <c r="XZ22" s="470"/>
      <c r="YA22" s="470"/>
      <c r="YB22" s="470"/>
      <c r="YC22" s="470"/>
      <c r="YD22" s="470"/>
      <c r="YE22" s="470"/>
      <c r="YF22" s="511"/>
      <c r="YG22" s="470"/>
      <c r="YH22" s="470"/>
      <c r="YI22" s="470"/>
      <c r="YJ22" s="470"/>
      <c r="YK22" s="470"/>
      <c r="YL22" s="470"/>
      <c r="YM22" s="470"/>
      <c r="YN22" s="470"/>
      <c r="YO22" s="470"/>
      <c r="YP22" s="470"/>
      <c r="YQ22" s="470"/>
      <c r="YR22" s="470"/>
      <c r="YS22" s="470"/>
      <c r="YT22" s="470"/>
      <c r="YU22" s="470"/>
      <c r="YV22" s="470"/>
      <c r="YW22" s="470"/>
      <c r="YX22" s="470"/>
      <c r="YY22" s="470"/>
      <c r="YZ22" s="511"/>
      <c r="ZA22" s="470"/>
      <c r="ZB22" s="470"/>
      <c r="ZC22" s="470"/>
      <c r="ZD22" s="470"/>
      <c r="ZE22" s="470"/>
      <c r="ZF22" s="470"/>
      <c r="ZG22" s="470"/>
      <c r="ZH22" s="470"/>
      <c r="ZI22" s="470"/>
      <c r="ZJ22" s="470"/>
      <c r="ZK22" s="59"/>
      <c r="ZL22" s="55"/>
      <c r="ZM22" s="57"/>
      <c r="ZN22" s="222"/>
      <c r="ZO22" s="323"/>
      <c r="ZP22" s="324"/>
      <c r="ZQ22" s="324"/>
      <c r="ZR22" s="324"/>
      <c r="ZS22" s="326"/>
      <c r="ZT22" s="327"/>
      <c r="ZU22" s="327"/>
      <c r="ZV22" s="327"/>
      <c r="ZW22" s="328"/>
      <c r="ZX22" s="328"/>
      <c r="ZY22" s="328"/>
      <c r="ZZ22" s="328"/>
      <c r="AAA22" s="328"/>
      <c r="AAB22" s="328"/>
      <c r="AAC22" s="328"/>
      <c r="AAD22" s="328"/>
      <c r="AAE22" s="328"/>
      <c r="AAF22" s="328"/>
      <c r="AAG22" s="328"/>
      <c r="AAH22" s="328"/>
      <c r="AAI22" s="328"/>
      <c r="AAJ22" s="328"/>
      <c r="AAK22" s="328"/>
      <c r="AAL22" s="328"/>
      <c r="AAM22" s="328"/>
      <c r="AAN22" s="328"/>
      <c r="AAO22" s="328"/>
      <c r="AAP22" s="328"/>
      <c r="AAQ22" s="329"/>
      <c r="AAR22" s="86"/>
      <c r="AAS22" s="87"/>
      <c r="AAT22" s="87"/>
      <c r="AAU22" s="87"/>
      <c r="AAV22" s="486"/>
      <c r="AAW22" s="324"/>
      <c r="AAX22" s="324"/>
      <c r="AAY22" s="324"/>
      <c r="AAZ22" s="324"/>
      <c r="ABA22" s="324"/>
      <c r="ABB22" s="324"/>
      <c r="ABC22" s="324"/>
      <c r="ABD22" s="324"/>
      <c r="ABE22" s="324"/>
      <c r="ABF22" s="324"/>
      <c r="ABG22" s="325"/>
      <c r="ABH22" s="324"/>
      <c r="ABI22" s="324"/>
      <c r="ABJ22" s="324"/>
      <c r="ABK22" s="324"/>
      <c r="ABL22" s="324"/>
      <c r="ABM22" s="324"/>
      <c r="ABN22" s="324"/>
      <c r="ABO22" s="324"/>
      <c r="ABP22" s="324"/>
      <c r="ABQ22" s="324"/>
      <c r="ABR22" s="324"/>
      <c r="ABS22" s="325"/>
      <c r="ABT22" s="324"/>
      <c r="ABU22" s="324"/>
      <c r="ABV22" s="325"/>
      <c r="ABW22" s="323"/>
      <c r="ABX22" s="324"/>
      <c r="ABY22" s="324"/>
      <c r="ABZ22" s="327"/>
      <c r="ACA22" s="324"/>
      <c r="ACB22" s="324"/>
      <c r="ACC22" s="324"/>
      <c r="ACD22" s="324"/>
      <c r="ACE22" s="324"/>
      <c r="ACF22" s="324"/>
      <c r="ACG22" s="324"/>
      <c r="ACH22" s="325"/>
      <c r="ACI22" s="513"/>
      <c r="ACJ22" s="470"/>
      <c r="ACK22" s="470"/>
      <c r="ACL22" s="470"/>
      <c r="ACM22" s="470"/>
      <c r="ACN22" s="470"/>
      <c r="ACO22" s="470"/>
      <c r="ACP22" s="470"/>
      <c r="ACQ22" s="470"/>
      <c r="ACR22" s="470"/>
      <c r="ACS22" s="470"/>
      <c r="ACT22" s="470"/>
      <c r="ACU22" s="470"/>
      <c r="ACV22" s="470"/>
      <c r="ACW22" s="470"/>
      <c r="ACX22" s="470"/>
      <c r="ACY22" s="470"/>
      <c r="ACZ22" s="470"/>
      <c r="ADA22" s="470"/>
      <c r="ADB22" s="470"/>
      <c r="ADC22" s="470"/>
      <c r="ADD22" s="470"/>
      <c r="ADE22" s="470"/>
      <c r="ADF22" s="470"/>
      <c r="ADG22" s="470"/>
      <c r="ADH22" s="470"/>
      <c r="ADI22" s="470"/>
      <c r="ADJ22" s="472"/>
      <c r="ADK22" s="323"/>
      <c r="ADL22" s="324"/>
      <c r="ADM22" s="324"/>
      <c r="ADN22" s="324"/>
      <c r="ADO22" s="324"/>
      <c r="ADP22" s="325"/>
      <c r="ADQ22" s="323"/>
      <c r="ADR22" s="324"/>
      <c r="ADS22" s="324"/>
      <c r="ADT22" s="323"/>
      <c r="ADU22" s="324"/>
      <c r="ADV22" s="325"/>
      <c r="ADW22" s="514"/>
      <c r="ADX22" s="515"/>
      <c r="ADY22" s="515"/>
      <c r="ADZ22" s="515"/>
      <c r="AEA22" s="515"/>
      <c r="AEB22" s="515"/>
      <c r="AEC22" s="515"/>
      <c r="AED22" s="515"/>
      <c r="AEE22" s="515"/>
      <c r="AEF22" s="516"/>
      <c r="AEG22" s="323"/>
      <c r="AEH22" s="324"/>
      <c r="AEI22" s="324"/>
      <c r="AEJ22" s="323"/>
      <c r="AEK22" s="324"/>
      <c r="AEL22" s="324"/>
      <c r="AEM22" s="324"/>
      <c r="AEN22" s="323"/>
      <c r="AEO22" s="325"/>
      <c r="AEP22" s="52"/>
      <c r="AEQ22" s="27"/>
      <c r="AER22" s="27"/>
      <c r="AES22" s="27"/>
      <c r="AET22" s="27"/>
      <c r="AEU22" s="27"/>
      <c r="AEV22" s="27"/>
      <c r="AEW22" s="27"/>
      <c r="AEX22" s="53"/>
      <c r="AEY22" s="517"/>
      <c r="AEZ22" s="518"/>
      <c r="AFA22" s="518"/>
      <c r="AFB22" s="519"/>
      <c r="AFC22" s="520"/>
      <c r="AFD22" s="521"/>
      <c r="AFE22" s="521"/>
      <c r="AFF22" s="521"/>
      <c r="AFG22" s="521"/>
      <c r="AFH22" s="521"/>
      <c r="AFI22" s="521"/>
      <c r="AFJ22" s="522"/>
      <c r="AFK22" s="60"/>
      <c r="AFL22" s="60"/>
      <c r="AFM22" s="60"/>
      <c r="AFN22" s="60"/>
      <c r="AFO22" s="60"/>
      <c r="AFP22" s="60"/>
      <c r="AFQ22" s="60"/>
      <c r="AFR22" s="60"/>
      <c r="AFS22" s="70"/>
      <c r="AFT22" s="60"/>
      <c r="AFU22" s="60"/>
      <c r="AFV22" s="60"/>
      <c r="AFW22" s="60"/>
      <c r="AFX22" s="62"/>
      <c r="AFY22" s="61"/>
      <c r="AFZ22" s="60"/>
      <c r="AGA22" s="60"/>
      <c r="AGB22" s="60"/>
      <c r="AGC22" s="60"/>
      <c r="AGD22" s="60"/>
      <c r="AGE22" s="60"/>
      <c r="AGF22" s="60"/>
      <c r="AGG22" s="60"/>
      <c r="AGH22" s="60"/>
      <c r="AGI22" s="60"/>
      <c r="AGJ22" s="60"/>
      <c r="AGK22" s="69"/>
      <c r="AGL22" s="70"/>
      <c r="AGM22" s="69"/>
      <c r="AGN22" s="199"/>
      <c r="AGO22" s="199"/>
      <c r="AGP22" s="199"/>
      <c r="AGQ22" s="200"/>
      <c r="AGR22" s="103"/>
      <c r="AGS22" s="61"/>
      <c r="AGT22" s="60"/>
      <c r="AGU22" s="60"/>
      <c r="AGV22" s="60"/>
      <c r="AGW22" s="60"/>
      <c r="AGX22" s="60"/>
      <c r="AGY22" s="60"/>
      <c r="AGZ22" s="69"/>
      <c r="AHA22" s="69"/>
      <c r="AHB22" s="69"/>
      <c r="AHC22" s="69"/>
      <c r="AHD22" s="69"/>
      <c r="AHE22" s="69"/>
      <c r="AHF22" s="69"/>
      <c r="AHG22" s="69"/>
      <c r="AHH22" s="60"/>
      <c r="AHI22" s="60"/>
      <c r="AHJ22" s="60"/>
      <c r="AHK22" s="60"/>
      <c r="AHL22" s="60"/>
      <c r="AHM22" s="60"/>
      <c r="AHN22" s="61"/>
      <c r="AHO22" s="60"/>
      <c r="AHP22" s="60"/>
      <c r="AHQ22" s="60"/>
      <c r="AHR22" s="60"/>
      <c r="AHS22" s="60"/>
      <c r="AHT22" s="60"/>
      <c r="AHU22" s="60"/>
      <c r="AHV22" s="60"/>
      <c r="AHW22" s="60"/>
      <c r="AHX22" s="60"/>
      <c r="AHY22" s="60"/>
      <c r="AHZ22" s="60"/>
      <c r="AIA22" s="60"/>
      <c r="AIB22" s="60"/>
      <c r="AIC22" s="60"/>
      <c r="AID22" s="60"/>
      <c r="AIE22" s="60"/>
      <c r="AIF22" s="60"/>
      <c r="AIG22" s="60"/>
      <c r="AIH22" s="60"/>
      <c r="AII22" s="60"/>
      <c r="AIJ22" s="61"/>
      <c r="AIK22" s="62"/>
      <c r="AIL22" s="327"/>
      <c r="AIM22" s="327"/>
      <c r="AIN22" s="327"/>
      <c r="AIO22" s="327"/>
      <c r="AIP22" s="327"/>
      <c r="AIQ22" s="327"/>
      <c r="AIR22" s="327"/>
      <c r="AIS22" s="327"/>
      <c r="AIT22" s="327"/>
      <c r="AIU22" s="327"/>
      <c r="AIV22" s="327"/>
      <c r="AIW22" s="330"/>
      <c r="AIX22" s="59"/>
      <c r="AIY22" s="55"/>
      <c r="AIZ22" s="55"/>
      <c r="AJA22" s="199"/>
      <c r="AJB22" s="199"/>
      <c r="AJC22" s="55"/>
      <c r="AJD22" s="55"/>
      <c r="AJE22" s="55"/>
      <c r="AJF22" s="55"/>
      <c r="AJG22" s="55"/>
      <c r="AJH22" s="55"/>
      <c r="AJI22" s="55"/>
      <c r="AJJ22" s="55"/>
      <c r="AJK22" s="55"/>
      <c r="AJL22" s="55"/>
      <c r="AJM22" s="55"/>
      <c r="AJN22" s="55"/>
      <c r="AJO22" s="55"/>
      <c r="AJP22" s="55"/>
      <c r="AJQ22" s="55"/>
      <c r="AJR22" s="55"/>
      <c r="AJS22" s="55"/>
      <c r="AJT22" s="55"/>
      <c r="AJU22" s="55"/>
      <c r="AJV22" s="55"/>
      <c r="AJW22" s="55"/>
      <c r="AJX22" s="55"/>
      <c r="AJY22" s="55"/>
      <c r="AJZ22" s="55"/>
      <c r="AKA22" s="55"/>
      <c r="AKB22" s="201"/>
      <c r="AKC22" s="97"/>
      <c r="AKD22" s="15"/>
      <c r="AKE22" s="13"/>
      <c r="AKF22" s="13"/>
      <c r="AKG22" s="13"/>
      <c r="AKH22" s="133"/>
      <c r="AKI22" s="201"/>
      <c r="AKJ22" s="97"/>
      <c r="AKK22" s="201"/>
      <c r="AKL22" s="55"/>
      <c r="AKM22" s="55"/>
      <c r="AKN22" s="55"/>
      <c r="AKO22" s="55"/>
      <c r="AKP22" s="97"/>
      <c r="AKQ22" s="55"/>
      <c r="AKR22" s="55"/>
      <c r="AKS22" s="55"/>
      <c r="AKT22" s="55"/>
      <c r="AKU22" s="61"/>
      <c r="AKV22" s="60"/>
      <c r="AKW22" s="60"/>
      <c r="AKX22" s="60"/>
      <c r="AKY22" s="170"/>
      <c r="AKZ22" s="170"/>
      <c r="ALA22" s="170"/>
      <c r="ALB22" s="170"/>
      <c r="ALC22" s="60"/>
      <c r="ALD22" s="60"/>
      <c r="ALE22" s="60"/>
      <c r="ALF22" s="62"/>
      <c r="ALG22" s="523"/>
      <c r="ALH22" s="524"/>
      <c r="ALI22" s="524"/>
      <c r="ALJ22" s="524"/>
      <c r="ALK22" s="524"/>
      <c r="ALL22" s="524"/>
      <c r="ALM22" s="524"/>
      <c r="ALN22" s="524"/>
      <c r="ALO22" s="524"/>
      <c r="ALP22" s="524"/>
      <c r="ALQ22" s="524"/>
      <c r="ALR22" s="524"/>
      <c r="ALS22" s="524"/>
      <c r="ALT22" s="525"/>
      <c r="ALU22" s="60"/>
      <c r="ALV22" s="60"/>
      <c r="ALW22" s="60"/>
      <c r="ALX22" s="60"/>
      <c r="ALY22" s="60"/>
      <c r="ALZ22" s="60"/>
      <c r="AMA22" s="60"/>
      <c r="AMB22" s="60"/>
      <c r="AMC22" s="60"/>
      <c r="AMD22" s="60"/>
      <c r="AME22" s="60"/>
      <c r="AMF22" s="60"/>
      <c r="AMG22" s="60"/>
      <c r="AMH22" s="60"/>
      <c r="AMI22" s="60"/>
      <c r="AMJ22" s="60"/>
      <c r="AMK22" s="61"/>
      <c r="AML22" s="60"/>
      <c r="AMM22" s="69"/>
      <c r="AMN22" s="69"/>
      <c r="AMO22" s="69"/>
      <c r="AMP22" s="69"/>
      <c r="AMQ22" s="69"/>
      <c r="AMR22" s="69"/>
      <c r="AMS22" s="69"/>
      <c r="AMT22" s="69"/>
      <c r="AMU22" s="69"/>
      <c r="AMV22" s="69"/>
      <c r="AMW22" s="69"/>
      <c r="AMX22" s="69"/>
      <c r="AMY22" s="60"/>
      <c r="AMZ22" s="60"/>
      <c r="ANA22" s="60"/>
      <c r="ANB22" s="60"/>
      <c r="ANC22" s="60"/>
      <c r="AND22" s="60"/>
      <c r="ANE22" s="61"/>
      <c r="ANF22" s="60"/>
      <c r="ANG22" s="60"/>
      <c r="ANH22" s="60"/>
      <c r="ANI22" s="60"/>
      <c r="ANJ22" s="60"/>
      <c r="ANK22" s="60"/>
      <c r="ANL22" s="60"/>
      <c r="ANM22" s="61"/>
      <c r="ANN22" s="60"/>
      <c r="ANO22" s="60"/>
      <c r="ANP22" s="60"/>
      <c r="ANQ22" s="60"/>
      <c r="ANR22" s="60"/>
      <c r="ANS22" s="60"/>
      <c r="ANT22" s="60"/>
      <c r="ANU22" s="60"/>
      <c r="ANV22" s="60"/>
      <c r="ANW22" s="60"/>
      <c r="ANX22" s="62"/>
      <c r="ANY22" s="61"/>
      <c r="ANZ22" s="60"/>
      <c r="AOA22" s="60"/>
      <c r="AOB22" s="60"/>
      <c r="AOC22" s="60"/>
      <c r="AOD22" s="60"/>
      <c r="AOE22" s="60"/>
      <c r="AOF22" s="60"/>
      <c r="AOG22" s="60"/>
      <c r="AOH22" s="60"/>
      <c r="AOI22" s="60"/>
      <c r="AOJ22" s="62"/>
      <c r="AOK22" s="61"/>
      <c r="AOL22" s="60"/>
      <c r="AOM22" s="60"/>
      <c r="AON22" s="60"/>
      <c r="AOO22" s="69"/>
      <c r="AOP22" s="60"/>
      <c r="AOQ22" s="60"/>
      <c r="AOR22" s="60"/>
      <c r="AOS22" s="60"/>
      <c r="AOT22" s="60"/>
      <c r="AOU22" s="60"/>
      <c r="AOV22" s="60"/>
      <c r="AOW22" s="60"/>
      <c r="AOX22" s="60"/>
      <c r="AOY22" s="60"/>
      <c r="AOZ22" s="60"/>
      <c r="APA22" s="60"/>
      <c r="APB22" s="60"/>
      <c r="APC22" s="60"/>
      <c r="APD22" s="60"/>
      <c r="APE22" s="69"/>
      <c r="APF22" s="69"/>
      <c r="APG22" s="121"/>
      <c r="APH22" s="60"/>
      <c r="API22" s="60"/>
      <c r="APJ22" s="60"/>
      <c r="APK22" s="60"/>
      <c r="APL22" s="60"/>
      <c r="APM22" s="60"/>
      <c r="APN22" s="60"/>
      <c r="APO22" s="60"/>
      <c r="APP22" s="60"/>
      <c r="APQ22" s="60"/>
      <c r="APR22" s="62"/>
      <c r="APS22" s="61"/>
      <c r="APT22" s="60"/>
      <c r="APU22" s="60"/>
      <c r="APV22" s="60"/>
      <c r="APW22" s="69"/>
      <c r="APX22" s="60"/>
      <c r="APY22" s="60"/>
      <c r="APZ22" s="60"/>
      <c r="AQA22" s="60"/>
      <c r="AQB22" s="60"/>
      <c r="AQC22" s="60"/>
      <c r="AQD22" s="60"/>
      <c r="AQE22" s="60"/>
      <c r="AQF22" s="60"/>
      <c r="AQG22" s="60"/>
      <c r="AQH22" s="60"/>
      <c r="AQI22" s="60"/>
      <c r="AQJ22" s="60"/>
      <c r="AQK22" s="60"/>
      <c r="AQL22" s="60"/>
      <c r="AQM22" s="61"/>
      <c r="AQN22" s="60"/>
      <c r="AQO22" s="60"/>
      <c r="AQP22" s="60"/>
      <c r="AQQ22" s="60"/>
      <c r="AQR22" s="60"/>
      <c r="AQS22" s="60"/>
      <c r="AQT22" s="60"/>
      <c r="AQU22" s="60"/>
      <c r="AQV22" s="60"/>
      <c r="AQW22" s="60"/>
      <c r="AQX22" s="60"/>
      <c r="AQY22" s="60"/>
      <c r="AQZ22" s="60"/>
      <c r="ARA22" s="60"/>
      <c r="ARB22" s="60"/>
      <c r="ARC22" s="60"/>
      <c r="ARD22" s="60"/>
      <c r="ARE22" s="60"/>
      <c r="ARF22" s="60"/>
      <c r="ARG22" s="60"/>
      <c r="ARH22" s="60"/>
      <c r="ARI22" s="60"/>
      <c r="ARJ22" s="60"/>
      <c r="ARK22" s="60"/>
      <c r="ARL22" s="60"/>
      <c r="ARM22" s="60"/>
      <c r="ARN22" s="60"/>
      <c r="ARO22" s="60"/>
      <c r="ARP22" s="60"/>
      <c r="ARQ22" s="60"/>
      <c r="ARR22" s="60"/>
      <c r="ARS22" s="60"/>
      <c r="ART22" s="60"/>
      <c r="ARU22" s="60"/>
      <c r="ARV22" s="60"/>
      <c r="ARW22" s="60"/>
      <c r="ARX22" s="60"/>
      <c r="ARY22" s="61"/>
      <c r="ARZ22" s="60"/>
      <c r="ASA22" s="60"/>
      <c r="ASB22" s="60"/>
      <c r="ASC22" s="60"/>
      <c r="ASD22" s="60"/>
      <c r="ASE22" s="60"/>
      <c r="ASF22" s="62"/>
      <c r="ASG22" s="61"/>
      <c r="ASH22" s="60"/>
      <c r="ASI22" s="60"/>
      <c r="ASJ22" s="60"/>
      <c r="ASK22" s="60"/>
      <c r="ASL22" s="60"/>
      <c r="ASM22" s="60"/>
      <c r="ASN22" s="60"/>
      <c r="ASO22" s="121"/>
      <c r="ASP22" s="60"/>
      <c r="ASQ22" s="60"/>
      <c r="ASR22" s="60"/>
      <c r="ASS22" s="60"/>
      <c r="AST22" s="60"/>
      <c r="ASU22" s="60"/>
      <c r="ASV22" s="60"/>
      <c r="ASW22" s="60"/>
      <c r="ASX22" s="60"/>
      <c r="ASY22" s="60"/>
      <c r="ASZ22" s="69"/>
      <c r="ATA22" s="60"/>
      <c r="ATB22" s="60"/>
      <c r="ATC22" s="60"/>
      <c r="ATD22" s="59"/>
      <c r="ATE22" s="55"/>
      <c r="ATF22" s="55"/>
      <c r="ATG22" s="203"/>
      <c r="ATH22" s="59"/>
      <c r="ATI22" s="55"/>
      <c r="ATJ22" s="55"/>
      <c r="ATK22" s="59"/>
      <c r="ATL22" s="55"/>
      <c r="ATM22" s="55"/>
      <c r="ATN22" s="55"/>
      <c r="ATO22" s="55"/>
      <c r="ATP22" s="55"/>
      <c r="ATQ22" s="55"/>
      <c r="ATR22" s="55"/>
      <c r="ATS22" s="55"/>
      <c r="ATT22" s="55"/>
      <c r="ATU22" s="55"/>
      <c r="ATV22" s="97"/>
      <c r="ATW22" s="202"/>
      <c r="ATX22" s="36"/>
      <c r="ATY22" s="202"/>
      <c r="ATZ22" s="36"/>
      <c r="AUA22" s="65"/>
      <c r="AUB22" s="36"/>
      <c r="AUC22" s="36"/>
      <c r="AUD22" s="64"/>
      <c r="AUE22" s="36"/>
      <c r="AUF22" s="202"/>
      <c r="AUG22" s="36"/>
      <c r="AUH22" s="36"/>
      <c r="AUI22" s="36"/>
      <c r="AUJ22" s="51"/>
      <c r="AUK22" s="55"/>
      <c r="AUL22" s="55"/>
      <c r="AUM22" s="59"/>
      <c r="AUN22" s="55"/>
      <c r="AUO22" s="55"/>
      <c r="AUP22" s="55"/>
      <c r="AUQ22" s="55"/>
      <c r="AUR22" s="55"/>
      <c r="AUS22" s="55"/>
      <c r="AUT22" s="55"/>
      <c r="AUU22" s="55"/>
      <c r="AUV22" s="55"/>
      <c r="AUW22" s="55"/>
      <c r="AUX22" s="55"/>
      <c r="AUY22" s="55"/>
      <c r="AUZ22" s="97"/>
      <c r="AVA22" s="55"/>
      <c r="AVB22" s="55"/>
      <c r="AVC22" s="55"/>
      <c r="AVD22" s="55"/>
      <c r="AVE22" s="55"/>
      <c r="AVF22" s="55"/>
      <c r="AVG22" s="55"/>
      <c r="AVH22" s="55"/>
      <c r="AVI22" s="55"/>
      <c r="AVJ22" s="55"/>
      <c r="AVK22" s="55"/>
      <c r="AVL22" s="55"/>
      <c r="AVM22" s="55"/>
      <c r="AVN22" s="55"/>
      <c r="AVO22" s="55"/>
      <c r="AVP22" s="55"/>
      <c r="AVQ22" s="55"/>
      <c r="AVR22" s="55"/>
      <c r="AVS22" s="59"/>
      <c r="AVT22" s="55"/>
      <c r="AVU22" s="55"/>
      <c r="AVV22" s="55"/>
      <c r="AVW22" s="55"/>
      <c r="AVX22" s="55"/>
      <c r="AVY22" s="55"/>
      <c r="AVZ22" s="55"/>
      <c r="AWA22" s="55"/>
      <c r="AWB22" s="55"/>
      <c r="AWC22" s="55"/>
      <c r="AWD22" s="55"/>
      <c r="AWE22" s="55"/>
      <c r="AWF22" s="55"/>
      <c r="AWG22" s="55"/>
      <c r="AWH22" s="55"/>
      <c r="AWI22" s="55"/>
      <c r="AWJ22" s="55"/>
      <c r="AWK22" s="59"/>
      <c r="AWL22" s="55"/>
      <c r="AWM22" s="55"/>
      <c r="AWN22" s="55"/>
      <c r="AWO22" s="55"/>
      <c r="AWP22" s="55"/>
      <c r="AWQ22" s="55"/>
      <c r="AWR22" s="55"/>
      <c r="AWS22" s="55"/>
      <c r="AWT22" s="55"/>
      <c r="AWU22" s="55"/>
      <c r="AWV22" s="55"/>
      <c r="AWW22" s="55"/>
      <c r="AWX22" s="55"/>
      <c r="AWY22" s="55"/>
      <c r="AWZ22" s="55"/>
      <c r="AXA22" s="55"/>
      <c r="AXB22" s="55"/>
      <c r="AXC22" s="55"/>
      <c r="AXD22" s="55"/>
      <c r="AXE22" s="55"/>
      <c r="AXF22" s="55"/>
      <c r="AXG22" s="55"/>
      <c r="AXH22" s="55"/>
      <c r="AXI22" s="55"/>
      <c r="AXJ22" s="55"/>
      <c r="AXK22" s="55"/>
      <c r="AXL22" s="55"/>
      <c r="AXM22" s="59"/>
      <c r="AXN22" s="55"/>
      <c r="AXO22" s="55"/>
      <c r="AXP22" s="55"/>
      <c r="AXQ22" s="55"/>
      <c r="AXR22" s="55"/>
      <c r="AXS22" s="55"/>
      <c r="AXT22" s="55"/>
      <c r="AXU22" s="55"/>
      <c r="AXV22" s="55"/>
      <c r="AXW22" s="55"/>
      <c r="AXX22" s="55"/>
      <c r="AXY22" s="55"/>
      <c r="AXZ22" s="55"/>
      <c r="AYA22" s="55"/>
      <c r="AYB22" s="55"/>
      <c r="AYC22" s="97"/>
      <c r="AYD22" s="55"/>
      <c r="AYE22" s="55"/>
      <c r="AYF22" s="55"/>
      <c r="AYG22" s="55"/>
      <c r="AYH22" s="55"/>
      <c r="AYI22" s="55"/>
      <c r="AYJ22" s="55"/>
      <c r="AYK22" s="55"/>
      <c r="AYL22" s="55"/>
      <c r="AYM22" s="55"/>
      <c r="AYN22" s="55"/>
      <c r="AYO22" s="55"/>
      <c r="AYP22" s="55"/>
      <c r="AYQ22" s="55"/>
      <c r="AYR22" s="55"/>
      <c r="AYS22" s="55"/>
      <c r="AYT22" s="55"/>
      <c r="AYU22" s="55"/>
      <c r="AYV22" s="55"/>
      <c r="AYW22" s="59"/>
      <c r="AYX22" s="55"/>
      <c r="AYY22" s="55"/>
      <c r="AYZ22" s="55"/>
      <c r="AZA22" s="55"/>
      <c r="AZB22" s="55"/>
      <c r="AZC22" s="55"/>
      <c r="AZD22" s="55"/>
      <c r="AZE22" s="55"/>
      <c r="AZF22" s="55"/>
      <c r="AZG22" s="55"/>
      <c r="AZH22" s="55"/>
      <c r="AZI22" s="55"/>
      <c r="AZJ22" s="55"/>
      <c r="AZK22" s="55"/>
      <c r="AZL22" s="55"/>
      <c r="AZM22" s="55"/>
      <c r="AZN22" s="55"/>
      <c r="AZO22" s="55"/>
      <c r="AZP22" s="55"/>
      <c r="AZQ22" s="55"/>
      <c r="AZR22" s="55"/>
      <c r="AZS22" s="55"/>
      <c r="AZT22" s="55"/>
      <c r="AZU22" s="55"/>
      <c r="AZV22" s="55"/>
      <c r="AZW22" s="55"/>
      <c r="AZX22" s="97"/>
      <c r="AZY22" s="55"/>
      <c r="AZZ22" s="55"/>
      <c r="BAA22" s="55"/>
      <c r="BAB22" s="55"/>
      <c r="BAC22" s="55"/>
      <c r="BAD22" s="55"/>
      <c r="BAE22" s="55"/>
      <c r="BAF22" s="55"/>
      <c r="BAG22" s="55"/>
      <c r="BAH22" s="55"/>
      <c r="BAI22" s="55"/>
      <c r="BAJ22" s="55"/>
      <c r="BAK22" s="55"/>
      <c r="BAL22" s="55"/>
      <c r="BAM22" s="55"/>
      <c r="BAN22" s="55"/>
      <c r="BAO22" s="55"/>
      <c r="BAP22" s="55"/>
      <c r="BAQ22" s="203"/>
      <c r="BAR22" s="55"/>
      <c r="BAS22" s="55"/>
      <c r="BAT22" s="55"/>
      <c r="BAU22" s="55"/>
      <c r="BAV22" s="55"/>
      <c r="BAW22" s="55"/>
      <c r="BAX22" s="55"/>
      <c r="BAY22" s="55"/>
      <c r="BAZ22" s="55"/>
      <c r="BBA22" s="55"/>
      <c r="BBB22" s="55"/>
      <c r="BBC22" s="55"/>
      <c r="BBD22" s="55"/>
      <c r="BBE22" s="55"/>
      <c r="BBF22" s="55"/>
      <c r="BBG22" s="55"/>
      <c r="BBH22" s="55"/>
      <c r="BBI22" s="55"/>
      <c r="BBJ22" s="55"/>
      <c r="BBK22" s="59"/>
      <c r="BBL22" s="55"/>
      <c r="BBM22" s="55"/>
      <c r="BBN22" s="55"/>
      <c r="BBO22" s="55"/>
      <c r="BBP22" s="55"/>
      <c r="BBQ22" s="55"/>
      <c r="BBR22" s="55"/>
      <c r="BBS22" s="55"/>
      <c r="BBT22" s="55"/>
      <c r="BBU22" s="55"/>
      <c r="BBV22" s="55"/>
      <c r="BBW22" s="55"/>
      <c r="BBX22" s="55"/>
      <c r="BBY22" s="55"/>
      <c r="BBZ22" s="55"/>
      <c r="BCA22" s="55"/>
      <c r="BCB22" s="55"/>
      <c r="BCC22" s="55"/>
      <c r="BCD22" s="55"/>
      <c r="BCE22" s="55"/>
      <c r="BCF22" s="55"/>
      <c r="BCG22" s="55"/>
      <c r="BCH22" s="55"/>
      <c r="BCI22" s="55"/>
      <c r="BCJ22" s="97"/>
      <c r="BCK22" s="59"/>
      <c r="BCL22" s="55"/>
      <c r="BCM22" s="55"/>
      <c r="BCN22" s="55"/>
      <c r="BCO22" s="55"/>
      <c r="BCP22" s="55"/>
      <c r="BCQ22" s="55"/>
      <c r="BCR22" s="55"/>
      <c r="BCS22" s="55"/>
      <c r="BCT22" s="55"/>
      <c r="BCU22" s="55"/>
      <c r="BCV22" s="55"/>
      <c r="BCW22" s="55"/>
      <c r="BCX22" s="55"/>
      <c r="BCY22" s="55"/>
      <c r="BCZ22" s="55"/>
      <c r="BDA22" s="55"/>
      <c r="BDB22" s="55"/>
      <c r="BDC22" s="97"/>
      <c r="BDD22" s="55"/>
      <c r="BDE22" s="55"/>
      <c r="BDF22" s="55"/>
      <c r="BDG22" s="55"/>
      <c r="BDH22" s="55"/>
      <c r="BDI22" s="55"/>
      <c r="BDJ22" s="55"/>
      <c r="BDK22" s="55"/>
      <c r="BDL22" s="55"/>
      <c r="BDM22" s="55"/>
      <c r="BDN22" s="55"/>
      <c r="BDO22" s="97"/>
      <c r="BDP22" s="59"/>
      <c r="BDQ22" s="55"/>
      <c r="BDR22" s="55"/>
      <c r="BDS22" s="55"/>
      <c r="BDT22" s="55"/>
      <c r="BDU22" s="55"/>
      <c r="BDV22" s="55"/>
      <c r="BDW22" s="55"/>
      <c r="BDX22" s="55"/>
      <c r="BDY22" s="55"/>
      <c r="BDZ22" s="55"/>
      <c r="BEA22" s="55"/>
      <c r="BEB22" s="59"/>
      <c r="BEC22" s="55"/>
      <c r="BED22" s="55"/>
      <c r="BEE22" s="55"/>
      <c r="BEF22" s="55"/>
      <c r="BEG22" s="55"/>
      <c r="BEH22" s="55"/>
      <c r="BEI22" s="55"/>
      <c r="BEJ22" s="55"/>
      <c r="BEK22" s="55"/>
      <c r="BEL22" s="55"/>
      <c r="BEM22" s="97"/>
      <c r="BEN22" s="55"/>
      <c r="BEO22" s="55"/>
      <c r="BEP22" s="55"/>
      <c r="BEQ22" s="55"/>
      <c r="BER22" s="55"/>
      <c r="BES22" s="55"/>
      <c r="BET22" s="55"/>
      <c r="BEU22" s="55"/>
      <c r="BEV22" s="55"/>
      <c r="BEW22" s="55"/>
      <c r="BEX22" s="55"/>
      <c r="BEY22" s="55"/>
      <c r="BEZ22" s="55"/>
      <c r="BFA22" s="55"/>
      <c r="BFB22" s="55"/>
      <c r="BFC22" s="55"/>
      <c r="BFD22" s="59"/>
      <c r="BFE22" s="55"/>
      <c r="BFF22" s="162"/>
      <c r="BFG22" s="55"/>
      <c r="BFH22" s="59"/>
      <c r="BFI22" s="97"/>
      <c r="BFJ22" s="59"/>
      <c r="BFK22" s="97"/>
      <c r="BFL22" s="59"/>
      <c r="BFM22" s="97"/>
      <c r="BFN22" s="59"/>
      <c r="BFO22" s="97"/>
      <c r="BFP22" s="59"/>
      <c r="BFQ22" s="59"/>
      <c r="BFR22" s="55"/>
      <c r="BFS22" s="55"/>
      <c r="BFT22" s="55"/>
      <c r="BFU22" s="55"/>
      <c r="BFV22" s="55"/>
      <c r="BFW22" s="55"/>
      <c r="BFX22" s="97"/>
      <c r="BFY22" s="55"/>
      <c r="BFZ22" s="55"/>
      <c r="BGA22" s="55"/>
      <c r="BGB22" s="55"/>
      <c r="BGC22" s="55"/>
      <c r="BGD22" s="55"/>
      <c r="BGE22" s="55"/>
      <c r="BGF22" s="55"/>
      <c r="BGG22" s="55"/>
      <c r="BGH22" s="55"/>
      <c r="BGI22" s="55"/>
      <c r="BGJ22" s="55"/>
      <c r="BGK22" s="55"/>
      <c r="BGL22" s="55"/>
      <c r="BGM22" s="308"/>
      <c r="BGN22" s="55"/>
      <c r="BGO22" s="55"/>
      <c r="BGP22" s="199"/>
      <c r="BGQ22" s="199"/>
      <c r="BGR22" s="199"/>
      <c r="BGS22" s="55"/>
      <c r="BGT22" s="55"/>
      <c r="BGU22" s="55"/>
      <c r="BGV22" s="55"/>
      <c r="BGW22" s="55"/>
      <c r="BGX22" s="55"/>
      <c r="BGY22" s="55"/>
      <c r="BGZ22" s="55"/>
      <c r="BHA22" s="55"/>
      <c r="BHB22" s="97"/>
      <c r="BHC22" s="323"/>
      <c r="BHD22" s="324"/>
      <c r="BHE22" s="324"/>
      <c r="BHF22" s="324"/>
      <c r="BHG22" s="324"/>
      <c r="BHH22" s="324"/>
      <c r="BHI22" s="324"/>
      <c r="BHJ22" s="324"/>
      <c r="BHK22" s="324"/>
      <c r="BHL22" s="324"/>
      <c r="BHM22" s="324"/>
      <c r="BHN22" s="324"/>
      <c r="BHO22" s="325"/>
      <c r="BHP22" s="323"/>
      <c r="BHQ22" s="324"/>
      <c r="BHR22" s="324"/>
      <c r="BHS22" s="324"/>
      <c r="BHT22" s="324"/>
      <c r="BHU22" s="324"/>
      <c r="BHV22" s="324"/>
      <c r="BHW22" s="324"/>
      <c r="BHX22" s="324"/>
      <c r="BHY22" s="324"/>
      <c r="BHZ22" s="324"/>
      <c r="BIA22" s="324"/>
      <c r="BIB22" s="324"/>
      <c r="BIC22" s="324"/>
      <c r="BID22" s="324"/>
      <c r="BIE22" s="324"/>
      <c r="BIF22" s="324"/>
      <c r="BIG22" s="324"/>
      <c r="BIH22" s="324"/>
      <c r="BII22" s="324"/>
      <c r="BIJ22" s="324"/>
      <c r="BIK22" s="324"/>
      <c r="BIL22" s="324"/>
      <c r="BIM22" s="327"/>
      <c r="BIN22" s="327"/>
      <c r="BIO22" s="325"/>
      <c r="BIP22" s="323"/>
      <c r="BIQ22" s="324"/>
      <c r="BIR22" s="324"/>
      <c r="BIS22" s="324"/>
      <c r="BIT22" s="324"/>
      <c r="BIU22" s="325"/>
      <c r="BIV22" s="324"/>
      <c r="BIW22" s="324"/>
      <c r="BIX22" s="324"/>
      <c r="BIY22" s="324"/>
      <c r="BIZ22" s="324"/>
      <c r="BJA22" s="324"/>
      <c r="BJB22" s="324"/>
      <c r="BJC22" s="324"/>
      <c r="BJD22" s="324"/>
      <c r="BJE22" s="324"/>
      <c r="BJF22" s="324"/>
      <c r="BJG22" s="324"/>
      <c r="BJH22" s="324"/>
      <c r="BJI22" s="324"/>
      <c r="BJJ22" s="324"/>
      <c r="BJK22" s="324"/>
      <c r="BJL22" s="324"/>
      <c r="BJM22" s="324"/>
      <c r="BJN22" s="324"/>
      <c r="BJO22" s="324"/>
      <c r="BJP22" s="324"/>
      <c r="BJQ22" s="324"/>
      <c r="BJR22" s="325"/>
      <c r="BJS22" s="323"/>
      <c r="BJT22" s="325"/>
      <c r="BJU22" s="331"/>
      <c r="BJV22" s="321"/>
      <c r="BJW22" s="321"/>
      <c r="BJX22" s="321"/>
      <c r="BJY22" s="321"/>
      <c r="BJZ22" s="321"/>
      <c r="BKA22" s="321"/>
      <c r="BKB22" s="321"/>
      <c r="BKC22" s="321"/>
      <c r="BKD22" s="321"/>
      <c r="BKE22" s="321"/>
      <c r="BKF22" s="321"/>
      <c r="BKG22" s="321"/>
      <c r="BKH22" s="321"/>
      <c r="BKI22" s="321"/>
      <c r="BKJ22" s="332"/>
      <c r="BKK22" s="331"/>
      <c r="BKL22" s="321"/>
      <c r="BKM22" s="321"/>
      <c r="BKN22" s="321"/>
      <c r="BKO22" s="321"/>
      <c r="BKP22" s="321"/>
      <c r="BKQ22" s="321"/>
      <c r="BKR22" s="321"/>
      <c r="BKS22" s="321"/>
      <c r="BKT22" s="321"/>
      <c r="BKU22" s="321"/>
      <c r="BKV22" s="321"/>
      <c r="BKW22" s="321"/>
      <c r="BKX22" s="321"/>
      <c r="BKY22" s="321"/>
      <c r="BKZ22" s="321"/>
      <c r="BLA22" s="321"/>
      <c r="BLB22" s="321"/>
      <c r="BLC22" s="321"/>
      <c r="BLD22" s="321"/>
      <c r="BLE22" s="321"/>
      <c r="BLF22" s="321"/>
      <c r="BLG22" s="321"/>
      <c r="BLH22" s="321"/>
      <c r="BLI22" s="321"/>
      <c r="BLJ22" s="321"/>
      <c r="BLK22" s="321"/>
      <c r="BLL22" s="332"/>
      <c r="BLM22" s="333"/>
      <c r="BLN22" s="424"/>
      <c r="BLO22" s="424"/>
      <c r="BLP22" s="424"/>
      <c r="BLQ22" s="424"/>
      <c r="BLR22" s="424"/>
      <c r="BLS22" s="424"/>
      <c r="BLT22" s="424"/>
      <c r="BLU22" s="424"/>
      <c r="BLV22" s="424"/>
      <c r="BLW22" s="424"/>
      <c r="BLX22" s="424"/>
      <c r="BLY22" s="424"/>
      <c r="BLZ22" s="424"/>
      <c r="BMA22" s="424"/>
      <c r="BMB22" s="424"/>
      <c r="BMC22" s="424"/>
      <c r="BMD22" s="424"/>
      <c r="BME22" s="424"/>
      <c r="BMF22" s="334"/>
      <c r="BMG22" s="331"/>
      <c r="BMH22" s="321"/>
      <c r="BMI22" s="321"/>
      <c r="BMJ22" s="321"/>
      <c r="BMK22" s="321"/>
      <c r="BML22" s="321"/>
      <c r="BMM22" s="321"/>
      <c r="BMN22" s="321"/>
      <c r="BMO22" s="321"/>
      <c r="BMP22" s="321"/>
      <c r="BMQ22" s="321"/>
      <c r="BMR22" s="321"/>
      <c r="BMS22" s="321"/>
      <c r="BMT22" s="321"/>
      <c r="BMU22" s="321"/>
      <c r="BMV22" s="321"/>
      <c r="BMW22" s="321"/>
      <c r="BMX22" s="321"/>
      <c r="BMY22" s="321"/>
      <c r="BMZ22" s="332"/>
      <c r="BNA22" s="331"/>
      <c r="BNB22" s="321"/>
      <c r="BNC22" s="321"/>
      <c r="BND22" s="332"/>
      <c r="BNE22" s="331"/>
      <c r="BNF22" s="321"/>
      <c r="BNG22" s="321"/>
      <c r="BNH22" s="321"/>
      <c r="BNI22" s="321"/>
      <c r="BNJ22" s="321"/>
      <c r="BNK22" s="321"/>
      <c r="BNL22" s="321"/>
      <c r="BNM22" s="321"/>
      <c r="BNN22" s="321"/>
      <c r="BNO22" s="321"/>
      <c r="BNP22" s="321"/>
      <c r="BNQ22" s="321"/>
      <c r="BNR22" s="332"/>
      <c r="BNS22" s="331"/>
      <c r="BNT22" s="321"/>
      <c r="BNU22" s="321"/>
      <c r="BNV22" s="321"/>
      <c r="BNW22" s="321"/>
      <c r="BNX22" s="321"/>
      <c r="BNY22" s="321"/>
      <c r="BNZ22" s="321"/>
      <c r="BOA22" s="321"/>
      <c r="BOB22" s="332"/>
      <c r="BOC22" s="331"/>
      <c r="BOD22" s="321"/>
      <c r="BOE22" s="321"/>
      <c r="BOF22" s="321"/>
      <c r="BOG22" s="321"/>
      <c r="BOH22" s="321"/>
      <c r="BOI22" s="321"/>
      <c r="BOJ22" s="321"/>
      <c r="BOK22" s="321"/>
      <c r="BOL22" s="332"/>
      <c r="BOM22" s="331"/>
      <c r="BON22" s="321"/>
      <c r="BOO22" s="321"/>
      <c r="BOP22" s="321"/>
      <c r="BOQ22" s="321"/>
      <c r="BOR22" s="321"/>
      <c r="BOS22" s="321"/>
      <c r="BOT22" s="321"/>
      <c r="BOU22" s="321"/>
      <c r="BOV22" s="321"/>
      <c r="BOW22" s="321"/>
      <c r="BOX22" s="321"/>
      <c r="BOY22" s="321"/>
      <c r="BOZ22" s="332"/>
      <c r="BPA22" s="331"/>
      <c r="BPB22" s="321"/>
      <c r="BPC22" s="321"/>
      <c r="BPD22" s="321"/>
      <c r="BPE22" s="321"/>
      <c r="BPF22" s="321"/>
      <c r="BPG22" s="321"/>
      <c r="BPH22" s="321"/>
      <c r="BPI22" s="321"/>
      <c r="BPJ22" s="321"/>
      <c r="BPK22" s="321"/>
      <c r="BPL22" s="321"/>
      <c r="BPM22" s="321"/>
      <c r="BPN22" s="321"/>
      <c r="BPO22" s="321"/>
      <c r="BPP22" s="332"/>
      <c r="BPQ22" s="331"/>
      <c r="BPR22" s="321"/>
      <c r="BPS22" s="321"/>
      <c r="BPT22" s="321"/>
      <c r="BPU22" s="321"/>
      <c r="BPV22" s="321"/>
      <c r="BPW22" s="321"/>
      <c r="BPX22" s="321"/>
      <c r="BPY22" s="321"/>
      <c r="BPZ22" s="321"/>
      <c r="BQA22" s="321"/>
      <c r="BQB22" s="321"/>
      <c r="BQC22" s="321"/>
      <c r="BQD22" s="321"/>
      <c r="BQE22" s="321"/>
      <c r="BQF22" s="321"/>
      <c r="BQG22" s="321"/>
      <c r="BQH22" s="321"/>
      <c r="BQI22" s="321"/>
      <c r="BQJ22" s="321"/>
      <c r="BQK22" s="321"/>
      <c r="BQL22" s="332"/>
      <c r="BQM22" s="331"/>
      <c r="BQN22" s="321"/>
      <c r="BQO22" s="321"/>
      <c r="BQP22" s="321"/>
      <c r="BQQ22" s="321"/>
      <c r="BQR22" s="321"/>
      <c r="BQS22" s="321"/>
      <c r="BQT22" s="321"/>
      <c r="BQU22" s="321"/>
      <c r="BQV22" s="321"/>
      <c r="BQW22" s="321"/>
      <c r="BQX22" s="321"/>
      <c r="BQY22" s="321"/>
      <c r="BQZ22" s="321"/>
      <c r="BRA22" s="321"/>
      <c r="BRB22" s="321"/>
      <c r="BRC22" s="321"/>
      <c r="BRD22" s="321"/>
      <c r="BRE22" s="321"/>
      <c r="BRF22" s="321"/>
      <c r="BRG22" s="321"/>
      <c r="BRH22" s="332"/>
      <c r="BRI22" s="331"/>
      <c r="BRJ22" s="321"/>
      <c r="BRK22" s="321"/>
      <c r="BRL22" s="321"/>
      <c r="BRM22" s="321"/>
      <c r="BRN22" s="332"/>
      <c r="BRO22" s="331"/>
      <c r="BRP22" s="321"/>
      <c r="BRQ22" s="321"/>
      <c r="BRR22" s="321"/>
      <c r="BRS22" s="321"/>
      <c r="BRT22" s="321"/>
      <c r="BRU22" s="321"/>
      <c r="BRV22" s="321"/>
      <c r="BRW22" s="321"/>
      <c r="BRX22" s="321"/>
      <c r="BRY22" s="321"/>
      <c r="BRZ22" s="321"/>
      <c r="BSA22" s="321"/>
      <c r="BSB22" s="321"/>
      <c r="BSC22" s="321"/>
      <c r="BSD22" s="321"/>
      <c r="BSE22" s="332"/>
      <c r="BSF22" s="331"/>
      <c r="BSG22" s="321"/>
      <c r="BSH22" s="321"/>
      <c r="BSI22" s="321"/>
      <c r="BSJ22" s="321"/>
      <c r="BSK22" s="332"/>
      <c r="BSL22" s="14"/>
      <c r="BSM22" s="5"/>
      <c r="BSN22" s="481"/>
      <c r="BSO22" s="481"/>
      <c r="BSP22" s="481"/>
      <c r="BSQ22" s="481"/>
      <c r="BSR22" s="481"/>
      <c r="BSS22" s="481"/>
      <c r="BST22" s="481"/>
      <c r="BSU22" s="481"/>
      <c r="BSV22" s="481"/>
      <c r="BSW22" s="482"/>
      <c r="BSX22" s="331"/>
      <c r="BSY22" s="332"/>
      <c r="BSZ22" s="324"/>
      <c r="BTA22" s="324"/>
      <c r="BTB22" s="324"/>
      <c r="BTC22" s="324"/>
      <c r="BTD22" s="324"/>
      <c r="BTE22" s="324"/>
      <c r="BTF22" s="324"/>
      <c r="BTG22" s="324"/>
      <c r="BTH22" s="324"/>
      <c r="BTI22" s="324"/>
      <c r="BTJ22" s="324"/>
      <c r="BTK22" s="324"/>
      <c r="BTL22" s="324"/>
      <c r="BTM22" s="324"/>
      <c r="BTN22" s="59"/>
      <c r="BTO22" s="55"/>
      <c r="BTP22" s="55"/>
      <c r="BTQ22" s="55"/>
      <c r="BTR22" s="55"/>
      <c r="BTS22" s="55"/>
      <c r="BTT22" s="55"/>
      <c r="BTU22" s="55"/>
      <c r="BTV22" s="55"/>
      <c r="BTW22" s="55"/>
      <c r="BTX22" s="55"/>
      <c r="BTY22" s="55"/>
      <c r="BTZ22" s="55"/>
      <c r="BUA22" s="55"/>
      <c r="BUB22" s="55"/>
      <c r="BUC22" s="55"/>
      <c r="BUD22" s="55"/>
      <c r="BUE22" s="199"/>
      <c r="BUF22" s="55"/>
      <c r="BUG22" s="55"/>
      <c r="BUH22" s="55"/>
      <c r="BUI22" s="55"/>
      <c r="BUJ22" s="55"/>
      <c r="BUK22" s="55"/>
      <c r="BUL22" s="55"/>
      <c r="BUM22" s="55"/>
      <c r="BUN22" s="331"/>
      <c r="BUO22" s="321"/>
      <c r="BUP22" s="321"/>
      <c r="BUQ22" s="321"/>
      <c r="BUR22" s="321"/>
      <c r="BUS22" s="321"/>
      <c r="BUT22" s="321"/>
      <c r="BUU22" s="332"/>
      <c r="BUV22" s="321"/>
      <c r="BUW22" s="321"/>
      <c r="BUX22" s="321"/>
      <c r="BUY22" s="321"/>
      <c r="BUZ22" s="321"/>
      <c r="BVA22" s="321"/>
      <c r="BVB22" s="321"/>
      <c r="BVC22" s="321"/>
      <c r="BVD22" s="321"/>
      <c r="BVE22" s="321"/>
      <c r="BVF22" s="321"/>
      <c r="BVG22" s="321"/>
      <c r="BVH22" s="321"/>
      <c r="BVI22" s="321"/>
      <c r="BVJ22" s="321"/>
      <c r="BVK22" s="321"/>
      <c r="BVL22" s="321"/>
      <c r="BVM22" s="321"/>
      <c r="BVN22" s="321"/>
      <c r="BVO22" s="321"/>
      <c r="BVP22" s="331"/>
      <c r="BVQ22" s="321"/>
      <c r="BVR22" s="321"/>
      <c r="BVS22" s="321"/>
      <c r="BVT22" s="321"/>
      <c r="BVU22" s="321"/>
      <c r="BVV22" s="321"/>
      <c r="BVW22" s="321"/>
      <c r="BVX22" s="321"/>
      <c r="BVY22" s="321"/>
      <c r="BVZ22" s="321"/>
      <c r="BWA22" s="332"/>
      <c r="BWB22" s="321"/>
      <c r="BWC22" s="321"/>
      <c r="BWD22" s="321"/>
      <c r="BWE22" s="321"/>
      <c r="BWF22" s="321"/>
      <c r="BWG22" s="321"/>
      <c r="BWH22" s="321"/>
      <c r="BWI22" s="321"/>
      <c r="BWJ22" s="321"/>
      <c r="BWK22" s="321"/>
      <c r="BWL22" s="321"/>
      <c r="BWM22" s="321"/>
      <c r="BWN22" s="335"/>
      <c r="BWO22" s="321"/>
      <c r="BWP22" s="321"/>
      <c r="BWQ22" s="321"/>
      <c r="BWR22" s="321"/>
      <c r="BWS22" s="321"/>
      <c r="BWT22" s="321"/>
      <c r="BWU22" s="321"/>
      <c r="BWV22" s="321"/>
      <c r="BWW22" s="321"/>
      <c r="BWX22" s="321"/>
      <c r="BWY22" s="321"/>
      <c r="BWZ22" s="321"/>
      <c r="BXA22" s="321"/>
      <c r="BXB22" s="321"/>
      <c r="BXC22" s="321"/>
      <c r="BXD22" s="321"/>
      <c r="BXE22" s="332"/>
      <c r="BXF22" s="331"/>
      <c r="BXG22" s="321"/>
      <c r="BXH22" s="321"/>
      <c r="BXI22" s="321"/>
      <c r="BXJ22" s="321"/>
      <c r="BXK22" s="321"/>
      <c r="BXL22" s="321"/>
      <c r="BXM22" s="321"/>
      <c r="BXN22" s="321"/>
      <c r="BXO22" s="321"/>
      <c r="BXP22" s="321"/>
      <c r="BXQ22" s="321"/>
      <c r="BXR22" s="321"/>
      <c r="BXS22" s="332"/>
      <c r="BXT22" s="331"/>
      <c r="BXU22" s="321"/>
      <c r="BXV22" s="321"/>
      <c r="BXW22" s="332"/>
      <c r="BXX22" s="134"/>
      <c r="BXY22" s="135"/>
      <c r="BXZ22" s="135"/>
      <c r="BYA22" s="217"/>
      <c r="BYB22" s="168"/>
      <c r="BYC22" s="218"/>
      <c r="BYD22" s="142"/>
      <c r="BYE22" s="143"/>
      <c r="BYF22" s="143"/>
      <c r="BYG22" s="144"/>
      <c r="BYH22" s="331"/>
      <c r="BYI22" s="332"/>
      <c r="BYJ22" s="331"/>
      <c r="BYK22" s="332"/>
      <c r="BYL22" s="336"/>
      <c r="BYM22" s="328"/>
      <c r="BYN22" s="328"/>
      <c r="BYO22" s="328"/>
      <c r="BYP22" s="328"/>
      <c r="BYQ22" s="328"/>
      <c r="BYR22" s="328"/>
      <c r="BYS22" s="328"/>
      <c r="BYT22" s="328"/>
      <c r="BYU22" s="328"/>
      <c r="BYV22" s="328"/>
      <c r="BYW22" s="328"/>
      <c r="BYX22" s="328"/>
      <c r="BYY22" s="337"/>
      <c r="BYZ22" s="526"/>
      <c r="BZA22" s="527"/>
      <c r="BZB22" s="527"/>
      <c r="BZC22" s="527"/>
      <c r="BZD22" s="527"/>
      <c r="BZE22" s="527"/>
      <c r="BZF22" s="527"/>
      <c r="BZG22" s="527"/>
      <c r="BZH22" s="527"/>
      <c r="BZI22" s="528"/>
    </row>
    <row r="23" spans="1:2037" s="296" customFormat="1" ht="108" customHeight="1">
      <c r="A23" s="835" t="s">
        <v>5</v>
      </c>
      <c r="B23" s="286" t="s">
        <v>6</v>
      </c>
      <c r="C23" s="577" t="s">
        <v>338</v>
      </c>
      <c r="D23" s="577" t="s">
        <v>339</v>
      </c>
      <c r="E23" s="383" t="s">
        <v>340</v>
      </c>
      <c r="F23" s="923" t="s">
        <v>341</v>
      </c>
      <c r="G23" s="923" t="s">
        <v>342</v>
      </c>
      <c r="H23" s="383" t="s">
        <v>343</v>
      </c>
      <c r="I23" s="577" t="s">
        <v>344</v>
      </c>
      <c r="J23" s="577" t="s">
        <v>345</v>
      </c>
      <c r="K23" s="403" t="s">
        <v>346</v>
      </c>
      <c r="L23" s="579" t="s">
        <v>1581</v>
      </c>
      <c r="M23" s="577" t="s">
        <v>1582</v>
      </c>
      <c r="N23" s="577" t="s">
        <v>1583</v>
      </c>
      <c r="O23" s="577" t="s">
        <v>557</v>
      </c>
      <c r="P23" s="577" t="s">
        <v>1584</v>
      </c>
      <c r="Q23" s="595" t="s">
        <v>1585</v>
      </c>
      <c r="R23" s="383" t="s">
        <v>2255</v>
      </c>
      <c r="S23" s="383" t="s">
        <v>1813</v>
      </c>
      <c r="T23" s="383" t="s">
        <v>1586</v>
      </c>
      <c r="U23" s="383" t="s">
        <v>349</v>
      </c>
      <c r="V23" s="383" t="s">
        <v>1587</v>
      </c>
      <c r="W23" s="383" t="s">
        <v>1588</v>
      </c>
      <c r="X23" s="577" t="s">
        <v>1589</v>
      </c>
      <c r="Y23" s="583" t="s">
        <v>1590</v>
      </c>
      <c r="Z23" s="401" t="s">
        <v>1591</v>
      </c>
      <c r="AA23" s="383" t="s">
        <v>2208</v>
      </c>
      <c r="AB23" s="577" t="s">
        <v>1005</v>
      </c>
      <c r="AC23" s="383" t="s">
        <v>2778</v>
      </c>
      <c r="AD23" s="577" t="s">
        <v>1006</v>
      </c>
      <c r="AE23" s="287" t="s">
        <v>2780</v>
      </c>
      <c r="AF23" s="383" t="s">
        <v>1814</v>
      </c>
      <c r="AG23" s="577" t="s">
        <v>878</v>
      </c>
      <c r="AH23" s="383" t="s">
        <v>2782</v>
      </c>
      <c r="AI23" s="577" t="s">
        <v>879</v>
      </c>
      <c r="AJ23" s="383" t="s">
        <v>2783</v>
      </c>
      <c r="AK23" s="577" t="s">
        <v>1815</v>
      </c>
      <c r="AL23" s="577" t="s">
        <v>1816</v>
      </c>
      <c r="AM23" s="383" t="s">
        <v>1817</v>
      </c>
      <c r="AN23" s="577" t="s">
        <v>1818</v>
      </c>
      <c r="AO23" s="577" t="s">
        <v>1819</v>
      </c>
      <c r="AP23" s="388" t="s">
        <v>1820</v>
      </c>
      <c r="AQ23" s="579" t="s">
        <v>1821</v>
      </c>
      <c r="AR23" s="577" t="s">
        <v>1822</v>
      </c>
      <c r="AS23" s="577" t="s">
        <v>1823</v>
      </c>
      <c r="AT23" s="577" t="s">
        <v>1824</v>
      </c>
      <c r="AU23" s="577" t="s">
        <v>1825</v>
      </c>
      <c r="AV23" s="577" t="s">
        <v>1826</v>
      </c>
      <c r="AW23" s="388" t="s">
        <v>1827</v>
      </c>
      <c r="AX23" s="579" t="s">
        <v>1828</v>
      </c>
      <c r="AY23" s="577" t="s">
        <v>1829</v>
      </c>
      <c r="AZ23" s="577" t="s">
        <v>1830</v>
      </c>
      <c r="BA23" s="577" t="s">
        <v>1831</v>
      </c>
      <c r="BB23" s="577" t="s">
        <v>1641</v>
      </c>
      <c r="BC23" s="577" t="s">
        <v>1654</v>
      </c>
      <c r="BD23" s="577" t="s">
        <v>1679</v>
      </c>
      <c r="BE23" s="563" t="s">
        <v>1680</v>
      </c>
      <c r="BF23" s="577" t="s">
        <v>1832</v>
      </c>
      <c r="BG23" s="583" t="s">
        <v>1833</v>
      </c>
      <c r="BH23" s="875" t="s">
        <v>1727</v>
      </c>
      <c r="BI23" s="577" t="s">
        <v>1728</v>
      </c>
      <c r="BJ23" s="577" t="s">
        <v>1729</v>
      </c>
      <c r="BK23" s="577" t="s">
        <v>1730</v>
      </c>
      <c r="BL23" s="577" t="s">
        <v>1731</v>
      </c>
      <c r="BM23" s="577" t="s">
        <v>1732</v>
      </c>
      <c r="BN23" s="577" t="s">
        <v>1733</v>
      </c>
      <c r="BO23" s="577" t="s">
        <v>2207</v>
      </c>
      <c r="BP23" s="577" t="s">
        <v>1734</v>
      </c>
      <c r="BQ23" s="577" t="s">
        <v>1735</v>
      </c>
      <c r="BR23" s="577" t="s">
        <v>1736</v>
      </c>
      <c r="BS23" s="583" t="s">
        <v>1737</v>
      </c>
      <c r="BT23" s="441" t="s">
        <v>2228</v>
      </c>
      <c r="BU23" s="383" t="s">
        <v>1834</v>
      </c>
      <c r="BV23" s="383" t="s">
        <v>1835</v>
      </c>
      <c r="BW23" s="383" t="s">
        <v>1836</v>
      </c>
      <c r="BX23" s="383" t="s">
        <v>1837</v>
      </c>
      <c r="BY23" s="383" t="s">
        <v>1838</v>
      </c>
      <c r="BZ23" s="383" t="s">
        <v>1839</v>
      </c>
      <c r="CA23" s="383" t="s">
        <v>1840</v>
      </c>
      <c r="CB23" s="383" t="s">
        <v>1841</v>
      </c>
      <c r="CC23" s="383" t="s">
        <v>1842</v>
      </c>
      <c r="CD23" s="383" t="s">
        <v>1843</v>
      </c>
      <c r="CE23" s="388" t="s">
        <v>1844</v>
      </c>
      <c r="CF23" s="581" t="s">
        <v>1642</v>
      </c>
      <c r="CG23" s="577" t="s">
        <v>1643</v>
      </c>
      <c r="CH23" s="577" t="s">
        <v>1644</v>
      </c>
      <c r="CI23" s="577" t="s">
        <v>1645</v>
      </c>
      <c r="CJ23" s="577" t="s">
        <v>1646</v>
      </c>
      <c r="CK23" s="577" t="s">
        <v>1647</v>
      </c>
      <c r="CL23" s="577" t="s">
        <v>1648</v>
      </c>
      <c r="CM23" s="577" t="s">
        <v>1649</v>
      </c>
      <c r="CN23" s="577" t="s">
        <v>1650</v>
      </c>
      <c r="CO23" s="577" t="s">
        <v>1651</v>
      </c>
      <c r="CP23" s="577" t="s">
        <v>1652</v>
      </c>
      <c r="CQ23" s="583" t="s">
        <v>1653</v>
      </c>
      <c r="CR23" s="383" t="s">
        <v>2229</v>
      </c>
      <c r="CS23" s="383" t="s">
        <v>2230</v>
      </c>
      <c r="CT23" s="383" t="s">
        <v>2231</v>
      </c>
      <c r="CU23" s="383" t="s">
        <v>2232</v>
      </c>
      <c r="CV23" s="383" t="s">
        <v>2233</v>
      </c>
      <c r="CW23" s="383" t="s">
        <v>2234</v>
      </c>
      <c r="CX23" s="383" t="s">
        <v>2235</v>
      </c>
      <c r="CY23" s="383" t="s">
        <v>2236</v>
      </c>
      <c r="CZ23" s="383" t="s">
        <v>2237</v>
      </c>
      <c r="DA23" s="383" t="s">
        <v>2238</v>
      </c>
      <c r="DB23" s="383" t="s">
        <v>2239</v>
      </c>
      <c r="DC23" s="403" t="s">
        <v>2240</v>
      </c>
      <c r="DD23" s="579" t="s">
        <v>1655</v>
      </c>
      <c r="DE23" s="577" t="s">
        <v>1656</v>
      </c>
      <c r="DF23" s="577" t="s">
        <v>1657</v>
      </c>
      <c r="DG23" s="577" t="s">
        <v>1658</v>
      </c>
      <c r="DH23" s="577" t="s">
        <v>1659</v>
      </c>
      <c r="DI23" s="577" t="s">
        <v>1660</v>
      </c>
      <c r="DJ23" s="577" t="s">
        <v>1661</v>
      </c>
      <c r="DK23" s="577" t="s">
        <v>1662</v>
      </c>
      <c r="DL23" s="577" t="s">
        <v>1663</v>
      </c>
      <c r="DM23" s="577" t="s">
        <v>1664</v>
      </c>
      <c r="DN23" s="577" t="s">
        <v>1665</v>
      </c>
      <c r="DO23" s="577" t="s">
        <v>1666</v>
      </c>
      <c r="DP23" s="401" t="s">
        <v>1667</v>
      </c>
      <c r="DQ23" s="383" t="s">
        <v>1668</v>
      </c>
      <c r="DR23" s="383" t="s">
        <v>1669</v>
      </c>
      <c r="DS23" s="383" t="s">
        <v>1670</v>
      </c>
      <c r="DT23" s="383" t="s">
        <v>1671</v>
      </c>
      <c r="DU23" s="383" t="s">
        <v>1672</v>
      </c>
      <c r="DV23" s="383" t="s">
        <v>1673</v>
      </c>
      <c r="DW23" s="383" t="s">
        <v>1674</v>
      </c>
      <c r="DX23" s="383" t="s">
        <v>1675</v>
      </c>
      <c r="DY23" s="383" t="s">
        <v>1676</v>
      </c>
      <c r="DZ23" s="383" t="s">
        <v>1677</v>
      </c>
      <c r="EA23" s="388" t="s">
        <v>1678</v>
      </c>
      <c r="EB23" s="875" t="s">
        <v>1739</v>
      </c>
      <c r="EC23" s="577" t="s">
        <v>1740</v>
      </c>
      <c r="ED23" s="577" t="s">
        <v>1741</v>
      </c>
      <c r="EE23" s="577" t="s">
        <v>1742</v>
      </c>
      <c r="EF23" s="577" t="s">
        <v>1743</v>
      </c>
      <c r="EG23" s="577" t="s">
        <v>1744</v>
      </c>
      <c r="EH23" s="577" t="s">
        <v>1745</v>
      </c>
      <c r="EI23" s="577" t="s">
        <v>1746</v>
      </c>
      <c r="EJ23" s="577" t="s">
        <v>1747</v>
      </c>
      <c r="EK23" s="577" t="s">
        <v>1748</v>
      </c>
      <c r="EL23" s="577" t="s">
        <v>1749</v>
      </c>
      <c r="EM23" s="583" t="s">
        <v>1750</v>
      </c>
      <c r="EN23" s="401" t="s">
        <v>1845</v>
      </c>
      <c r="EO23" s="383" t="s">
        <v>1846</v>
      </c>
      <c r="EP23" s="383" t="s">
        <v>1847</v>
      </c>
      <c r="EQ23" s="383" t="s">
        <v>1848</v>
      </c>
      <c r="ER23" s="383" t="s">
        <v>1849</v>
      </c>
      <c r="ES23" s="383" t="s">
        <v>1850</v>
      </c>
      <c r="ET23" s="383" t="s">
        <v>1851</v>
      </c>
      <c r="EU23" s="383" t="s">
        <v>1852</v>
      </c>
      <c r="EV23" s="383" t="s">
        <v>1853</v>
      </c>
      <c r="EW23" s="383" t="s">
        <v>1854</v>
      </c>
      <c r="EX23" s="383" t="s">
        <v>1855</v>
      </c>
      <c r="EY23" s="388" t="s">
        <v>1856</v>
      </c>
      <c r="EZ23" s="581" t="s">
        <v>1857</v>
      </c>
      <c r="FA23" s="577" t="s">
        <v>1858</v>
      </c>
      <c r="FB23" s="383" t="s">
        <v>1859</v>
      </c>
      <c r="FC23" s="383" t="s">
        <v>1860</v>
      </c>
      <c r="FD23" s="577" t="s">
        <v>1861</v>
      </c>
      <c r="FE23" s="577" t="s">
        <v>1862</v>
      </c>
      <c r="FF23" s="577" t="s">
        <v>1751</v>
      </c>
      <c r="FG23" s="577" t="s">
        <v>1752</v>
      </c>
      <c r="FH23" s="577" t="s">
        <v>1753</v>
      </c>
      <c r="FI23" s="577" t="s">
        <v>1754</v>
      </c>
      <c r="FJ23" s="383" t="s">
        <v>1863</v>
      </c>
      <c r="FK23" s="383" t="s">
        <v>1864</v>
      </c>
      <c r="FL23" s="383" t="s">
        <v>1865</v>
      </c>
      <c r="FM23" s="403" t="s">
        <v>1866</v>
      </c>
      <c r="FN23" s="401" t="s">
        <v>1755</v>
      </c>
      <c r="FO23" s="935" t="s">
        <v>1751</v>
      </c>
      <c r="FP23" s="383" t="s">
        <v>1756</v>
      </c>
      <c r="FQ23" s="938" t="s">
        <v>1752</v>
      </c>
      <c r="FR23" s="577" t="s">
        <v>1757</v>
      </c>
      <c r="FS23" s="577" t="s">
        <v>1758</v>
      </c>
      <c r="FT23" s="577" t="s">
        <v>1759</v>
      </c>
      <c r="FU23" s="577" t="s">
        <v>1760</v>
      </c>
      <c r="FV23" s="577" t="s">
        <v>1761</v>
      </c>
      <c r="FW23" s="577" t="s">
        <v>1762</v>
      </c>
      <c r="FX23" s="577" t="s">
        <v>1763</v>
      </c>
      <c r="FY23" s="577" t="s">
        <v>1764</v>
      </c>
      <c r="FZ23" s="577" t="s">
        <v>1765</v>
      </c>
      <c r="GA23" s="577" t="s">
        <v>1766</v>
      </c>
      <c r="GB23" s="577" t="s">
        <v>1767</v>
      </c>
      <c r="GC23" s="577" t="s">
        <v>1768</v>
      </c>
      <c r="GD23" s="577" t="s">
        <v>1769</v>
      </c>
      <c r="GE23" s="577" t="s">
        <v>1770</v>
      </c>
      <c r="GF23" s="577" t="s">
        <v>1771</v>
      </c>
      <c r="GG23" s="583" t="s">
        <v>1772</v>
      </c>
      <c r="GH23" s="383" t="s">
        <v>1757</v>
      </c>
      <c r="GI23" s="383" t="s">
        <v>1758</v>
      </c>
      <c r="GJ23" s="383" t="s">
        <v>1759</v>
      </c>
      <c r="GK23" s="383" t="s">
        <v>1760</v>
      </c>
      <c r="GL23" s="383" t="s">
        <v>1761</v>
      </c>
      <c r="GM23" s="383" t="s">
        <v>1762</v>
      </c>
      <c r="GN23" s="383" t="s">
        <v>1763</v>
      </c>
      <c r="GO23" s="383" t="s">
        <v>1764</v>
      </c>
      <c r="GP23" s="383" t="s">
        <v>1765</v>
      </c>
      <c r="GQ23" s="383" t="s">
        <v>1766</v>
      </c>
      <c r="GR23" s="383" t="s">
        <v>1767</v>
      </c>
      <c r="GS23" s="383" t="s">
        <v>1768</v>
      </c>
      <c r="GT23" s="383" t="s">
        <v>1769</v>
      </c>
      <c r="GU23" s="383" t="s">
        <v>1770</v>
      </c>
      <c r="GV23" s="383" t="s">
        <v>1771</v>
      </c>
      <c r="GW23" s="388" t="s">
        <v>1772</v>
      </c>
      <c r="GX23" s="579" t="s">
        <v>1867</v>
      </c>
      <c r="GY23" s="577" t="s">
        <v>1868</v>
      </c>
      <c r="GZ23" s="577" t="s">
        <v>1773</v>
      </c>
      <c r="HA23" s="577" t="s">
        <v>1773</v>
      </c>
      <c r="HB23" s="383" t="s">
        <v>1773</v>
      </c>
      <c r="HC23" s="383" t="s">
        <v>1773</v>
      </c>
      <c r="HD23" s="577" t="s">
        <v>1278</v>
      </c>
      <c r="HE23" s="577" t="s">
        <v>1279</v>
      </c>
      <c r="HF23" s="577" t="s">
        <v>1280</v>
      </c>
      <c r="HG23" s="577" t="s">
        <v>1281</v>
      </c>
      <c r="HH23" s="353" t="s">
        <v>1774</v>
      </c>
      <c r="HI23" s="353" t="s">
        <v>1869</v>
      </c>
      <c r="HJ23" s="353" t="s">
        <v>1870</v>
      </c>
      <c r="HK23" s="393" t="s">
        <v>1871</v>
      </c>
      <c r="HL23" s="401" t="s">
        <v>1775</v>
      </c>
      <c r="HM23" s="383" t="s">
        <v>1775</v>
      </c>
      <c r="HN23" s="577" t="s">
        <v>1637</v>
      </c>
      <c r="HO23" s="563" t="s">
        <v>1638</v>
      </c>
      <c r="HP23" s="403" t="s">
        <v>1775</v>
      </c>
      <c r="HQ23" s="388" t="s">
        <v>1951</v>
      </c>
      <c r="HR23" s="441" t="s">
        <v>403</v>
      </c>
      <c r="HS23" s="383" t="s">
        <v>404</v>
      </c>
      <c r="HT23" s="383" t="s">
        <v>405</v>
      </c>
      <c r="HU23" s="383" t="s">
        <v>406</v>
      </c>
      <c r="HV23" s="383" t="s">
        <v>407</v>
      </c>
      <c r="HW23" s="383" t="s">
        <v>408</v>
      </c>
      <c r="HX23" s="383" t="s">
        <v>409</v>
      </c>
      <c r="HY23" s="383" t="s">
        <v>410</v>
      </c>
      <c r="HZ23" s="383" t="s">
        <v>411</v>
      </c>
      <c r="IA23" s="383" t="s">
        <v>412</v>
      </c>
      <c r="IB23" s="383" t="s">
        <v>413</v>
      </c>
      <c r="IC23" s="383" t="s">
        <v>414</v>
      </c>
      <c r="ID23" s="403" t="s">
        <v>415</v>
      </c>
      <c r="IE23" s="403" t="s">
        <v>416</v>
      </c>
      <c r="IF23" s="403" t="s">
        <v>417</v>
      </c>
      <c r="IG23" s="403" t="s">
        <v>418</v>
      </c>
      <c r="IH23" s="875" t="s">
        <v>1779</v>
      </c>
      <c r="II23" s="577" t="s">
        <v>1780</v>
      </c>
      <c r="IJ23" s="577" t="s">
        <v>1781</v>
      </c>
      <c r="IK23" s="577" t="s">
        <v>1782</v>
      </c>
      <c r="IL23" s="577" t="s">
        <v>1783</v>
      </c>
      <c r="IM23" s="577" t="s">
        <v>1784</v>
      </c>
      <c r="IN23" s="577" t="s">
        <v>1785</v>
      </c>
      <c r="IO23" s="577" t="s">
        <v>1786</v>
      </c>
      <c r="IP23" s="577" t="s">
        <v>1787</v>
      </c>
      <c r="IQ23" s="577" t="s">
        <v>1788</v>
      </c>
      <c r="IR23" s="577" t="s">
        <v>1789</v>
      </c>
      <c r="IS23" s="583" t="s">
        <v>1872</v>
      </c>
      <c r="IT23" s="441" t="s">
        <v>1873</v>
      </c>
      <c r="IU23" s="383" t="s">
        <v>1874</v>
      </c>
      <c r="IV23" s="383" t="s">
        <v>1875</v>
      </c>
      <c r="IW23" s="383" t="s">
        <v>1876</v>
      </c>
      <c r="IX23" s="383" t="s">
        <v>1877</v>
      </c>
      <c r="IY23" s="383" t="s">
        <v>1878</v>
      </c>
      <c r="IZ23" s="383" t="s">
        <v>1879</v>
      </c>
      <c r="JA23" s="383" t="s">
        <v>1880</v>
      </c>
      <c r="JB23" s="383" t="s">
        <v>1881</v>
      </c>
      <c r="JC23" s="383" t="s">
        <v>1882</v>
      </c>
      <c r="JD23" s="383" t="s">
        <v>1883</v>
      </c>
      <c r="JE23" s="403" t="s">
        <v>1884</v>
      </c>
      <c r="JF23" s="579" t="s">
        <v>569</v>
      </c>
      <c r="JG23" s="577" t="s">
        <v>570</v>
      </c>
      <c r="JH23" s="577" t="s">
        <v>571</v>
      </c>
      <c r="JI23" s="577" t="s">
        <v>1314</v>
      </c>
      <c r="JJ23" s="577" t="s">
        <v>1315</v>
      </c>
      <c r="JK23" s="577" t="s">
        <v>1316</v>
      </c>
      <c r="JL23" s="577" t="s">
        <v>1317</v>
      </c>
      <c r="JM23" s="577" t="s">
        <v>1318</v>
      </c>
      <c r="JN23" s="577" t="s">
        <v>1319</v>
      </c>
      <c r="JO23" s="577" t="s">
        <v>1320</v>
      </c>
      <c r="JP23" s="583" t="s">
        <v>1321</v>
      </c>
      <c r="JQ23" s="383" t="s">
        <v>443</v>
      </c>
      <c r="JR23" s="383" t="s">
        <v>444</v>
      </c>
      <c r="JS23" s="383" t="s">
        <v>445</v>
      </c>
      <c r="JT23" s="383" t="s">
        <v>446</v>
      </c>
      <c r="JU23" s="383" t="s">
        <v>447</v>
      </c>
      <c r="JV23" s="383" t="s">
        <v>448</v>
      </c>
      <c r="JW23" s="383" t="s">
        <v>449</v>
      </c>
      <c r="JX23" s="383" t="s">
        <v>450</v>
      </c>
      <c r="JY23" s="383" t="s">
        <v>451</v>
      </c>
      <c r="JZ23" s="383" t="s">
        <v>452</v>
      </c>
      <c r="KA23" s="403" t="s">
        <v>453</v>
      </c>
      <c r="KB23" s="875" t="s">
        <v>39</v>
      </c>
      <c r="KC23" s="577" t="s">
        <v>36</v>
      </c>
      <c r="KD23" s="577" t="s">
        <v>37</v>
      </c>
      <c r="KE23" s="403" t="s">
        <v>35</v>
      </c>
      <c r="KF23" s="577" t="s">
        <v>93</v>
      </c>
      <c r="KG23" s="383" t="s">
        <v>2421</v>
      </c>
      <c r="KH23" s="577" t="s">
        <v>94</v>
      </c>
      <c r="KI23" s="383" t="s">
        <v>2422</v>
      </c>
      <c r="KJ23" s="577" t="s">
        <v>95</v>
      </c>
      <c r="KK23" s="383" t="s">
        <v>2423</v>
      </c>
      <c r="KL23" s="595" t="s">
        <v>96</v>
      </c>
      <c r="KM23" s="383" t="s">
        <v>2424</v>
      </c>
      <c r="KN23" s="595" t="s">
        <v>97</v>
      </c>
      <c r="KO23" s="383" t="s">
        <v>2425</v>
      </c>
      <c r="KP23" s="595" t="s">
        <v>98</v>
      </c>
      <c r="KQ23" s="383" t="s">
        <v>2426</v>
      </c>
      <c r="KR23" s="595" t="s">
        <v>99</v>
      </c>
      <c r="KS23" s="383" t="s">
        <v>2427</v>
      </c>
      <c r="KT23" s="595" t="s">
        <v>87</v>
      </c>
      <c r="KU23" s="388" t="s">
        <v>88</v>
      </c>
      <c r="KV23" s="579" t="s">
        <v>310</v>
      </c>
      <c r="KW23" s="577" t="s">
        <v>311</v>
      </c>
      <c r="KX23" s="577" t="s">
        <v>312</v>
      </c>
      <c r="KY23" s="577" t="s">
        <v>313</v>
      </c>
      <c r="KZ23" s="577" t="s">
        <v>1310</v>
      </c>
      <c r="LA23" s="577" t="s">
        <v>1311</v>
      </c>
      <c r="LB23" s="577" t="s">
        <v>1313</v>
      </c>
      <c r="LC23" s="583" t="s">
        <v>1312</v>
      </c>
      <c r="LD23" s="654" t="s">
        <v>2557</v>
      </c>
      <c r="LE23" s="595" t="s">
        <v>2558</v>
      </c>
      <c r="LF23" s="595" t="s">
        <v>2559</v>
      </c>
      <c r="LG23" s="595" t="s">
        <v>2560</v>
      </c>
      <c r="LH23" s="595" t="s">
        <v>2561</v>
      </c>
      <c r="LI23" s="595" t="s">
        <v>2562</v>
      </c>
      <c r="LJ23" s="595" t="s">
        <v>2563</v>
      </c>
      <c r="LK23" s="595" t="s">
        <v>2564</v>
      </c>
      <c r="LL23" s="595" t="s">
        <v>2565</v>
      </c>
      <c r="LM23" s="595" t="s">
        <v>2566</v>
      </c>
      <c r="LN23" s="595" t="s">
        <v>2567</v>
      </c>
      <c r="LO23" s="595" t="s">
        <v>2568</v>
      </c>
      <c r="LP23" s="595" t="s">
        <v>2569</v>
      </c>
      <c r="LQ23" s="595" t="s">
        <v>2570</v>
      </c>
      <c r="LR23" s="595" t="s">
        <v>2571</v>
      </c>
      <c r="LS23" s="595" t="s">
        <v>2572</v>
      </c>
      <c r="LT23" s="595" t="s">
        <v>2573</v>
      </c>
      <c r="LU23" s="595" t="s">
        <v>2574</v>
      </c>
      <c r="LV23" s="595" t="s">
        <v>2575</v>
      </c>
      <c r="LW23" s="595" t="s">
        <v>2576</v>
      </c>
      <c r="LX23" s="595" t="s">
        <v>2577</v>
      </c>
      <c r="LY23" s="595" t="s">
        <v>2578</v>
      </c>
      <c r="LZ23" s="595" t="s">
        <v>2579</v>
      </c>
      <c r="MA23" s="692" t="s">
        <v>2580</v>
      </c>
      <c r="MB23" s="654" t="s">
        <v>2653</v>
      </c>
      <c r="MC23" s="595" t="s">
        <v>2654</v>
      </c>
      <c r="MD23" s="595" t="s">
        <v>2655</v>
      </c>
      <c r="ME23" s="595" t="s">
        <v>2656</v>
      </c>
      <c r="MF23" s="595" t="s">
        <v>2657</v>
      </c>
      <c r="MG23" s="595" t="s">
        <v>2658</v>
      </c>
      <c r="MH23" s="595" t="s">
        <v>2659</v>
      </c>
      <c r="MI23" s="595" t="s">
        <v>2660</v>
      </c>
      <c r="MJ23" s="595" t="s">
        <v>2661</v>
      </c>
      <c r="MK23" s="595" t="s">
        <v>2662</v>
      </c>
      <c r="ML23" s="595" t="s">
        <v>2663</v>
      </c>
      <c r="MM23" s="595" t="s">
        <v>2664</v>
      </c>
      <c r="MN23" s="595" t="s">
        <v>2665</v>
      </c>
      <c r="MO23" s="595" t="s">
        <v>2666</v>
      </c>
      <c r="MP23" s="595" t="s">
        <v>2667</v>
      </c>
      <c r="MQ23" s="595" t="s">
        <v>2668</v>
      </c>
      <c r="MR23" s="595" t="s">
        <v>2669</v>
      </c>
      <c r="MS23" s="595" t="s">
        <v>2670</v>
      </c>
      <c r="MT23" s="595" t="s">
        <v>2671</v>
      </c>
      <c r="MU23" s="595" t="s">
        <v>2672</v>
      </c>
      <c r="MV23" s="595" t="s">
        <v>2673</v>
      </c>
      <c r="MW23" s="595" t="s">
        <v>2674</v>
      </c>
      <c r="MX23" s="595" t="s">
        <v>2675</v>
      </c>
      <c r="MY23" s="595" t="s">
        <v>2676</v>
      </c>
      <c r="MZ23" s="595" t="s">
        <v>2677</v>
      </c>
      <c r="NA23" s="595" t="s">
        <v>2678</v>
      </c>
      <c r="NB23" s="595" t="s">
        <v>2679</v>
      </c>
      <c r="NC23" s="595" t="s">
        <v>2680</v>
      </c>
      <c r="ND23" s="595" t="s">
        <v>2681</v>
      </c>
      <c r="NE23" s="595" t="s">
        <v>2682</v>
      </c>
      <c r="NF23" s="595" t="s">
        <v>2683</v>
      </c>
      <c r="NG23" s="595" t="s">
        <v>2684</v>
      </c>
      <c r="NH23" s="595" t="s">
        <v>2685</v>
      </c>
      <c r="NI23" s="692" t="s">
        <v>2686</v>
      </c>
      <c r="NJ23" s="754" t="s">
        <v>2266</v>
      </c>
      <c r="NK23" s="709" t="s">
        <v>2267</v>
      </c>
      <c r="NL23" s="709" t="s">
        <v>2268</v>
      </c>
      <c r="NM23" s="709" t="s">
        <v>2269</v>
      </c>
      <c r="NN23" s="709" t="s">
        <v>2270</v>
      </c>
      <c r="NO23" s="709" t="s">
        <v>2271</v>
      </c>
      <c r="NP23" s="709" t="s">
        <v>2272</v>
      </c>
      <c r="NQ23" s="709" t="s">
        <v>2273</v>
      </c>
      <c r="NR23" s="709" t="s">
        <v>2274</v>
      </c>
      <c r="NS23" s="709" t="s">
        <v>2275</v>
      </c>
      <c r="NT23" s="389" t="s">
        <v>2276</v>
      </c>
      <c r="NU23" s="441" t="s">
        <v>2278</v>
      </c>
      <c r="NV23" s="383" t="s">
        <v>2279</v>
      </c>
      <c r="NW23" s="383" t="s">
        <v>2280</v>
      </c>
      <c r="NX23" s="383" t="s">
        <v>2281</v>
      </c>
      <c r="NY23" s="383" t="s">
        <v>2282</v>
      </c>
      <c r="NZ23" s="383" t="s">
        <v>2283</v>
      </c>
      <c r="OA23" s="383" t="s">
        <v>2284</v>
      </c>
      <c r="OB23" s="383" t="s">
        <v>2285</v>
      </c>
      <c r="OC23" s="383" t="s">
        <v>2286</v>
      </c>
      <c r="OD23" s="383" t="s">
        <v>2287</v>
      </c>
      <c r="OE23" s="383" t="s">
        <v>2288</v>
      </c>
      <c r="OF23" s="383" t="s">
        <v>2289</v>
      </c>
      <c r="OG23" s="383" t="s">
        <v>2290</v>
      </c>
      <c r="OH23" s="383" t="s">
        <v>2291</v>
      </c>
      <c r="OI23" s="403" t="s">
        <v>2292</v>
      </c>
      <c r="OJ23" s="403" t="s">
        <v>2293</v>
      </c>
      <c r="OK23" s="401" t="s">
        <v>2310</v>
      </c>
      <c r="OL23" s="383" t="s">
        <v>2311</v>
      </c>
      <c r="OM23" s="383" t="s">
        <v>2312</v>
      </c>
      <c r="ON23" s="383" t="s">
        <v>2313</v>
      </c>
      <c r="OO23" s="383" t="s">
        <v>2314</v>
      </c>
      <c r="OP23" s="383" t="s">
        <v>2315</v>
      </c>
      <c r="OQ23" s="383" t="s">
        <v>2316</v>
      </c>
      <c r="OR23" s="383" t="s">
        <v>2317</v>
      </c>
      <c r="OS23" s="383" t="s">
        <v>2318</v>
      </c>
      <c r="OT23" s="383" t="s">
        <v>2319</v>
      </c>
      <c r="OU23" s="383" t="s">
        <v>2320</v>
      </c>
      <c r="OV23" s="383" t="s">
        <v>2321</v>
      </c>
      <c r="OW23" s="383" t="s">
        <v>2322</v>
      </c>
      <c r="OX23" s="388" t="s">
        <v>2323</v>
      </c>
      <c r="OY23" s="441" t="s">
        <v>2325</v>
      </c>
      <c r="OZ23" s="383" t="s">
        <v>2326</v>
      </c>
      <c r="PA23" s="383" t="s">
        <v>2327</v>
      </c>
      <c r="PB23" s="383" t="s">
        <v>2328</v>
      </c>
      <c r="PC23" s="383" t="s">
        <v>2329</v>
      </c>
      <c r="PD23" s="383" t="s">
        <v>2330</v>
      </c>
      <c r="PE23" s="383" t="s">
        <v>2333</v>
      </c>
      <c r="PF23" s="383" t="s">
        <v>2334</v>
      </c>
      <c r="PG23" s="383" t="s">
        <v>2331</v>
      </c>
      <c r="PH23" s="383" t="s">
        <v>2332</v>
      </c>
      <c r="PI23" s="383" t="s">
        <v>2335</v>
      </c>
      <c r="PJ23" s="383" t="s">
        <v>2336</v>
      </c>
      <c r="PK23" s="383" t="s">
        <v>2337</v>
      </c>
      <c r="PL23" s="383" t="s">
        <v>2338</v>
      </c>
      <c r="PM23" s="383" t="s">
        <v>2339</v>
      </c>
      <c r="PN23" s="383" t="s">
        <v>2340</v>
      </c>
      <c r="PO23" s="383" t="s">
        <v>2341</v>
      </c>
      <c r="PP23" s="388" t="s">
        <v>2342</v>
      </c>
      <c r="PQ23" s="401" t="s">
        <v>2343</v>
      </c>
      <c r="PR23" s="383" t="s">
        <v>2344</v>
      </c>
      <c r="PS23" s="383" t="s">
        <v>2345</v>
      </c>
      <c r="PT23" s="383" t="s">
        <v>2346</v>
      </c>
      <c r="PU23" s="383" t="s">
        <v>2347</v>
      </c>
      <c r="PV23" s="383" t="s">
        <v>2348</v>
      </c>
      <c r="PW23" s="383" t="s">
        <v>2349</v>
      </c>
      <c r="PX23" s="383" t="s">
        <v>2350</v>
      </c>
      <c r="PY23" s="383" t="s">
        <v>2351</v>
      </c>
      <c r="PZ23" s="383" t="s">
        <v>2352</v>
      </c>
      <c r="QA23" s="383" t="s">
        <v>2353</v>
      </c>
      <c r="QB23" s="383" t="s">
        <v>2354</v>
      </c>
      <c r="QC23" s="383" t="s">
        <v>2355</v>
      </c>
      <c r="QD23" s="388" t="s">
        <v>2356</v>
      </c>
      <c r="QE23" s="401" t="s">
        <v>2357</v>
      </c>
      <c r="QF23" s="383" t="s">
        <v>2358</v>
      </c>
      <c r="QG23" s="383" t="s">
        <v>2359</v>
      </c>
      <c r="QH23" s="383" t="s">
        <v>2360</v>
      </c>
      <c r="QI23" s="403" t="s">
        <v>2361</v>
      </c>
      <c r="QJ23" s="403" t="s">
        <v>2362</v>
      </c>
      <c r="QK23" s="403" t="s">
        <v>2363</v>
      </c>
      <c r="QL23" s="403" t="s">
        <v>2364</v>
      </c>
      <c r="QM23" s="403" t="s">
        <v>2365</v>
      </c>
      <c r="QN23" s="403" t="s">
        <v>2366</v>
      </c>
      <c r="QO23" s="403" t="s">
        <v>2367</v>
      </c>
      <c r="QP23" s="393" t="s">
        <v>2368</v>
      </c>
      <c r="QQ23" s="401" t="s">
        <v>2369</v>
      </c>
      <c r="QR23" s="383" t="s">
        <v>2370</v>
      </c>
      <c r="QS23" s="403" t="s">
        <v>2253</v>
      </c>
      <c r="QT23" s="386" t="s">
        <v>2254</v>
      </c>
      <c r="QU23" s="403" t="s">
        <v>2371</v>
      </c>
      <c r="QV23" s="386" t="s">
        <v>2372</v>
      </c>
      <c r="QW23" s="383" t="s">
        <v>2373</v>
      </c>
      <c r="QX23" s="383" t="s">
        <v>2374</v>
      </c>
      <c r="QY23" s="383" t="s">
        <v>2375</v>
      </c>
      <c r="QZ23" s="383" t="s">
        <v>2376</v>
      </c>
      <c r="RA23" s="383" t="s">
        <v>2377</v>
      </c>
      <c r="RB23" s="383" t="s">
        <v>2378</v>
      </c>
      <c r="RC23" s="383" t="s">
        <v>2379</v>
      </c>
      <c r="RD23" s="383" t="s">
        <v>2380</v>
      </c>
      <c r="RE23" s="383" t="s">
        <v>2381</v>
      </c>
      <c r="RF23" s="388" t="s">
        <v>2382</v>
      </c>
      <c r="RG23" s="401" t="s">
        <v>2383</v>
      </c>
      <c r="RH23" s="383" t="s">
        <v>2384</v>
      </c>
      <c r="RI23" s="383" t="s">
        <v>2385</v>
      </c>
      <c r="RJ23" s="383" t="s">
        <v>2386</v>
      </c>
      <c r="RK23" s="383" t="s">
        <v>2387</v>
      </c>
      <c r="RL23" s="383" t="s">
        <v>2388</v>
      </c>
      <c r="RM23" s="383" t="s">
        <v>2389</v>
      </c>
      <c r="RN23" s="383" t="s">
        <v>2390</v>
      </c>
      <c r="RO23" s="383" t="s">
        <v>2391</v>
      </c>
      <c r="RP23" s="383" t="s">
        <v>2392</v>
      </c>
      <c r="RQ23" s="383" t="s">
        <v>2393</v>
      </c>
      <c r="RR23" s="383" t="s">
        <v>2394</v>
      </c>
      <c r="RS23" s="383" t="s">
        <v>2395</v>
      </c>
      <c r="RT23" s="383" t="s">
        <v>2396</v>
      </c>
      <c r="RU23" s="383" t="s">
        <v>2397</v>
      </c>
      <c r="RV23" s="383" t="s">
        <v>2398</v>
      </c>
      <c r="RW23" s="383" t="s">
        <v>2399</v>
      </c>
      <c r="RX23" s="383" t="s">
        <v>2400</v>
      </c>
      <c r="RY23" s="403" t="s">
        <v>2401</v>
      </c>
      <c r="RZ23" s="388" t="s">
        <v>2402</v>
      </c>
      <c r="SA23" s="581" t="s">
        <v>1894</v>
      </c>
      <c r="SB23" s="577" t="s">
        <v>1895</v>
      </c>
      <c r="SC23" s="577" t="s">
        <v>1896</v>
      </c>
      <c r="SD23" s="577" t="s">
        <v>1897</v>
      </c>
      <c r="SE23" s="577" t="s">
        <v>1898</v>
      </c>
      <c r="SF23" s="577" t="s">
        <v>1899</v>
      </c>
      <c r="SG23" s="577" t="s">
        <v>1900</v>
      </c>
      <c r="SH23" s="577" t="s">
        <v>1901</v>
      </c>
      <c r="SI23" s="577" t="s">
        <v>1902</v>
      </c>
      <c r="SJ23" s="577" t="s">
        <v>1903</v>
      </c>
      <c r="SK23" s="577" t="s">
        <v>1926</v>
      </c>
      <c r="SL23" s="353" t="s">
        <v>1925</v>
      </c>
      <c r="SM23" s="577" t="s">
        <v>1928</v>
      </c>
      <c r="SN23" s="288" t="s">
        <v>1927</v>
      </c>
      <c r="SO23" s="577" t="s">
        <v>3008</v>
      </c>
      <c r="SP23" s="353" t="s">
        <v>3010</v>
      </c>
      <c r="SQ23" s="577" t="s">
        <v>3009</v>
      </c>
      <c r="SR23" s="288" t="s">
        <v>3012</v>
      </c>
      <c r="SS23" s="581" t="s">
        <v>1894</v>
      </c>
      <c r="ST23" s="577" t="s">
        <v>1895</v>
      </c>
      <c r="SU23" s="581" t="s">
        <v>1894</v>
      </c>
      <c r="SV23" s="577" t="s">
        <v>1895</v>
      </c>
      <c r="SW23" s="581" t="s">
        <v>1894</v>
      </c>
      <c r="SX23" s="577" t="s">
        <v>1895</v>
      </c>
      <c r="SY23" s="581" t="s">
        <v>1894</v>
      </c>
      <c r="SZ23" s="577" t="s">
        <v>1895</v>
      </c>
      <c r="TA23" s="581" t="s">
        <v>1894</v>
      </c>
      <c r="TB23" s="577" t="s">
        <v>1895</v>
      </c>
      <c r="TC23" s="581" t="s">
        <v>1894</v>
      </c>
      <c r="TD23" s="577" t="s">
        <v>1895</v>
      </c>
      <c r="TE23" s="581" t="s">
        <v>1894</v>
      </c>
      <c r="TF23" s="577" t="s">
        <v>1895</v>
      </c>
      <c r="TG23" s="581" t="s">
        <v>1894</v>
      </c>
      <c r="TH23" s="577" t="s">
        <v>1895</v>
      </c>
      <c r="TI23" s="581" t="s">
        <v>1894</v>
      </c>
      <c r="TJ23" s="577" t="s">
        <v>1895</v>
      </c>
      <c r="TK23" s="577" t="s">
        <v>1898</v>
      </c>
      <c r="TL23" s="577" t="s">
        <v>1898</v>
      </c>
      <c r="TM23" s="577" t="s">
        <v>1898</v>
      </c>
      <c r="TN23" s="577" t="s">
        <v>1898</v>
      </c>
      <c r="TO23" s="577" t="s">
        <v>1898</v>
      </c>
      <c r="TP23" s="577" t="s">
        <v>1898</v>
      </c>
      <c r="TQ23" s="577" t="s">
        <v>1898</v>
      </c>
      <c r="TR23" s="577" t="s">
        <v>1898</v>
      </c>
      <c r="TS23" s="577" t="s">
        <v>1898</v>
      </c>
      <c r="TT23" s="577" t="s">
        <v>1898</v>
      </c>
      <c r="TU23" s="577" t="s">
        <v>1899</v>
      </c>
      <c r="TV23" s="577" t="s">
        <v>1900</v>
      </c>
      <c r="TW23" s="577" t="s">
        <v>1899</v>
      </c>
      <c r="TX23" s="577" t="s">
        <v>1900</v>
      </c>
      <c r="TY23" s="577" t="s">
        <v>1899</v>
      </c>
      <c r="TZ23" s="577" t="s">
        <v>1900</v>
      </c>
      <c r="UA23" s="577" t="s">
        <v>1899</v>
      </c>
      <c r="UB23" s="577" t="s">
        <v>1900</v>
      </c>
      <c r="UC23" s="577" t="s">
        <v>1899</v>
      </c>
      <c r="UD23" s="577" t="s">
        <v>1900</v>
      </c>
      <c r="UE23" s="577" t="s">
        <v>1899</v>
      </c>
      <c r="UF23" s="577" t="s">
        <v>1900</v>
      </c>
      <c r="UG23" s="577" t="s">
        <v>1899</v>
      </c>
      <c r="UH23" s="577" t="s">
        <v>1900</v>
      </c>
      <c r="UI23" s="577" t="s">
        <v>1899</v>
      </c>
      <c r="UJ23" s="577" t="s">
        <v>1900</v>
      </c>
      <c r="UK23" s="577" t="s">
        <v>1899</v>
      </c>
      <c r="UL23" s="577" t="s">
        <v>1900</v>
      </c>
      <c r="UM23" s="577" t="s">
        <v>1903</v>
      </c>
      <c r="UN23" s="577" t="s">
        <v>1903</v>
      </c>
      <c r="UO23" s="577" t="s">
        <v>1903</v>
      </c>
      <c r="UP23" s="577" t="s">
        <v>1903</v>
      </c>
      <c r="UQ23" s="577" t="s">
        <v>1903</v>
      </c>
      <c r="UR23" s="577" t="s">
        <v>1903</v>
      </c>
      <c r="US23" s="577" t="s">
        <v>1903</v>
      </c>
      <c r="UT23" s="577" t="s">
        <v>1903</v>
      </c>
      <c r="UU23" s="577" t="s">
        <v>1903</v>
      </c>
      <c r="UV23" s="583" t="s">
        <v>1903</v>
      </c>
      <c r="UW23" s="581" t="s">
        <v>1894</v>
      </c>
      <c r="UX23" s="577" t="s">
        <v>1895</v>
      </c>
      <c r="UY23" s="581" t="s">
        <v>1894</v>
      </c>
      <c r="UZ23" s="581" t="s">
        <v>1895</v>
      </c>
      <c r="VA23" s="581" t="s">
        <v>1894</v>
      </c>
      <c r="VB23" s="577" t="s">
        <v>1895</v>
      </c>
      <c r="VC23" s="581" t="s">
        <v>1894</v>
      </c>
      <c r="VD23" s="577" t="s">
        <v>1895</v>
      </c>
      <c r="VE23" s="581" t="s">
        <v>1894</v>
      </c>
      <c r="VF23" s="577" t="s">
        <v>1895</v>
      </c>
      <c r="VG23" s="581" t="s">
        <v>1894</v>
      </c>
      <c r="VH23" s="577" t="s">
        <v>1895</v>
      </c>
      <c r="VI23" s="581" t="s">
        <v>1894</v>
      </c>
      <c r="VJ23" s="577" t="s">
        <v>1895</v>
      </c>
      <c r="VK23" s="581" t="s">
        <v>1894</v>
      </c>
      <c r="VL23" s="577" t="s">
        <v>1895</v>
      </c>
      <c r="VM23" s="581" t="s">
        <v>1894</v>
      </c>
      <c r="VN23" s="577" t="s">
        <v>1895</v>
      </c>
      <c r="VO23" s="581" t="s">
        <v>1894</v>
      </c>
      <c r="VP23" s="577" t="s">
        <v>1895</v>
      </c>
      <c r="VQ23" s="581" t="s">
        <v>1894</v>
      </c>
      <c r="VR23" s="577" t="s">
        <v>1895</v>
      </c>
      <c r="VS23" s="581" t="s">
        <v>1894</v>
      </c>
      <c r="VT23" s="577" t="s">
        <v>1895</v>
      </c>
      <c r="VU23" s="581" t="s">
        <v>1894</v>
      </c>
      <c r="VV23" s="577" t="s">
        <v>1895</v>
      </c>
      <c r="VW23" s="577" t="s">
        <v>1896</v>
      </c>
      <c r="VX23" s="577" t="s">
        <v>1897</v>
      </c>
      <c r="VY23" s="577" t="s">
        <v>1898</v>
      </c>
      <c r="VZ23" s="577" t="s">
        <v>1899</v>
      </c>
      <c r="WA23" s="577" t="s">
        <v>1900</v>
      </c>
      <c r="WB23" s="577" t="s">
        <v>1899</v>
      </c>
      <c r="WC23" s="577" t="s">
        <v>1900</v>
      </c>
      <c r="WD23" s="577" t="s">
        <v>1899</v>
      </c>
      <c r="WE23" s="577" t="s">
        <v>1900</v>
      </c>
      <c r="WF23" s="577" t="s">
        <v>1899</v>
      </c>
      <c r="WG23" s="577" t="s">
        <v>1900</v>
      </c>
      <c r="WH23" s="577" t="s">
        <v>1899</v>
      </c>
      <c r="WI23" s="577" t="s">
        <v>1900</v>
      </c>
      <c r="WJ23" s="577" t="s">
        <v>1899</v>
      </c>
      <c r="WK23" s="577" t="s">
        <v>1900</v>
      </c>
      <c r="WL23" s="577" t="s">
        <v>1899</v>
      </c>
      <c r="WM23" s="577" t="s">
        <v>1900</v>
      </c>
      <c r="WN23" s="577" t="s">
        <v>1899</v>
      </c>
      <c r="WO23" s="577" t="s">
        <v>1900</v>
      </c>
      <c r="WP23" s="577" t="s">
        <v>1899</v>
      </c>
      <c r="WQ23" s="577" t="s">
        <v>1900</v>
      </c>
      <c r="WR23" s="577" t="s">
        <v>1899</v>
      </c>
      <c r="WS23" s="577" t="s">
        <v>1900</v>
      </c>
      <c r="WT23" s="577" t="s">
        <v>1899</v>
      </c>
      <c r="WU23" s="577" t="s">
        <v>1900</v>
      </c>
      <c r="WV23" s="577" t="s">
        <v>1899</v>
      </c>
      <c r="WW23" s="577" t="s">
        <v>1900</v>
      </c>
      <c r="WX23" s="577" t="s">
        <v>1899</v>
      </c>
      <c r="WY23" s="577" t="s">
        <v>1900</v>
      </c>
      <c r="WZ23" s="577" t="s">
        <v>1901</v>
      </c>
      <c r="XA23" s="577" t="s">
        <v>1902</v>
      </c>
      <c r="XB23" s="577" t="s">
        <v>1903</v>
      </c>
      <c r="XC23" s="579" t="s">
        <v>1894</v>
      </c>
      <c r="XD23" s="577" t="s">
        <v>1895</v>
      </c>
      <c r="XE23" s="577" t="s">
        <v>1894</v>
      </c>
      <c r="XF23" s="577" t="s">
        <v>1895</v>
      </c>
      <c r="XG23" s="577" t="s">
        <v>1894</v>
      </c>
      <c r="XH23" s="577" t="s">
        <v>1895</v>
      </c>
      <c r="XI23" s="577" t="s">
        <v>1894</v>
      </c>
      <c r="XJ23" s="577" t="s">
        <v>1895</v>
      </c>
      <c r="XK23" s="577" t="s">
        <v>1894</v>
      </c>
      <c r="XL23" s="577" t="s">
        <v>1895</v>
      </c>
      <c r="XM23" s="577" t="s">
        <v>1894</v>
      </c>
      <c r="XN23" s="577" t="s">
        <v>1895</v>
      </c>
      <c r="XO23" s="577" t="s">
        <v>1894</v>
      </c>
      <c r="XP23" s="577" t="s">
        <v>1895</v>
      </c>
      <c r="XQ23" s="577" t="s">
        <v>1894</v>
      </c>
      <c r="XR23" s="577" t="s">
        <v>1895</v>
      </c>
      <c r="XS23" s="577" t="s">
        <v>1894</v>
      </c>
      <c r="XT23" s="577" t="s">
        <v>1895</v>
      </c>
      <c r="XU23" s="577" t="s">
        <v>1894</v>
      </c>
      <c r="XV23" s="577" t="s">
        <v>1895</v>
      </c>
      <c r="XW23" s="577" t="s">
        <v>1898</v>
      </c>
      <c r="XX23" s="577" t="s">
        <v>1898</v>
      </c>
      <c r="XY23" s="577" t="s">
        <v>1898</v>
      </c>
      <c r="XZ23" s="577" t="s">
        <v>1898</v>
      </c>
      <c r="YA23" s="577" t="s">
        <v>1898</v>
      </c>
      <c r="YB23" s="577" t="s">
        <v>1898</v>
      </c>
      <c r="YC23" s="577" t="s">
        <v>1898</v>
      </c>
      <c r="YD23" s="577" t="s">
        <v>1898</v>
      </c>
      <c r="YE23" s="577" t="s">
        <v>1898</v>
      </c>
      <c r="YF23" s="577" t="s">
        <v>1898</v>
      </c>
      <c r="YG23" s="577" t="s">
        <v>1899</v>
      </c>
      <c r="YH23" s="577" t="s">
        <v>1900</v>
      </c>
      <c r="YI23" s="577" t="s">
        <v>1899</v>
      </c>
      <c r="YJ23" s="577" t="s">
        <v>1900</v>
      </c>
      <c r="YK23" s="577" t="s">
        <v>1899</v>
      </c>
      <c r="YL23" s="577" t="s">
        <v>1900</v>
      </c>
      <c r="YM23" s="577" t="s">
        <v>1899</v>
      </c>
      <c r="YN23" s="577" t="s">
        <v>1900</v>
      </c>
      <c r="YO23" s="577" t="s">
        <v>1899</v>
      </c>
      <c r="YP23" s="577" t="s">
        <v>1900</v>
      </c>
      <c r="YQ23" s="577" t="s">
        <v>1899</v>
      </c>
      <c r="YR23" s="577" t="s">
        <v>1900</v>
      </c>
      <c r="YS23" s="577" t="s">
        <v>1899</v>
      </c>
      <c r="YT23" s="577" t="s">
        <v>1900</v>
      </c>
      <c r="YU23" s="577" t="s">
        <v>1899</v>
      </c>
      <c r="YV23" s="577" t="s">
        <v>1900</v>
      </c>
      <c r="YW23" s="577" t="s">
        <v>1899</v>
      </c>
      <c r="YX23" s="577" t="s">
        <v>1900</v>
      </c>
      <c r="YY23" s="577" t="s">
        <v>1899</v>
      </c>
      <c r="YZ23" s="577" t="s">
        <v>1900</v>
      </c>
      <c r="ZA23" s="577" t="s">
        <v>1903</v>
      </c>
      <c r="ZB23" s="577" t="s">
        <v>1903</v>
      </c>
      <c r="ZC23" s="577" t="s">
        <v>1903</v>
      </c>
      <c r="ZD23" s="577" t="s">
        <v>1903</v>
      </c>
      <c r="ZE23" s="577" t="s">
        <v>1903</v>
      </c>
      <c r="ZF23" s="577" t="s">
        <v>1903</v>
      </c>
      <c r="ZG23" s="577" t="s">
        <v>1903</v>
      </c>
      <c r="ZH23" s="577" t="s">
        <v>1903</v>
      </c>
      <c r="ZI23" s="577" t="s">
        <v>1903</v>
      </c>
      <c r="ZJ23" s="563" t="s">
        <v>1903</v>
      </c>
      <c r="ZK23" s="579" t="s">
        <v>2223</v>
      </c>
      <c r="ZL23" s="577" t="s">
        <v>2224</v>
      </c>
      <c r="ZM23" s="577" t="s">
        <v>2225</v>
      </c>
      <c r="ZN23" s="583" t="s">
        <v>2226</v>
      </c>
      <c r="ZO23" s="579" t="s">
        <v>2121</v>
      </c>
      <c r="ZP23" s="353" t="s">
        <v>2122</v>
      </c>
      <c r="ZQ23" s="579" t="s">
        <v>2123</v>
      </c>
      <c r="ZR23" s="386" t="s">
        <v>2124</v>
      </c>
      <c r="ZS23" s="974" t="s">
        <v>1911</v>
      </c>
      <c r="ZT23" s="772" t="s">
        <v>1913</v>
      </c>
      <c r="ZU23" s="382" t="s">
        <v>1921</v>
      </c>
      <c r="ZV23" s="772" t="s">
        <v>1914</v>
      </c>
      <c r="ZW23" s="289" t="s">
        <v>1922</v>
      </c>
      <c r="ZX23" s="772" t="s">
        <v>2078</v>
      </c>
      <c r="ZY23" s="382" t="s">
        <v>2079</v>
      </c>
      <c r="ZZ23" s="772" t="s">
        <v>2081</v>
      </c>
      <c r="AAA23" s="382" t="s">
        <v>2082</v>
      </c>
      <c r="AAB23" s="772" t="s">
        <v>2083</v>
      </c>
      <c r="AAC23" s="382" t="s">
        <v>2084</v>
      </c>
      <c r="AAD23" s="772" t="s">
        <v>2086</v>
      </c>
      <c r="AAE23" s="382" t="s">
        <v>2087</v>
      </c>
      <c r="AAF23" s="772" t="s">
        <v>2088</v>
      </c>
      <c r="AAG23" s="382" t="s">
        <v>2089</v>
      </c>
      <c r="AAH23" s="772" t="s">
        <v>2090</v>
      </c>
      <c r="AAI23" s="382" t="s">
        <v>2091</v>
      </c>
      <c r="AAJ23" s="772" t="s">
        <v>2093</v>
      </c>
      <c r="AAK23" s="382" t="s">
        <v>2094</v>
      </c>
      <c r="AAL23" s="772" t="s">
        <v>2095</v>
      </c>
      <c r="AAM23" s="382" t="s">
        <v>2096</v>
      </c>
      <c r="AAN23" s="772" t="s">
        <v>2098</v>
      </c>
      <c r="AAO23" s="382" t="s">
        <v>2099</v>
      </c>
      <c r="AAP23" s="772" t="s">
        <v>2100</v>
      </c>
      <c r="AAQ23" s="382" t="s">
        <v>2101</v>
      </c>
      <c r="AAR23" s="772" t="s">
        <v>1915</v>
      </c>
      <c r="AAS23" s="382" t="s">
        <v>1923</v>
      </c>
      <c r="AAT23" s="772" t="s">
        <v>1916</v>
      </c>
      <c r="AAU23" s="319" t="s">
        <v>1924</v>
      </c>
      <c r="AAV23" s="1016" t="s">
        <v>2953</v>
      </c>
      <c r="AAW23" s="581" t="s">
        <v>2055</v>
      </c>
      <c r="AAX23" s="577" t="s">
        <v>2056</v>
      </c>
      <c r="AAY23" s="441" t="s">
        <v>45</v>
      </c>
      <c r="AAZ23" s="383" t="s">
        <v>48</v>
      </c>
      <c r="ABA23" s="383" t="s">
        <v>51</v>
      </c>
      <c r="ABB23" s="383" t="s">
        <v>52</v>
      </c>
      <c r="ABC23" s="383" t="s">
        <v>53</v>
      </c>
      <c r="ABD23" s="383" t="s">
        <v>58</v>
      </c>
      <c r="ABE23" s="383" t="s">
        <v>55</v>
      </c>
      <c r="ABF23" s="383" t="s">
        <v>56</v>
      </c>
      <c r="ABG23" s="388" t="s">
        <v>57</v>
      </c>
      <c r="ABH23" s="875" t="s">
        <v>70</v>
      </c>
      <c r="ABI23" s="577" t="s">
        <v>71</v>
      </c>
      <c r="ABJ23" s="577" t="s">
        <v>72</v>
      </c>
      <c r="ABK23" s="577" t="s">
        <v>77</v>
      </c>
      <c r="ABL23" s="577" t="s">
        <v>73</v>
      </c>
      <c r="ABM23" s="577" t="s">
        <v>78</v>
      </c>
      <c r="ABN23" s="577" t="s">
        <v>74</v>
      </c>
      <c r="ABO23" s="577" t="s">
        <v>79</v>
      </c>
      <c r="ABP23" s="577" t="s">
        <v>75</v>
      </c>
      <c r="ABQ23" s="577" t="s">
        <v>80</v>
      </c>
      <c r="ABR23" s="577" t="s">
        <v>76</v>
      </c>
      <c r="ABS23" s="583" t="s">
        <v>81</v>
      </c>
      <c r="ABT23" s="875" t="s">
        <v>2415</v>
      </c>
      <c r="ABU23" s="577" t="s">
        <v>2416</v>
      </c>
      <c r="ABV23" s="432" t="s">
        <v>2414</v>
      </c>
      <c r="ABW23" s="579" t="s">
        <v>2586</v>
      </c>
      <c r="ABX23" s="353" t="s">
        <v>2587</v>
      </c>
      <c r="ABY23" s="579" t="s">
        <v>2588</v>
      </c>
      <c r="ABZ23" s="353" t="s">
        <v>2589</v>
      </c>
      <c r="ACA23" s="581" t="s">
        <v>2590</v>
      </c>
      <c r="ACB23" s="353" t="s">
        <v>2591</v>
      </c>
      <c r="ACC23" s="579" t="s">
        <v>2592</v>
      </c>
      <c r="ACD23" s="383" t="s">
        <v>2593</v>
      </c>
      <c r="ACE23" s="581" t="s">
        <v>2594</v>
      </c>
      <c r="ACF23" s="353" t="s">
        <v>2595</v>
      </c>
      <c r="ACG23" s="579" t="s">
        <v>2596</v>
      </c>
      <c r="ACH23" s="393" t="s">
        <v>2597</v>
      </c>
      <c r="ACI23" s="579" t="s">
        <v>3263</v>
      </c>
      <c r="ACJ23" s="353" t="s">
        <v>3264</v>
      </c>
      <c r="ACK23" s="579" t="s">
        <v>3265</v>
      </c>
      <c r="ACL23" s="353" t="s">
        <v>3266</v>
      </c>
      <c r="ACM23" s="581" t="s">
        <v>3267</v>
      </c>
      <c r="ACN23" s="353" t="s">
        <v>3268</v>
      </c>
      <c r="ACO23" s="579" t="s">
        <v>3269</v>
      </c>
      <c r="ACP23" s="383" t="s">
        <v>3270</v>
      </c>
      <c r="ACQ23" s="581" t="s">
        <v>3271</v>
      </c>
      <c r="ACR23" s="353" t="s">
        <v>3272</v>
      </c>
      <c r="ACS23" s="579" t="s">
        <v>3273</v>
      </c>
      <c r="ACT23" s="386" t="s">
        <v>3274</v>
      </c>
      <c r="ACU23" s="579" t="s">
        <v>3263</v>
      </c>
      <c r="ACV23" s="353" t="s">
        <v>3264</v>
      </c>
      <c r="ACW23" s="579" t="s">
        <v>3265</v>
      </c>
      <c r="ACX23" s="353" t="s">
        <v>3266</v>
      </c>
      <c r="ACY23" s="581" t="s">
        <v>3267</v>
      </c>
      <c r="ACZ23" s="353" t="s">
        <v>3268</v>
      </c>
      <c r="ADA23" s="579" t="s">
        <v>3269</v>
      </c>
      <c r="ADB23" s="383" t="s">
        <v>3270</v>
      </c>
      <c r="ADC23" s="581" t="s">
        <v>3271</v>
      </c>
      <c r="ADD23" s="353" t="s">
        <v>3272</v>
      </c>
      <c r="ADE23" s="579" t="s">
        <v>3273</v>
      </c>
      <c r="ADF23" s="386" t="s">
        <v>3274</v>
      </c>
      <c r="ADG23" s="581" t="s">
        <v>3271</v>
      </c>
      <c r="ADH23" s="353" t="s">
        <v>3272</v>
      </c>
      <c r="ADI23" s="579" t="s">
        <v>3273</v>
      </c>
      <c r="ADJ23" s="386" t="s">
        <v>3274</v>
      </c>
      <c r="ADK23" s="579" t="s">
        <v>2611</v>
      </c>
      <c r="ADL23" s="583" t="s">
        <v>2612</v>
      </c>
      <c r="ADM23" s="290" t="s">
        <v>2613</v>
      </c>
      <c r="ADN23" s="581" t="s">
        <v>2614</v>
      </c>
      <c r="ADO23" s="583" t="s">
        <v>2615</v>
      </c>
      <c r="ADP23" s="291" t="s">
        <v>2616</v>
      </c>
      <c r="ADQ23" s="875" t="s">
        <v>2703</v>
      </c>
      <c r="ADR23" s="577" t="s">
        <v>2704</v>
      </c>
      <c r="ADS23" s="409" t="s">
        <v>2706</v>
      </c>
      <c r="ADT23" s="654" t="s">
        <v>2710</v>
      </c>
      <c r="ADU23" s="595" t="s">
        <v>2711</v>
      </c>
      <c r="ADV23" s="388" t="s">
        <v>2712</v>
      </c>
      <c r="ADW23" s="529" t="s">
        <v>2922</v>
      </c>
      <c r="ADX23" s="530" t="s">
        <v>2923</v>
      </c>
      <c r="ADY23" s="530" t="s">
        <v>2924</v>
      </c>
      <c r="ADZ23" s="530" t="s">
        <v>2925</v>
      </c>
      <c r="AEA23" s="530" t="s">
        <v>2926</v>
      </c>
      <c r="AEB23" s="530" t="s">
        <v>2927</v>
      </c>
      <c r="AEC23" s="530" t="s">
        <v>2928</v>
      </c>
      <c r="AED23" s="530" t="s">
        <v>2929</v>
      </c>
      <c r="AEE23" s="530" t="s">
        <v>2930</v>
      </c>
      <c r="AEF23" s="531" t="s">
        <v>2921</v>
      </c>
      <c r="AEG23" s="875" t="s">
        <v>2787</v>
      </c>
      <c r="AEH23" s="577" t="s">
        <v>2788</v>
      </c>
      <c r="AEI23" s="409" t="s">
        <v>2789</v>
      </c>
      <c r="AEJ23" s="579" t="s">
        <v>2824</v>
      </c>
      <c r="AEK23" s="577" t="s">
        <v>2825</v>
      </c>
      <c r="AEL23" s="577" t="s">
        <v>2826</v>
      </c>
      <c r="AEM23" s="563" t="s">
        <v>2827</v>
      </c>
      <c r="AEN23" s="579" t="s">
        <v>2828</v>
      </c>
      <c r="AEO23" s="583" t="s">
        <v>2829</v>
      </c>
      <c r="AEP23" s="401" t="s">
        <v>3056</v>
      </c>
      <c r="AEQ23" s="441" t="s">
        <v>3042</v>
      </c>
      <c r="AER23" s="383" t="s">
        <v>3044</v>
      </c>
      <c r="AES23" s="403" t="s">
        <v>3058</v>
      </c>
      <c r="AET23" s="403" t="s">
        <v>3052</v>
      </c>
      <c r="AEU23" s="386" t="s">
        <v>3053</v>
      </c>
      <c r="AEV23" s="383" t="s">
        <v>3060</v>
      </c>
      <c r="AEW23" s="383" t="s">
        <v>3046</v>
      </c>
      <c r="AEX23" s="388" t="s">
        <v>3047</v>
      </c>
      <c r="AEY23" s="654" t="s">
        <v>3097</v>
      </c>
      <c r="AEZ23" s="595" t="s">
        <v>3098</v>
      </c>
      <c r="AFA23" s="595" t="s">
        <v>3099</v>
      </c>
      <c r="AFB23" s="692" t="s">
        <v>3100</v>
      </c>
      <c r="AFC23" s="654" t="s">
        <v>3237</v>
      </c>
      <c r="AFD23" s="595" t="s">
        <v>3238</v>
      </c>
      <c r="AFE23" s="595" t="s">
        <v>3237</v>
      </c>
      <c r="AFF23" s="595" t="s">
        <v>3238</v>
      </c>
      <c r="AFG23" s="595" t="s">
        <v>3237</v>
      </c>
      <c r="AFH23" s="595" t="s">
        <v>3238</v>
      </c>
      <c r="AFI23" s="595" t="s">
        <v>3237</v>
      </c>
      <c r="AFJ23" s="692" t="s">
        <v>3238</v>
      </c>
      <c r="AFK23" s="581" t="s">
        <v>579</v>
      </c>
      <c r="AFL23" s="577" t="s">
        <v>580</v>
      </c>
      <c r="AFM23" s="577" t="s">
        <v>581</v>
      </c>
      <c r="AFN23" s="577" t="s">
        <v>582</v>
      </c>
      <c r="AFO23" s="577" t="s">
        <v>583</v>
      </c>
      <c r="AFP23" s="577" t="s">
        <v>584</v>
      </c>
      <c r="AFQ23" s="577" t="s">
        <v>585</v>
      </c>
      <c r="AFR23" s="577" t="s">
        <v>586</v>
      </c>
      <c r="AFS23" s="583" t="s">
        <v>587</v>
      </c>
      <c r="AFT23" s="581" t="s">
        <v>592</v>
      </c>
      <c r="AFU23" s="577" t="s">
        <v>593</v>
      </c>
      <c r="AFV23" s="577" t="s">
        <v>594</v>
      </c>
      <c r="AFW23" s="577" t="s">
        <v>595</v>
      </c>
      <c r="AFX23" s="388" t="s">
        <v>596</v>
      </c>
      <c r="AFY23" s="579" t="s">
        <v>608</v>
      </c>
      <c r="AFZ23" s="577" t="s">
        <v>609</v>
      </c>
      <c r="AGA23" s="577" t="s">
        <v>610</v>
      </c>
      <c r="AGB23" s="577" t="s">
        <v>611</v>
      </c>
      <c r="AGC23" s="577" t="s">
        <v>612</v>
      </c>
      <c r="AGD23" s="577" t="s">
        <v>613</v>
      </c>
      <c r="AGE23" s="577" t="s">
        <v>614</v>
      </c>
      <c r="AGF23" s="577" t="s">
        <v>615</v>
      </c>
      <c r="AGG23" s="577" t="s">
        <v>616</v>
      </c>
      <c r="AGH23" s="563" t="s">
        <v>617</v>
      </c>
      <c r="AGI23" s="577" t="s">
        <v>618</v>
      </c>
      <c r="AGJ23" s="563" t="s">
        <v>619</v>
      </c>
      <c r="AGK23" s="577" t="s">
        <v>620</v>
      </c>
      <c r="AGL23" s="583" t="s">
        <v>621</v>
      </c>
      <c r="AGM23" s="817" t="s">
        <v>607</v>
      </c>
      <c r="AGN23" s="577" t="s">
        <v>2465</v>
      </c>
      <c r="AGO23" s="563" t="s">
        <v>2466</v>
      </c>
      <c r="AGP23" s="577" t="s">
        <v>2012</v>
      </c>
      <c r="AGQ23" s="778" t="s">
        <v>2138</v>
      </c>
      <c r="AGR23" s="778" t="s">
        <v>2139</v>
      </c>
      <c r="AGS23" s="579" t="s">
        <v>643</v>
      </c>
      <c r="AGT23" s="577" t="s">
        <v>644</v>
      </c>
      <c r="AGU23" s="577" t="s">
        <v>645</v>
      </c>
      <c r="AGV23" s="577" t="s">
        <v>646</v>
      </c>
      <c r="AGW23" s="383" t="s">
        <v>647</v>
      </c>
      <c r="AGX23" s="577" t="s">
        <v>648</v>
      </c>
      <c r="AGY23" s="383" t="s">
        <v>649</v>
      </c>
      <c r="AGZ23" s="577" t="s">
        <v>650</v>
      </c>
      <c r="AHA23" s="577" t="s">
        <v>651</v>
      </c>
      <c r="AHB23" s="577" t="s">
        <v>3017</v>
      </c>
      <c r="AHC23" s="577" t="s">
        <v>3018</v>
      </c>
      <c r="AHD23" s="386" t="s">
        <v>652</v>
      </c>
      <c r="AHE23" s="386" t="s">
        <v>653</v>
      </c>
      <c r="AHF23" s="577" t="s">
        <v>654</v>
      </c>
      <c r="AHG23" s="577" t="s">
        <v>655</v>
      </c>
      <c r="AHH23" s="383" t="s">
        <v>656</v>
      </c>
      <c r="AHI23" s="595" t="s">
        <v>657</v>
      </c>
      <c r="AHJ23" s="577" t="s">
        <v>2882</v>
      </c>
      <c r="AHK23" s="577" t="s">
        <v>2884</v>
      </c>
      <c r="AHL23" s="577" t="s">
        <v>2883</v>
      </c>
      <c r="AHM23" s="563" t="s">
        <v>2885</v>
      </c>
      <c r="AHN23" s="654" t="s">
        <v>670</v>
      </c>
      <c r="AHO23" s="595" t="s">
        <v>671</v>
      </c>
      <c r="AHP23" s="595" t="s">
        <v>672</v>
      </c>
      <c r="AHQ23" s="595" t="s">
        <v>673</v>
      </c>
      <c r="AHR23" s="595" t="s">
        <v>674</v>
      </c>
      <c r="AHS23" s="595" t="s">
        <v>675</v>
      </c>
      <c r="AHT23" s="595" t="s">
        <v>676</v>
      </c>
      <c r="AHU23" s="595" t="s">
        <v>677</v>
      </c>
      <c r="AHV23" s="595" t="s">
        <v>678</v>
      </c>
      <c r="AHW23" s="595" t="s">
        <v>679</v>
      </c>
      <c r="AHX23" s="595" t="s">
        <v>680</v>
      </c>
      <c r="AHY23" s="595" t="s">
        <v>681</v>
      </c>
      <c r="AHZ23" s="595" t="s">
        <v>682</v>
      </c>
      <c r="AIA23" s="595" t="s">
        <v>683</v>
      </c>
      <c r="AIB23" s="595" t="s">
        <v>684</v>
      </c>
      <c r="AIC23" s="595" t="s">
        <v>685</v>
      </c>
      <c r="AID23" s="595" t="s">
        <v>686</v>
      </c>
      <c r="AIE23" s="595" t="s">
        <v>687</v>
      </c>
      <c r="AIF23" s="595" t="s">
        <v>688</v>
      </c>
      <c r="AIG23" s="595" t="s">
        <v>689</v>
      </c>
      <c r="AIH23" s="577" t="s">
        <v>2835</v>
      </c>
      <c r="AII23" s="563" t="s">
        <v>2836</v>
      </c>
      <c r="AIJ23" s="579" t="s">
        <v>2837</v>
      </c>
      <c r="AIK23" s="583" t="s">
        <v>2838</v>
      </c>
      <c r="AIL23" s="581" t="s">
        <v>326</v>
      </c>
      <c r="AIM23" s="577" t="s">
        <v>332</v>
      </c>
      <c r="AIN23" s="577" t="s">
        <v>327</v>
      </c>
      <c r="AIO23" s="577" t="s">
        <v>321</v>
      </c>
      <c r="AIP23" s="577" t="s">
        <v>328</v>
      </c>
      <c r="AIQ23" s="577" t="s">
        <v>322</v>
      </c>
      <c r="AIR23" s="577" t="s">
        <v>329</v>
      </c>
      <c r="AIS23" s="577" t="s">
        <v>323</v>
      </c>
      <c r="AIT23" s="577" t="s">
        <v>330</v>
      </c>
      <c r="AIU23" s="577" t="s">
        <v>324</v>
      </c>
      <c r="AIV23" s="577" t="s">
        <v>331</v>
      </c>
      <c r="AIW23" s="583" t="s">
        <v>325</v>
      </c>
      <c r="AIX23" s="754" t="s">
        <v>2000</v>
      </c>
      <c r="AIY23" s="709" t="s">
        <v>2001</v>
      </c>
      <c r="AIZ23" s="709" t="s">
        <v>2002</v>
      </c>
      <c r="AJA23" s="709" t="s">
        <v>2003</v>
      </c>
      <c r="AJB23" s="596" t="s">
        <v>1975</v>
      </c>
      <c r="AJC23" s="709" t="s">
        <v>1975</v>
      </c>
      <c r="AJD23" s="709" t="s">
        <v>1976</v>
      </c>
      <c r="AJE23" s="709" t="s">
        <v>1977</v>
      </c>
      <c r="AJF23" s="709" t="s">
        <v>1978</v>
      </c>
      <c r="AJG23" s="709" t="s">
        <v>1979</v>
      </c>
      <c r="AJH23" s="709" t="s">
        <v>1980</v>
      </c>
      <c r="AJI23" s="709" t="s">
        <v>1981</v>
      </c>
      <c r="AJJ23" s="709" t="s">
        <v>1982</v>
      </c>
      <c r="AJK23" s="709" t="s">
        <v>1983</v>
      </c>
      <c r="AJL23" s="709" t="s">
        <v>1984</v>
      </c>
      <c r="AJM23" s="709" t="s">
        <v>1985</v>
      </c>
      <c r="AJN23" s="709" t="s">
        <v>1986</v>
      </c>
      <c r="AJO23" s="709" t="s">
        <v>1987</v>
      </c>
      <c r="AJP23" s="709" t="s">
        <v>1988</v>
      </c>
      <c r="AJQ23" s="709" t="s">
        <v>1989</v>
      </c>
      <c r="AJR23" s="709" t="s">
        <v>1990</v>
      </c>
      <c r="AJS23" s="709" t="s">
        <v>1991</v>
      </c>
      <c r="AJT23" s="709" t="s">
        <v>1992</v>
      </c>
      <c r="AJU23" s="709" t="s">
        <v>1993</v>
      </c>
      <c r="AJV23" s="709" t="s">
        <v>1994</v>
      </c>
      <c r="AJW23" s="709" t="s">
        <v>1995</v>
      </c>
      <c r="AJX23" s="709" t="s">
        <v>1996</v>
      </c>
      <c r="AJY23" s="709" t="s">
        <v>1997</v>
      </c>
      <c r="AJZ23" s="709" t="s">
        <v>1998</v>
      </c>
      <c r="AKA23" s="805" t="s">
        <v>1999</v>
      </c>
      <c r="AKB23" s="733" t="s">
        <v>2105</v>
      </c>
      <c r="AKC23" s="780" t="s">
        <v>2106</v>
      </c>
      <c r="AKD23" s="579" t="s">
        <v>2629</v>
      </c>
      <c r="AKE23" s="595" t="s">
        <v>2630</v>
      </c>
      <c r="AKF23" s="595" t="s">
        <v>2631</v>
      </c>
      <c r="AKG23" s="577" t="s">
        <v>2632</v>
      </c>
      <c r="AKH23" s="692" t="s">
        <v>2633</v>
      </c>
      <c r="AKI23" s="733" t="s">
        <v>2718</v>
      </c>
      <c r="AKJ23" s="780" t="s">
        <v>2719</v>
      </c>
      <c r="AKK23" s="761" t="s">
        <v>2968</v>
      </c>
      <c r="AKL23" s="775" t="s">
        <v>2967</v>
      </c>
      <c r="AKM23" s="577" t="s">
        <v>2963</v>
      </c>
      <c r="AKN23" s="595" t="s">
        <v>2964</v>
      </c>
      <c r="AKO23" s="595" t="s">
        <v>3014</v>
      </c>
      <c r="AKP23" s="595" t="s">
        <v>3015</v>
      </c>
      <c r="AKQ23" s="596" t="s">
        <v>2799</v>
      </c>
      <c r="AKR23" s="775" t="s">
        <v>2798</v>
      </c>
      <c r="AKS23" s="775" t="s">
        <v>2800</v>
      </c>
      <c r="AKT23" s="672" t="s">
        <v>2801</v>
      </c>
      <c r="AKU23" s="654" t="s">
        <v>2977</v>
      </c>
      <c r="AKV23" s="595" t="s">
        <v>2978</v>
      </c>
      <c r="AKW23" s="595" t="s">
        <v>2979</v>
      </c>
      <c r="AKX23" s="592" t="s">
        <v>2980</v>
      </c>
      <c r="AKY23" s="595" t="s">
        <v>3192</v>
      </c>
      <c r="AKZ23" s="595" t="s">
        <v>3193</v>
      </c>
      <c r="ALA23" s="595" t="s">
        <v>3194</v>
      </c>
      <c r="ALB23" s="595" t="s">
        <v>3195</v>
      </c>
      <c r="ALC23" s="700" t="s">
        <v>2981</v>
      </c>
      <c r="ALD23" s="595" t="s">
        <v>2982</v>
      </c>
      <c r="ALE23" s="595" t="s">
        <v>2983</v>
      </c>
      <c r="ALF23" s="692" t="s">
        <v>2984</v>
      </c>
      <c r="ALG23" s="579" t="s">
        <v>3211</v>
      </c>
      <c r="ALH23" s="577" t="s">
        <v>3212</v>
      </c>
      <c r="ALI23" s="577" t="s">
        <v>3213</v>
      </c>
      <c r="ALJ23" s="577" t="s">
        <v>3214</v>
      </c>
      <c r="ALK23" s="577" t="s">
        <v>3215</v>
      </c>
      <c r="ALL23" s="577" t="s">
        <v>3216</v>
      </c>
      <c r="ALM23" s="577" t="s">
        <v>3217</v>
      </c>
      <c r="ALN23" s="577" t="s">
        <v>3218</v>
      </c>
      <c r="ALO23" s="577" t="s">
        <v>3219</v>
      </c>
      <c r="ALP23" s="577" t="s">
        <v>3220</v>
      </c>
      <c r="ALQ23" s="577" t="s">
        <v>3221</v>
      </c>
      <c r="ALR23" s="577" t="s">
        <v>3222</v>
      </c>
      <c r="ALS23" s="577" t="s">
        <v>3223</v>
      </c>
      <c r="ALT23" s="583" t="s">
        <v>3224</v>
      </c>
      <c r="ALU23" s="596" t="s">
        <v>1614</v>
      </c>
      <c r="ALV23" s="709" t="s">
        <v>1615</v>
      </c>
      <c r="ALW23" s="709" t="s">
        <v>1616</v>
      </c>
      <c r="ALX23" s="709" t="s">
        <v>1617</v>
      </c>
      <c r="ALY23" s="709" t="s">
        <v>1618</v>
      </c>
      <c r="ALZ23" s="709" t="s">
        <v>1619</v>
      </c>
      <c r="AMA23" s="709" t="s">
        <v>1620</v>
      </c>
      <c r="AMB23" s="709" t="s">
        <v>1621</v>
      </c>
      <c r="AMC23" s="709" t="s">
        <v>1622</v>
      </c>
      <c r="AMD23" s="709" t="s">
        <v>1623</v>
      </c>
      <c r="AME23" s="709" t="s">
        <v>1624</v>
      </c>
      <c r="AMF23" s="709" t="s">
        <v>1625</v>
      </c>
      <c r="AMG23" s="709" t="s">
        <v>1626</v>
      </c>
      <c r="AMH23" s="709" t="s">
        <v>1627</v>
      </c>
      <c r="AMI23" s="709" t="s">
        <v>1628</v>
      </c>
      <c r="AMJ23" s="780" t="s">
        <v>1629</v>
      </c>
      <c r="AMK23" s="443" t="s">
        <v>1598</v>
      </c>
      <c r="AML23" s="395" t="s">
        <v>1599</v>
      </c>
      <c r="AMM23" s="395" t="s">
        <v>1600</v>
      </c>
      <c r="AMN23" s="395" t="s">
        <v>1601</v>
      </c>
      <c r="AMO23" s="395" t="s">
        <v>1602</v>
      </c>
      <c r="AMP23" s="395" t="s">
        <v>1603</v>
      </c>
      <c r="AMQ23" s="395" t="s">
        <v>1606</v>
      </c>
      <c r="AMR23" s="395" t="s">
        <v>1604</v>
      </c>
      <c r="AMS23" s="395" t="s">
        <v>1607</v>
      </c>
      <c r="AMT23" s="395" t="s">
        <v>1605</v>
      </c>
      <c r="AMU23" s="395" t="s">
        <v>1608</v>
      </c>
      <c r="AMV23" s="395" t="s">
        <v>1611</v>
      </c>
      <c r="AMW23" s="395" t="s">
        <v>1609</v>
      </c>
      <c r="AMX23" s="395" t="s">
        <v>1612</v>
      </c>
      <c r="AMY23" s="395" t="s">
        <v>1610</v>
      </c>
      <c r="AMZ23" s="395" t="s">
        <v>1613</v>
      </c>
      <c r="ANA23" s="395" t="s">
        <v>1630</v>
      </c>
      <c r="ANB23" s="395" t="s">
        <v>1632</v>
      </c>
      <c r="ANC23" s="442" t="s">
        <v>1631</v>
      </c>
      <c r="AND23" s="442" t="s">
        <v>1633</v>
      </c>
      <c r="ANE23" s="654" t="s">
        <v>1153</v>
      </c>
      <c r="ANF23" s="383" t="s">
        <v>1154</v>
      </c>
      <c r="ANG23" s="595" t="s">
        <v>1155</v>
      </c>
      <c r="ANH23" s="383" t="s">
        <v>1156</v>
      </c>
      <c r="ANI23" s="595" t="s">
        <v>1157</v>
      </c>
      <c r="ANJ23" s="383" t="s">
        <v>1158</v>
      </c>
      <c r="ANK23" s="595" t="s">
        <v>1159</v>
      </c>
      <c r="ANL23" s="403" t="s">
        <v>1160</v>
      </c>
      <c r="ANM23" s="654" t="s">
        <v>2806</v>
      </c>
      <c r="ANN23" s="383" t="s">
        <v>2808</v>
      </c>
      <c r="ANO23" s="595" t="s">
        <v>2809</v>
      </c>
      <c r="ANP23" s="383" t="s">
        <v>2810</v>
      </c>
      <c r="ANQ23" s="595" t="s">
        <v>2811</v>
      </c>
      <c r="ANR23" s="383" t="s">
        <v>2813</v>
      </c>
      <c r="ANS23" s="595" t="s">
        <v>1166</v>
      </c>
      <c r="ANT23" s="383" t="s">
        <v>2814</v>
      </c>
      <c r="ANU23" s="577" t="s">
        <v>2815</v>
      </c>
      <c r="ANV23" s="383" t="s">
        <v>2816</v>
      </c>
      <c r="ANW23" s="577" t="s">
        <v>2817</v>
      </c>
      <c r="ANX23" s="388" t="s">
        <v>2818</v>
      </c>
      <c r="ANY23" s="579" t="s">
        <v>1167</v>
      </c>
      <c r="ANZ23" s="383" t="s">
        <v>1168</v>
      </c>
      <c r="AOA23" s="577" t="s">
        <v>1169</v>
      </c>
      <c r="AOB23" s="383" t="s">
        <v>1170</v>
      </c>
      <c r="AOC23" s="577" t="s">
        <v>1171</v>
      </c>
      <c r="AOD23" s="383" t="s">
        <v>1172</v>
      </c>
      <c r="AOE23" s="577" t="s">
        <v>1173</v>
      </c>
      <c r="AOF23" s="403" t="s">
        <v>1174</v>
      </c>
      <c r="AOG23" s="577" t="s">
        <v>1175</v>
      </c>
      <c r="AOH23" s="383" t="s">
        <v>1176</v>
      </c>
      <c r="AOI23" s="577" t="s">
        <v>1177</v>
      </c>
      <c r="AOJ23" s="388" t="s">
        <v>1178</v>
      </c>
      <c r="AOK23" s="579" t="s">
        <v>2492</v>
      </c>
      <c r="AOL23" s="563" t="s">
        <v>2493</v>
      </c>
      <c r="AOM23" s="577" t="s">
        <v>1262</v>
      </c>
      <c r="AON23" s="577" t="s">
        <v>1263</v>
      </c>
      <c r="AOO23" s="403" t="s">
        <v>1183</v>
      </c>
      <c r="AOP23" s="403" t="s">
        <v>1184</v>
      </c>
      <c r="AOQ23" s="577" t="s">
        <v>1185</v>
      </c>
      <c r="AOR23" s="383" t="s">
        <v>1186</v>
      </c>
      <c r="AOS23" s="577" t="s">
        <v>1187</v>
      </c>
      <c r="AOT23" s="383" t="s">
        <v>1188</v>
      </c>
      <c r="AOU23" s="577" t="s">
        <v>1189</v>
      </c>
      <c r="AOV23" s="383" t="s">
        <v>1190</v>
      </c>
      <c r="AOW23" s="577" t="s">
        <v>1191</v>
      </c>
      <c r="AOX23" s="383" t="s">
        <v>1192</v>
      </c>
      <c r="AOY23" s="577" t="s">
        <v>1193</v>
      </c>
      <c r="AOZ23" s="577" t="s">
        <v>1194</v>
      </c>
      <c r="APA23" s="403" t="s">
        <v>1195</v>
      </c>
      <c r="APB23" s="577" t="s">
        <v>2891</v>
      </c>
      <c r="APC23" s="577" t="s">
        <v>2892</v>
      </c>
      <c r="APD23" s="403" t="s">
        <v>2893</v>
      </c>
      <c r="APE23" s="563" t="s">
        <v>1267</v>
      </c>
      <c r="APF23" s="583" t="s">
        <v>2431</v>
      </c>
      <c r="APG23" s="579" t="s">
        <v>1202</v>
      </c>
      <c r="APH23" s="383" t="s">
        <v>1203</v>
      </c>
      <c r="API23" s="577" t="s">
        <v>1204</v>
      </c>
      <c r="APJ23" s="383" t="s">
        <v>1205</v>
      </c>
      <c r="APK23" s="577" t="s">
        <v>1206</v>
      </c>
      <c r="APL23" s="383" t="s">
        <v>1207</v>
      </c>
      <c r="APM23" s="577" t="s">
        <v>1208</v>
      </c>
      <c r="APN23" s="403" t="s">
        <v>1209</v>
      </c>
      <c r="APO23" s="577" t="s">
        <v>1175</v>
      </c>
      <c r="APP23" s="383" t="s">
        <v>1176</v>
      </c>
      <c r="APQ23" s="577" t="s">
        <v>1177</v>
      </c>
      <c r="APR23" s="388" t="s">
        <v>1178</v>
      </c>
      <c r="APS23" s="579" t="s">
        <v>2490</v>
      </c>
      <c r="APT23" s="563" t="s">
        <v>2491</v>
      </c>
      <c r="APU23" s="577" t="s">
        <v>2033</v>
      </c>
      <c r="APV23" s="577" t="s">
        <v>2034</v>
      </c>
      <c r="APW23" s="403" t="s">
        <v>1213</v>
      </c>
      <c r="APX23" s="403" t="s">
        <v>1214</v>
      </c>
      <c r="APY23" s="577" t="s">
        <v>1215</v>
      </c>
      <c r="APZ23" s="383" t="s">
        <v>1216</v>
      </c>
      <c r="AQA23" s="577" t="s">
        <v>1217</v>
      </c>
      <c r="AQB23" s="383" t="s">
        <v>1218</v>
      </c>
      <c r="AQC23" s="577" t="s">
        <v>1219</v>
      </c>
      <c r="AQD23" s="383" t="s">
        <v>1220</v>
      </c>
      <c r="AQE23" s="577" t="s">
        <v>1221</v>
      </c>
      <c r="AQF23" s="383" t="s">
        <v>1222</v>
      </c>
      <c r="AQG23" s="577" t="s">
        <v>2037</v>
      </c>
      <c r="AQH23" s="577" t="s">
        <v>2036</v>
      </c>
      <c r="AQI23" s="386" t="s">
        <v>2035</v>
      </c>
      <c r="AQJ23" s="577" t="s">
        <v>2896</v>
      </c>
      <c r="AQK23" s="577" t="s">
        <v>2897</v>
      </c>
      <c r="AQL23" s="403" t="s">
        <v>2898</v>
      </c>
      <c r="AQM23" s="579" t="s">
        <v>3159</v>
      </c>
      <c r="AQN23" s="383" t="s">
        <v>3160</v>
      </c>
      <c r="AQO23" s="579" t="s">
        <v>3161</v>
      </c>
      <c r="AQP23" s="383" t="s">
        <v>3162</v>
      </c>
      <c r="AQQ23" s="577" t="s">
        <v>3163</v>
      </c>
      <c r="AQR23" s="383" t="s">
        <v>3125</v>
      </c>
      <c r="AQS23" s="577" t="s">
        <v>3164</v>
      </c>
      <c r="AQT23" s="383" t="s">
        <v>3126</v>
      </c>
      <c r="AQU23" s="609" t="s">
        <v>3165</v>
      </c>
      <c r="AQV23" s="383" t="s">
        <v>3127</v>
      </c>
      <c r="AQW23" s="609" t="s">
        <v>3166</v>
      </c>
      <c r="AQX23" s="383" t="s">
        <v>3128</v>
      </c>
      <c r="AQY23" s="609" t="s">
        <v>3167</v>
      </c>
      <c r="AQZ23" s="383" t="s">
        <v>3129</v>
      </c>
      <c r="ARA23" s="609" t="s">
        <v>3168</v>
      </c>
      <c r="ARB23" s="383" t="s">
        <v>3130</v>
      </c>
      <c r="ARC23" s="609" t="s">
        <v>3169</v>
      </c>
      <c r="ARD23" s="383" t="s">
        <v>3131</v>
      </c>
      <c r="ARE23" s="609" t="s">
        <v>3170</v>
      </c>
      <c r="ARF23" s="383" t="s">
        <v>3132</v>
      </c>
      <c r="ARG23" s="609" t="s">
        <v>3171</v>
      </c>
      <c r="ARH23" s="383" t="s">
        <v>3133</v>
      </c>
      <c r="ARI23" s="609" t="s">
        <v>3172</v>
      </c>
      <c r="ARJ23" s="383" t="s">
        <v>3134</v>
      </c>
      <c r="ARK23" s="609" t="s">
        <v>3173</v>
      </c>
      <c r="ARL23" s="383" t="s">
        <v>3135</v>
      </c>
      <c r="ARM23" s="609" t="s">
        <v>3174</v>
      </c>
      <c r="ARN23" s="383" t="s">
        <v>3136</v>
      </c>
      <c r="ARO23" s="577" t="s">
        <v>3175</v>
      </c>
      <c r="ARP23" s="383" t="str">
        <f>ARO23&amp;"*100"</f>
        <v>男性公私立高級中等學校原住民學生數*100</v>
      </c>
      <c r="ARQ23" s="577" t="s">
        <v>3176</v>
      </c>
      <c r="ARR23" s="383" t="str">
        <f>ARQ23&amp;"*100"</f>
        <v>女性公私立高級中等學校原住民學生數*100</v>
      </c>
      <c r="ARS23" s="577" t="s">
        <v>3177</v>
      </c>
      <c r="ART23" s="577" t="str">
        <f>"女"&amp;MID(ARS23,2,100)</f>
        <v>女性
公私立
高級中等學校
主任級
以上主管
人數</v>
      </c>
      <c r="ARU23" s="386" t="str">
        <f>ARS23&amp;"*100"</f>
        <v>男性
公私立
高級中等學校
主任級
以上主管
人數*100</v>
      </c>
      <c r="ARV23" s="577" t="s">
        <v>3178</v>
      </c>
      <c r="ARW23" s="577" t="str">
        <f>"女"&amp;MID(ARV23,2,100)</f>
        <v>女性公私立高級中等學校校長人數</v>
      </c>
      <c r="ARX23" s="403" t="str">
        <f>ARW23&amp;"*100"</f>
        <v>女性公私立高級中等學校校長人數*100</v>
      </c>
      <c r="ARY23" s="579" t="s">
        <v>2023</v>
      </c>
      <c r="ARZ23" s="383" t="s">
        <v>2024</v>
      </c>
      <c r="ASA23" s="577" t="s">
        <v>2026</v>
      </c>
      <c r="ASB23" s="383" t="s">
        <v>2027</v>
      </c>
      <c r="ASC23" s="577" t="s">
        <v>2028</v>
      </c>
      <c r="ASD23" s="383" t="s">
        <v>2029</v>
      </c>
      <c r="ASE23" s="577" t="s">
        <v>2030</v>
      </c>
      <c r="ASF23" s="388" t="s">
        <v>2031</v>
      </c>
      <c r="ASG23" s="579" t="s">
        <v>2013</v>
      </c>
      <c r="ASH23" s="383" t="s">
        <v>2014</v>
      </c>
      <c r="ASI23" s="577" t="s">
        <v>2016</v>
      </c>
      <c r="ASJ23" s="383" t="s">
        <v>2017</v>
      </c>
      <c r="ASK23" s="577" t="s">
        <v>2018</v>
      </c>
      <c r="ASL23" s="383" t="s">
        <v>2019</v>
      </c>
      <c r="ASM23" s="577" t="s">
        <v>2021</v>
      </c>
      <c r="ASN23" s="388" t="s">
        <v>2022</v>
      </c>
      <c r="ASO23" s="579" t="s">
        <v>2900</v>
      </c>
      <c r="ASP23" s="383" t="s">
        <v>2901</v>
      </c>
      <c r="ASQ23" s="577" t="s">
        <v>2902</v>
      </c>
      <c r="ASR23" s="383" t="s">
        <v>2903</v>
      </c>
      <c r="ASS23" s="577" t="s">
        <v>2904</v>
      </c>
      <c r="AST23" s="383" t="s">
        <v>2905</v>
      </c>
      <c r="ASU23" s="577" t="s">
        <v>2906</v>
      </c>
      <c r="ASV23" s="386" t="s">
        <v>2907</v>
      </c>
      <c r="ASW23" s="577" t="s">
        <v>1269</v>
      </c>
      <c r="ASX23" s="577" t="s">
        <v>1270</v>
      </c>
      <c r="ASY23" s="403" t="s">
        <v>1271</v>
      </c>
      <c r="ASZ23" s="577" t="s">
        <v>2065</v>
      </c>
      <c r="ATA23" s="383" t="s">
        <v>2067</v>
      </c>
      <c r="ATB23" s="577" t="s">
        <v>2066</v>
      </c>
      <c r="ATC23" s="386" t="s">
        <v>2068</v>
      </c>
      <c r="ATD23" s="754" t="s">
        <v>2132</v>
      </c>
      <c r="ATE23" s="381" t="s">
        <v>2133</v>
      </c>
      <c r="ATF23" s="709" t="s">
        <v>2134</v>
      </c>
      <c r="ATG23" s="389" t="s">
        <v>2135</v>
      </c>
      <c r="ATH23" s="754" t="s">
        <v>2727</v>
      </c>
      <c r="ATI23" s="709" t="s">
        <v>2724</v>
      </c>
      <c r="ATJ23" s="442" t="s">
        <v>2726</v>
      </c>
      <c r="ATK23" s="579" t="s">
        <v>3025</v>
      </c>
      <c r="ATL23" s="383" t="s">
        <v>3034</v>
      </c>
      <c r="ATM23" s="577" t="s">
        <v>3027</v>
      </c>
      <c r="ATN23" s="383" t="s">
        <v>3033</v>
      </c>
      <c r="ATO23" s="577" t="s">
        <v>3028</v>
      </c>
      <c r="ATP23" s="383" t="s">
        <v>3032</v>
      </c>
      <c r="ATQ23" s="577" t="s">
        <v>3030</v>
      </c>
      <c r="ATR23" s="383" t="s">
        <v>3031</v>
      </c>
      <c r="ATS23" s="577" t="s">
        <v>3028</v>
      </c>
      <c r="ATT23" s="383" t="s">
        <v>3032</v>
      </c>
      <c r="ATU23" s="577" t="s">
        <v>3030</v>
      </c>
      <c r="ATV23" s="388" t="s">
        <v>3031</v>
      </c>
      <c r="ATW23" s="581" t="s">
        <v>534</v>
      </c>
      <c r="ATX23" s="383" t="s">
        <v>535</v>
      </c>
      <c r="ATY23" s="577" t="s">
        <v>536</v>
      </c>
      <c r="ATZ23" s="383" t="s">
        <v>537</v>
      </c>
      <c r="AUA23" s="577" t="s">
        <v>538</v>
      </c>
      <c r="AUB23" s="403" t="s">
        <v>539</v>
      </c>
      <c r="AUC23" s="403" t="s">
        <v>2152</v>
      </c>
      <c r="AUD23" s="403" t="s">
        <v>540</v>
      </c>
      <c r="AUE23" s="403" t="s">
        <v>541</v>
      </c>
      <c r="AUF23" s="577" t="s">
        <v>542</v>
      </c>
      <c r="AUG23" s="403" t="s">
        <v>543</v>
      </c>
      <c r="AUH23" s="403" t="s">
        <v>2154</v>
      </c>
      <c r="AUI23" s="403" t="s">
        <v>544</v>
      </c>
      <c r="AUJ23" s="388" t="s">
        <v>545</v>
      </c>
      <c r="AUK23" s="383" t="s">
        <v>797</v>
      </c>
      <c r="AUL23" s="403" t="s">
        <v>798</v>
      </c>
      <c r="AUM23" s="579" t="s">
        <v>808</v>
      </c>
      <c r="AUN23" s="403" t="s">
        <v>809</v>
      </c>
      <c r="AUO23" s="577" t="s">
        <v>810</v>
      </c>
      <c r="AUP23" s="403" t="s">
        <v>811</v>
      </c>
      <c r="AUQ23" s="577" t="s">
        <v>812</v>
      </c>
      <c r="AUR23" s="577" t="s">
        <v>813</v>
      </c>
      <c r="AUS23" s="577" t="s">
        <v>814</v>
      </c>
      <c r="AUT23" s="577" t="s">
        <v>815</v>
      </c>
      <c r="AUU23" s="577" t="s">
        <v>816</v>
      </c>
      <c r="AUV23" s="577" t="s">
        <v>817</v>
      </c>
      <c r="AUW23" s="577" t="s">
        <v>818</v>
      </c>
      <c r="AUX23" s="577" t="s">
        <v>819</v>
      </c>
      <c r="AUY23" s="577" t="s">
        <v>820</v>
      </c>
      <c r="AUZ23" s="583" t="s">
        <v>821</v>
      </c>
      <c r="AVA23" s="581" t="s">
        <v>829</v>
      </c>
      <c r="AVB23" s="577" t="s">
        <v>830</v>
      </c>
      <c r="AVC23" s="577" t="s">
        <v>831</v>
      </c>
      <c r="AVD23" s="577" t="s">
        <v>832</v>
      </c>
      <c r="AVE23" s="577" t="s">
        <v>833</v>
      </c>
      <c r="AVF23" s="577" t="s">
        <v>834</v>
      </c>
      <c r="AVG23" s="577" t="s">
        <v>835</v>
      </c>
      <c r="AVH23" s="577" t="s">
        <v>836</v>
      </c>
      <c r="AVI23" s="577" t="s">
        <v>837</v>
      </c>
      <c r="AVJ23" s="577" t="s">
        <v>838</v>
      </c>
      <c r="AVK23" s="577" t="s">
        <v>839</v>
      </c>
      <c r="AVL23" s="577" t="s">
        <v>840</v>
      </c>
      <c r="AVM23" s="577" t="s">
        <v>841</v>
      </c>
      <c r="AVN23" s="577" t="s">
        <v>842</v>
      </c>
      <c r="AVO23" s="577" t="s">
        <v>843</v>
      </c>
      <c r="AVP23" s="577" t="s">
        <v>844</v>
      </c>
      <c r="AVQ23" s="577" t="s">
        <v>845</v>
      </c>
      <c r="AVR23" s="563" t="s">
        <v>846</v>
      </c>
      <c r="AVS23" s="579" t="s">
        <v>847</v>
      </c>
      <c r="AVT23" s="577" t="s">
        <v>848</v>
      </c>
      <c r="AVU23" s="577" t="s">
        <v>849</v>
      </c>
      <c r="AVV23" s="577" t="s">
        <v>850</v>
      </c>
      <c r="AVW23" s="577" t="s">
        <v>851</v>
      </c>
      <c r="AVX23" s="577" t="s">
        <v>852</v>
      </c>
      <c r="AVY23" s="577" t="s">
        <v>853</v>
      </c>
      <c r="AVZ23" s="577" t="s">
        <v>854</v>
      </c>
      <c r="AWA23" s="577" t="s">
        <v>855</v>
      </c>
      <c r="AWB23" s="577" t="s">
        <v>856</v>
      </c>
      <c r="AWC23" s="577" t="s">
        <v>857</v>
      </c>
      <c r="AWD23" s="577" t="s">
        <v>858</v>
      </c>
      <c r="AWE23" s="577" t="s">
        <v>859</v>
      </c>
      <c r="AWF23" s="577" t="s">
        <v>860</v>
      </c>
      <c r="AWG23" s="577" t="s">
        <v>861</v>
      </c>
      <c r="AWH23" s="577" t="s">
        <v>862</v>
      </c>
      <c r="AWI23" s="577" t="s">
        <v>863</v>
      </c>
      <c r="AWJ23" s="563" t="s">
        <v>864</v>
      </c>
      <c r="AWK23" s="579" t="s">
        <v>878</v>
      </c>
      <c r="AWL23" s="577" t="s">
        <v>879</v>
      </c>
      <c r="AWM23" s="577" t="s">
        <v>880</v>
      </c>
      <c r="AWN23" s="577" t="s">
        <v>881</v>
      </c>
      <c r="AWO23" s="577" t="s">
        <v>882</v>
      </c>
      <c r="AWP23" s="577" t="s">
        <v>883</v>
      </c>
      <c r="AWQ23" s="577" t="s">
        <v>884</v>
      </c>
      <c r="AWR23" s="577" t="s">
        <v>885</v>
      </c>
      <c r="AWS23" s="577" t="s">
        <v>886</v>
      </c>
      <c r="AWT23" s="577" t="s">
        <v>887</v>
      </c>
      <c r="AWU23" s="577" t="s">
        <v>888</v>
      </c>
      <c r="AWV23" s="577" t="s">
        <v>889</v>
      </c>
      <c r="AWW23" s="577" t="s">
        <v>890</v>
      </c>
      <c r="AWX23" s="577" t="s">
        <v>891</v>
      </c>
      <c r="AWY23" s="577" t="s">
        <v>892</v>
      </c>
      <c r="AWZ23" s="577" t="s">
        <v>893</v>
      </c>
      <c r="AXA23" s="577" t="s">
        <v>894</v>
      </c>
      <c r="AXB23" s="577" t="s">
        <v>895</v>
      </c>
      <c r="AXC23" s="577" t="s">
        <v>896</v>
      </c>
      <c r="AXD23" s="577" t="s">
        <v>897</v>
      </c>
      <c r="AXE23" s="577" t="s">
        <v>898</v>
      </c>
      <c r="AXF23" s="577" t="s">
        <v>899</v>
      </c>
      <c r="AXG23" s="577" t="s">
        <v>1337</v>
      </c>
      <c r="AXH23" s="563" t="s">
        <v>1338</v>
      </c>
      <c r="AXI23" s="577" t="s">
        <v>902</v>
      </c>
      <c r="AXJ23" s="577" t="s">
        <v>903</v>
      </c>
      <c r="AXK23" s="577" t="s">
        <v>900</v>
      </c>
      <c r="AXL23" s="563" t="s">
        <v>901</v>
      </c>
      <c r="AXM23" s="579" t="s">
        <v>913</v>
      </c>
      <c r="AXN23" s="577" t="s">
        <v>914</v>
      </c>
      <c r="AXO23" s="577" t="s">
        <v>915</v>
      </c>
      <c r="AXP23" s="577" t="s">
        <v>916</v>
      </c>
      <c r="AXQ23" s="577" t="s">
        <v>917</v>
      </c>
      <c r="AXR23" s="577" t="s">
        <v>1339</v>
      </c>
      <c r="AXS23" s="577" t="s">
        <v>918</v>
      </c>
      <c r="AXT23" s="577" t="s">
        <v>919</v>
      </c>
      <c r="AXU23" s="577" t="s">
        <v>920</v>
      </c>
      <c r="AXV23" s="577" t="s">
        <v>921</v>
      </c>
      <c r="AXW23" s="577" t="s">
        <v>922</v>
      </c>
      <c r="AXX23" s="577" t="s">
        <v>923</v>
      </c>
      <c r="AXY23" s="577" t="s">
        <v>924</v>
      </c>
      <c r="AXZ23" s="577" t="s">
        <v>925</v>
      </c>
      <c r="AYA23" s="577" t="s">
        <v>926</v>
      </c>
      <c r="AYB23" s="563" t="s">
        <v>927</v>
      </c>
      <c r="AYC23" s="583" t="s">
        <v>928</v>
      </c>
      <c r="AYD23" s="581" t="s">
        <v>940</v>
      </c>
      <c r="AYE23" s="577" t="s">
        <v>941</v>
      </c>
      <c r="AYF23" s="577" t="s">
        <v>942</v>
      </c>
      <c r="AYG23" s="577" t="s">
        <v>943</v>
      </c>
      <c r="AYH23" s="577" t="s">
        <v>944</v>
      </c>
      <c r="AYI23" s="577" t="s">
        <v>945</v>
      </c>
      <c r="AYJ23" s="577" t="s">
        <v>946</v>
      </c>
      <c r="AYK23" s="577" t="s">
        <v>947</v>
      </c>
      <c r="AYL23" s="577" t="s">
        <v>948</v>
      </c>
      <c r="AYM23" s="577" t="s">
        <v>949</v>
      </c>
      <c r="AYN23" s="577" t="s">
        <v>950</v>
      </c>
      <c r="AYO23" s="577" t="s">
        <v>951</v>
      </c>
      <c r="AYP23" s="577" t="s">
        <v>952</v>
      </c>
      <c r="AYQ23" s="577" t="s">
        <v>953</v>
      </c>
      <c r="AYR23" s="577" t="s">
        <v>954</v>
      </c>
      <c r="AYS23" s="577" t="s">
        <v>955</v>
      </c>
      <c r="AYT23" s="577" t="s">
        <v>956</v>
      </c>
      <c r="AYU23" s="577" t="s">
        <v>957</v>
      </c>
      <c r="AYV23" s="563" t="s">
        <v>958</v>
      </c>
      <c r="AYW23" s="293" t="s">
        <v>959</v>
      </c>
      <c r="AYX23" s="403" t="s">
        <v>960</v>
      </c>
      <c r="AYY23" s="353" t="s">
        <v>961</v>
      </c>
      <c r="AYZ23" s="353" t="s">
        <v>962</v>
      </c>
      <c r="AZA23" s="353" t="s">
        <v>963</v>
      </c>
      <c r="AZB23" s="353" t="s">
        <v>964</v>
      </c>
      <c r="AZC23" s="353" t="s">
        <v>965</v>
      </c>
      <c r="AZD23" s="353" t="s">
        <v>966</v>
      </c>
      <c r="AZE23" s="353" t="s">
        <v>967</v>
      </c>
      <c r="AZF23" s="353" t="s">
        <v>968</v>
      </c>
      <c r="AZG23" s="353" t="s">
        <v>969</v>
      </c>
      <c r="AZH23" s="353" t="s">
        <v>970</v>
      </c>
      <c r="AZI23" s="353" t="s">
        <v>971</v>
      </c>
      <c r="AZJ23" s="353" t="s">
        <v>972</v>
      </c>
      <c r="AZK23" s="353" t="s">
        <v>973</v>
      </c>
      <c r="AZL23" s="353" t="s">
        <v>974</v>
      </c>
      <c r="AZM23" s="353" t="s">
        <v>1340</v>
      </c>
      <c r="AZN23" s="386" t="s">
        <v>1341</v>
      </c>
      <c r="AZO23" s="353" t="s">
        <v>975</v>
      </c>
      <c r="AZP23" s="353" t="s">
        <v>976</v>
      </c>
      <c r="AZQ23" s="353" t="s">
        <v>977</v>
      </c>
      <c r="AZR23" s="386" t="s">
        <v>978</v>
      </c>
      <c r="AZS23" s="353" t="s">
        <v>979</v>
      </c>
      <c r="AZT23" s="386" t="s">
        <v>980</v>
      </c>
      <c r="AZU23" s="353" t="s">
        <v>981</v>
      </c>
      <c r="AZV23" s="386" t="s">
        <v>982</v>
      </c>
      <c r="AZW23" s="353" t="s">
        <v>983</v>
      </c>
      <c r="AZX23" s="393" t="s">
        <v>984</v>
      </c>
      <c r="AZY23" s="385" t="s">
        <v>988</v>
      </c>
      <c r="AZZ23" s="353" t="s">
        <v>989</v>
      </c>
      <c r="BAA23" s="385" t="s">
        <v>990</v>
      </c>
      <c r="BAB23" s="353" t="s">
        <v>991</v>
      </c>
      <c r="BAC23" s="353" t="s">
        <v>988</v>
      </c>
      <c r="BAD23" s="353" t="s">
        <v>989</v>
      </c>
      <c r="BAE23" s="353" t="s">
        <v>992</v>
      </c>
      <c r="BAF23" s="353" t="s">
        <v>993</v>
      </c>
      <c r="BAG23" s="353" t="s">
        <v>994</v>
      </c>
      <c r="BAH23" s="353" t="s">
        <v>995</v>
      </c>
      <c r="BAI23" s="353" t="s">
        <v>996</v>
      </c>
      <c r="BAJ23" s="353" t="s">
        <v>997</v>
      </c>
      <c r="BAK23" s="353" t="s">
        <v>998</v>
      </c>
      <c r="BAL23" s="353" t="s">
        <v>999</v>
      </c>
      <c r="BAM23" s="353" t="s">
        <v>1000</v>
      </c>
      <c r="BAN23" s="353" t="s">
        <v>1001</v>
      </c>
      <c r="BAO23" s="353" t="s">
        <v>1002</v>
      </c>
      <c r="BAP23" s="386" t="s">
        <v>1003</v>
      </c>
      <c r="BAQ23" s="386" t="s">
        <v>1004</v>
      </c>
      <c r="BAR23" s="396" t="s">
        <v>1023</v>
      </c>
      <c r="BAS23" s="353" t="s">
        <v>1024</v>
      </c>
      <c r="BAT23" s="353" t="s">
        <v>1025</v>
      </c>
      <c r="BAU23" s="353" t="s">
        <v>1026</v>
      </c>
      <c r="BAV23" s="353" t="s">
        <v>1027</v>
      </c>
      <c r="BAW23" s="353" t="s">
        <v>1028</v>
      </c>
      <c r="BAX23" s="353" t="s">
        <v>1029</v>
      </c>
      <c r="BAY23" s="353" t="s">
        <v>1030</v>
      </c>
      <c r="BAZ23" s="353" t="s">
        <v>1031</v>
      </c>
      <c r="BBA23" s="353" t="s">
        <v>1032</v>
      </c>
      <c r="BBB23" s="353" t="s">
        <v>1033</v>
      </c>
      <c r="BBC23" s="353" t="s">
        <v>1034</v>
      </c>
      <c r="BBD23" s="353" t="s">
        <v>1035</v>
      </c>
      <c r="BBE23" s="386" t="s">
        <v>1036</v>
      </c>
      <c r="BBF23" s="353" t="s">
        <v>1037</v>
      </c>
      <c r="BBG23" s="386" t="s">
        <v>1038</v>
      </c>
      <c r="BBH23" s="353" t="s">
        <v>1039</v>
      </c>
      <c r="BBI23" s="353" t="s">
        <v>1040</v>
      </c>
      <c r="BBJ23" s="386" t="s">
        <v>1041</v>
      </c>
      <c r="BBK23" s="579" t="s">
        <v>1043</v>
      </c>
      <c r="BBL23" s="581" t="s">
        <v>1044</v>
      </c>
      <c r="BBM23" s="577" t="s">
        <v>1045</v>
      </c>
      <c r="BBN23" s="577" t="s">
        <v>1046</v>
      </c>
      <c r="BBO23" s="577" t="s">
        <v>1047</v>
      </c>
      <c r="BBP23" s="577" t="s">
        <v>1048</v>
      </c>
      <c r="BBQ23" s="577" t="s">
        <v>1049</v>
      </c>
      <c r="BBR23" s="577" t="s">
        <v>1050</v>
      </c>
      <c r="BBS23" s="577" t="s">
        <v>1051</v>
      </c>
      <c r="BBT23" s="577" t="s">
        <v>1052</v>
      </c>
      <c r="BBU23" s="577" t="s">
        <v>1053</v>
      </c>
      <c r="BBV23" s="577" t="s">
        <v>1054</v>
      </c>
      <c r="BBW23" s="577" t="s">
        <v>1055</v>
      </c>
      <c r="BBX23" s="577" t="s">
        <v>1056</v>
      </c>
      <c r="BBY23" s="577" t="s">
        <v>1057</v>
      </c>
      <c r="BBZ23" s="577" t="s">
        <v>1058</v>
      </c>
      <c r="BCA23" s="577" t="s">
        <v>1059</v>
      </c>
      <c r="BCB23" s="577" t="s">
        <v>1060</v>
      </c>
      <c r="BCC23" s="577" t="s">
        <v>1061</v>
      </c>
      <c r="BCD23" s="577" t="s">
        <v>1062</v>
      </c>
      <c r="BCE23" s="577" t="s">
        <v>1063</v>
      </c>
      <c r="BCF23" s="577" t="s">
        <v>1064</v>
      </c>
      <c r="BCG23" s="577" t="s">
        <v>1065</v>
      </c>
      <c r="BCH23" s="577" t="s">
        <v>1066</v>
      </c>
      <c r="BCI23" s="577" t="s">
        <v>1067</v>
      </c>
      <c r="BCJ23" s="583" t="s">
        <v>1068</v>
      </c>
      <c r="BCK23" s="579" t="s">
        <v>1069</v>
      </c>
      <c r="BCL23" s="577" t="s">
        <v>1070</v>
      </c>
      <c r="BCM23" s="577" t="s">
        <v>1071</v>
      </c>
      <c r="BCN23" s="577" t="s">
        <v>1072</v>
      </c>
      <c r="BCO23" s="577" t="s">
        <v>1073</v>
      </c>
      <c r="BCP23" s="577" t="s">
        <v>1074</v>
      </c>
      <c r="BCQ23" s="577" t="s">
        <v>1075</v>
      </c>
      <c r="BCR23" s="577" t="s">
        <v>1076</v>
      </c>
      <c r="BCS23" s="577" t="s">
        <v>1077</v>
      </c>
      <c r="BCT23" s="577" t="s">
        <v>1078</v>
      </c>
      <c r="BCU23" s="577" t="s">
        <v>1079</v>
      </c>
      <c r="BCV23" s="577" t="s">
        <v>1080</v>
      </c>
      <c r="BCW23" s="577" t="s">
        <v>1081</v>
      </c>
      <c r="BCX23" s="577" t="s">
        <v>1082</v>
      </c>
      <c r="BCY23" s="577" t="s">
        <v>1083</v>
      </c>
      <c r="BCZ23" s="577" t="s">
        <v>1084</v>
      </c>
      <c r="BDA23" s="577" t="s">
        <v>1085</v>
      </c>
      <c r="BDB23" s="577" t="s">
        <v>1086</v>
      </c>
      <c r="BDC23" s="583" t="s">
        <v>1087</v>
      </c>
      <c r="BDD23" s="581" t="s">
        <v>2157</v>
      </c>
      <c r="BDE23" s="577" t="s">
        <v>2158</v>
      </c>
      <c r="BDF23" s="577" t="s">
        <v>2159</v>
      </c>
      <c r="BDG23" s="577" t="s">
        <v>2160</v>
      </c>
      <c r="BDH23" s="577" t="s">
        <v>2161</v>
      </c>
      <c r="BDI23" s="577" t="s">
        <v>2162</v>
      </c>
      <c r="BDJ23" s="577" t="s">
        <v>2163</v>
      </c>
      <c r="BDK23" s="577" t="s">
        <v>2164</v>
      </c>
      <c r="BDL23" s="577" t="s">
        <v>2165</v>
      </c>
      <c r="BDM23" s="577" t="s">
        <v>2166</v>
      </c>
      <c r="BDN23" s="577" t="s">
        <v>2167</v>
      </c>
      <c r="BDO23" s="583" t="s">
        <v>2168</v>
      </c>
      <c r="BDP23" s="579" t="s">
        <v>1090</v>
      </c>
      <c r="BDQ23" s="577" t="s">
        <v>1091</v>
      </c>
      <c r="BDR23" s="577" t="s">
        <v>1092</v>
      </c>
      <c r="BDS23" s="577" t="s">
        <v>1093</v>
      </c>
      <c r="BDT23" s="577" t="s">
        <v>1094</v>
      </c>
      <c r="BDU23" s="577" t="s">
        <v>1095</v>
      </c>
      <c r="BDV23" s="577" t="s">
        <v>1096</v>
      </c>
      <c r="BDW23" s="577" t="s">
        <v>1097</v>
      </c>
      <c r="BDX23" s="577" t="s">
        <v>1098</v>
      </c>
      <c r="BDY23" s="577" t="s">
        <v>1099</v>
      </c>
      <c r="BDZ23" s="577" t="s">
        <v>1100</v>
      </c>
      <c r="BEA23" s="563" t="s">
        <v>1101</v>
      </c>
      <c r="BEB23" s="396" t="s">
        <v>1102</v>
      </c>
      <c r="BEC23" s="353" t="s">
        <v>1103</v>
      </c>
      <c r="BED23" s="353" t="s">
        <v>1104</v>
      </c>
      <c r="BEE23" s="353" t="s">
        <v>1105</v>
      </c>
      <c r="BEF23" s="353" t="s">
        <v>1106</v>
      </c>
      <c r="BEG23" s="353" t="s">
        <v>1107</v>
      </c>
      <c r="BEH23" s="353" t="s">
        <v>1108</v>
      </c>
      <c r="BEI23" s="353" t="s">
        <v>1109</v>
      </c>
      <c r="BEJ23" s="353" t="s">
        <v>1110</v>
      </c>
      <c r="BEK23" s="353" t="s">
        <v>1111</v>
      </c>
      <c r="BEL23" s="353" t="s">
        <v>1112</v>
      </c>
      <c r="BEM23" s="393" t="s">
        <v>1113</v>
      </c>
      <c r="BEN23" s="581" t="s">
        <v>1358</v>
      </c>
      <c r="BEO23" s="577" t="s">
        <v>1359</v>
      </c>
      <c r="BEP23" s="577" t="s">
        <v>1360</v>
      </c>
      <c r="BEQ23" s="577" t="s">
        <v>1361</v>
      </c>
      <c r="BER23" s="577" t="s">
        <v>1362</v>
      </c>
      <c r="BES23" s="577" t="s">
        <v>1363</v>
      </c>
      <c r="BET23" s="577" t="s">
        <v>1364</v>
      </c>
      <c r="BEU23" s="577" t="s">
        <v>1365</v>
      </c>
      <c r="BEV23" s="577" t="s">
        <v>1366</v>
      </c>
      <c r="BEW23" s="577" t="s">
        <v>1367</v>
      </c>
      <c r="BEX23" s="577" t="s">
        <v>1368</v>
      </c>
      <c r="BEY23" s="577" t="s">
        <v>1369</v>
      </c>
      <c r="BEZ23" s="577" t="s">
        <v>1370</v>
      </c>
      <c r="BFA23" s="577" t="s">
        <v>1371</v>
      </c>
      <c r="BFB23" s="577" t="s">
        <v>1372</v>
      </c>
      <c r="BFC23" s="563" t="s">
        <v>1373</v>
      </c>
      <c r="BFD23" s="579" t="s">
        <v>1635</v>
      </c>
      <c r="BFE23" s="563" t="s">
        <v>1636</v>
      </c>
      <c r="BFF23" s="577" t="s">
        <v>1147</v>
      </c>
      <c r="BFG23" s="563" t="s">
        <v>1148</v>
      </c>
      <c r="BFH23" s="579" t="s">
        <v>2739</v>
      </c>
      <c r="BFI23" s="583" t="s">
        <v>2740</v>
      </c>
      <c r="BFJ23" s="579" t="s">
        <v>3252</v>
      </c>
      <c r="BFK23" s="583" t="s">
        <v>3253</v>
      </c>
      <c r="BFL23" s="579" t="s">
        <v>2741</v>
      </c>
      <c r="BFM23" s="583" t="s">
        <v>2742</v>
      </c>
      <c r="BFN23" s="875" t="s">
        <v>2744</v>
      </c>
      <c r="BFO23" s="877" t="s">
        <v>2743</v>
      </c>
      <c r="BFP23" s="875" t="s">
        <v>2745</v>
      </c>
      <c r="BFQ23" s="654" t="s">
        <v>2848</v>
      </c>
      <c r="BFR23" s="595" t="s">
        <v>2849</v>
      </c>
      <c r="BFS23" s="595" t="s">
        <v>2847</v>
      </c>
      <c r="BFT23" s="595" t="s">
        <v>2850</v>
      </c>
      <c r="BFU23" s="595" t="s">
        <v>2851</v>
      </c>
      <c r="BFV23" s="595" t="s">
        <v>2852</v>
      </c>
      <c r="BFW23" s="595" t="s">
        <v>2853</v>
      </c>
      <c r="BFX23" s="692" t="s">
        <v>2854</v>
      </c>
      <c r="BFY23" s="764" t="s">
        <v>2640</v>
      </c>
      <c r="BFZ23" s="532" t="s">
        <v>2642</v>
      </c>
      <c r="BGA23" s="532" t="s">
        <v>2998</v>
      </c>
      <c r="BGB23" s="532" t="s">
        <v>2999</v>
      </c>
      <c r="BGC23" s="532" t="s">
        <v>2643</v>
      </c>
      <c r="BGD23" s="881" t="s">
        <v>2639</v>
      </c>
      <c r="BGE23" s="532" t="s">
        <v>2644</v>
      </c>
      <c r="BGF23" s="532" t="s">
        <v>3000</v>
      </c>
      <c r="BGG23" s="532" t="s">
        <v>3001</v>
      </c>
      <c r="BGH23" s="532" t="s">
        <v>2645</v>
      </c>
      <c r="BGI23" s="881" t="s">
        <v>2641</v>
      </c>
      <c r="BGJ23" s="532" t="s">
        <v>2646</v>
      </c>
      <c r="BGK23" s="532" t="s">
        <v>3002</v>
      </c>
      <c r="BGL23" s="532" t="s">
        <v>3003</v>
      </c>
      <c r="BGM23" s="533" t="s">
        <v>2647</v>
      </c>
      <c r="BGN23" s="581" t="s">
        <v>693</v>
      </c>
      <c r="BGO23" s="577" t="s">
        <v>694</v>
      </c>
      <c r="BGP23" s="577" t="s">
        <v>1345</v>
      </c>
      <c r="BGQ23" s="577" t="s">
        <v>1346</v>
      </c>
      <c r="BGR23" s="577" t="s">
        <v>1347</v>
      </c>
      <c r="BGS23" s="577" t="s">
        <v>1348</v>
      </c>
      <c r="BGT23" s="577" t="s">
        <v>695</v>
      </c>
      <c r="BGU23" s="577" t="s">
        <v>1349</v>
      </c>
      <c r="BGV23" s="577" t="s">
        <v>1351</v>
      </c>
      <c r="BGW23" s="577" t="s">
        <v>1350</v>
      </c>
      <c r="BGX23" s="577" t="s">
        <v>1352</v>
      </c>
      <c r="BGY23" s="577" t="s">
        <v>1353</v>
      </c>
      <c r="BGZ23" s="577" t="s">
        <v>1354</v>
      </c>
      <c r="BHA23" s="577" t="s">
        <v>1355</v>
      </c>
      <c r="BHB23" s="583" t="s">
        <v>1356</v>
      </c>
      <c r="BHC23" s="654" t="s">
        <v>703</v>
      </c>
      <c r="BHD23" s="577" t="s">
        <v>704</v>
      </c>
      <c r="BHE23" s="595" t="s">
        <v>705</v>
      </c>
      <c r="BHF23" s="595" t="s">
        <v>706</v>
      </c>
      <c r="BHG23" s="595" t="s">
        <v>707</v>
      </c>
      <c r="BHH23" s="595" t="s">
        <v>2933</v>
      </c>
      <c r="BHI23" s="595" t="s">
        <v>2934</v>
      </c>
      <c r="BHJ23" s="595" t="s">
        <v>2935</v>
      </c>
      <c r="BHK23" s="595" t="s">
        <v>2936</v>
      </c>
      <c r="BHL23" s="383" t="s">
        <v>2937</v>
      </c>
      <c r="BHM23" s="383" t="s">
        <v>2938</v>
      </c>
      <c r="BHN23" s="595" t="s">
        <v>708</v>
      </c>
      <c r="BHO23" s="692" t="s">
        <v>709</v>
      </c>
      <c r="BHP23" s="579" t="s">
        <v>720</v>
      </c>
      <c r="BHQ23" s="577" t="s">
        <v>721</v>
      </c>
      <c r="BHR23" s="577" t="s">
        <v>722</v>
      </c>
      <c r="BHS23" s="577" t="s">
        <v>723</v>
      </c>
      <c r="BHT23" s="577" t="s">
        <v>724</v>
      </c>
      <c r="BHU23" s="577" t="s">
        <v>725</v>
      </c>
      <c r="BHV23" s="577" t="s">
        <v>726</v>
      </c>
      <c r="BHW23" s="577" t="s">
        <v>727</v>
      </c>
      <c r="BHX23" s="577" t="s">
        <v>728</v>
      </c>
      <c r="BHY23" s="577" t="s">
        <v>729</v>
      </c>
      <c r="BHZ23" s="577" t="s">
        <v>730</v>
      </c>
      <c r="BIA23" s="577" t="s">
        <v>731</v>
      </c>
      <c r="BIB23" s="577" t="s">
        <v>732</v>
      </c>
      <c r="BIC23" s="577" t="s">
        <v>733</v>
      </c>
      <c r="BID23" s="577" t="s">
        <v>734</v>
      </c>
      <c r="BIE23" s="577" t="s">
        <v>735</v>
      </c>
      <c r="BIF23" s="577" t="s">
        <v>736</v>
      </c>
      <c r="BIG23" s="577" t="s">
        <v>737</v>
      </c>
      <c r="BIH23" s="577" t="s">
        <v>738</v>
      </c>
      <c r="BII23" s="577" t="s">
        <v>739</v>
      </c>
      <c r="BIJ23" s="577" t="s">
        <v>740</v>
      </c>
      <c r="BIK23" s="577" t="s">
        <v>741</v>
      </c>
      <c r="BIL23" s="577" t="s">
        <v>742</v>
      </c>
      <c r="BIM23" s="577" t="s">
        <v>2499</v>
      </c>
      <c r="BIN23" s="577" t="s">
        <v>2497</v>
      </c>
      <c r="BIO23" s="583" t="s">
        <v>2498</v>
      </c>
      <c r="BIP23" s="579" t="s">
        <v>745</v>
      </c>
      <c r="BIQ23" s="577" t="s">
        <v>746</v>
      </c>
      <c r="BIR23" s="595" t="s">
        <v>747</v>
      </c>
      <c r="BIS23" s="595" t="s">
        <v>748</v>
      </c>
      <c r="BIT23" s="577" t="s">
        <v>2839</v>
      </c>
      <c r="BIU23" s="583" t="s">
        <v>2840</v>
      </c>
      <c r="BIV23" s="581" t="s">
        <v>755</v>
      </c>
      <c r="BIW23" s="577" t="s">
        <v>756</v>
      </c>
      <c r="BIX23" s="577" t="s">
        <v>757</v>
      </c>
      <c r="BIY23" s="577" t="s">
        <v>758</v>
      </c>
      <c r="BIZ23" s="577" t="s">
        <v>759</v>
      </c>
      <c r="BJA23" s="577" t="s">
        <v>760</v>
      </c>
      <c r="BJB23" s="577" t="s">
        <v>761</v>
      </c>
      <c r="BJC23" s="577" t="s">
        <v>762</v>
      </c>
      <c r="BJD23" s="577" t="s">
        <v>763</v>
      </c>
      <c r="BJE23" s="577" t="s">
        <v>764</v>
      </c>
      <c r="BJF23" s="577" t="s">
        <v>765</v>
      </c>
      <c r="BJG23" s="577" t="s">
        <v>766</v>
      </c>
      <c r="BJH23" s="577" t="s">
        <v>767</v>
      </c>
      <c r="BJI23" s="577" t="s">
        <v>768</v>
      </c>
      <c r="BJJ23" s="577" t="s">
        <v>769</v>
      </c>
      <c r="BJK23" s="577" t="s">
        <v>770</v>
      </c>
      <c r="BJL23" s="577" t="s">
        <v>771</v>
      </c>
      <c r="BJM23" s="577" t="s">
        <v>772</v>
      </c>
      <c r="BJN23" s="577" t="s">
        <v>773</v>
      </c>
      <c r="BJO23" s="577" t="s">
        <v>774</v>
      </c>
      <c r="BJP23" s="577" t="s">
        <v>775</v>
      </c>
      <c r="BJQ23" s="577" t="s">
        <v>776</v>
      </c>
      <c r="BJR23" s="583" t="s">
        <v>777</v>
      </c>
      <c r="BJS23" s="579" t="s">
        <v>1118</v>
      </c>
      <c r="BJT23" s="583" t="s">
        <v>1119</v>
      </c>
      <c r="BJU23" s="579" t="s">
        <v>115</v>
      </c>
      <c r="BJV23" s="403" t="s">
        <v>1379</v>
      </c>
      <c r="BJW23" s="577" t="s">
        <v>116</v>
      </c>
      <c r="BJX23" s="383" t="s">
        <v>1381</v>
      </c>
      <c r="BJY23" s="577" t="s">
        <v>118</v>
      </c>
      <c r="BJZ23" s="383" t="s">
        <v>1383</v>
      </c>
      <c r="BKA23" s="577" t="s">
        <v>119</v>
      </c>
      <c r="BKB23" s="383" t="s">
        <v>1384</v>
      </c>
      <c r="BKC23" s="577" t="s">
        <v>121</v>
      </c>
      <c r="BKD23" s="383" t="s">
        <v>1385</v>
      </c>
      <c r="BKE23" s="577" t="s">
        <v>122</v>
      </c>
      <c r="BKF23" s="383" t="s">
        <v>1386</v>
      </c>
      <c r="BKG23" s="577" t="s">
        <v>124</v>
      </c>
      <c r="BKH23" s="383" t="s">
        <v>1387</v>
      </c>
      <c r="BKI23" s="577" t="s">
        <v>125</v>
      </c>
      <c r="BKJ23" s="388" t="s">
        <v>1388</v>
      </c>
      <c r="BKK23" s="579" t="s">
        <v>1394</v>
      </c>
      <c r="BKL23" s="577" t="s">
        <v>1395</v>
      </c>
      <c r="BKM23" s="577" t="s">
        <v>1396</v>
      </c>
      <c r="BKN23" s="577" t="s">
        <v>1397</v>
      </c>
      <c r="BKO23" s="577" t="s">
        <v>1398</v>
      </c>
      <c r="BKP23" s="577" t="s">
        <v>1399</v>
      </c>
      <c r="BKQ23" s="577" t="s">
        <v>1400</v>
      </c>
      <c r="BKR23" s="577" t="s">
        <v>1401</v>
      </c>
      <c r="BKS23" s="577" t="s">
        <v>1402</v>
      </c>
      <c r="BKT23" s="577" t="s">
        <v>1403</v>
      </c>
      <c r="BKU23" s="577" t="s">
        <v>1404</v>
      </c>
      <c r="BKV23" s="577" t="s">
        <v>1405</v>
      </c>
      <c r="BKW23" s="577" t="s">
        <v>1406</v>
      </c>
      <c r="BKX23" s="577" t="s">
        <v>1407</v>
      </c>
      <c r="BKY23" s="577" t="s">
        <v>1408</v>
      </c>
      <c r="BKZ23" s="577" t="s">
        <v>1409</v>
      </c>
      <c r="BLA23" s="577" t="s">
        <v>1410</v>
      </c>
      <c r="BLB23" s="577" t="s">
        <v>1411</v>
      </c>
      <c r="BLC23" s="577" t="s">
        <v>1412</v>
      </c>
      <c r="BLD23" s="577" t="s">
        <v>1413</v>
      </c>
      <c r="BLE23" s="577" t="s">
        <v>1414</v>
      </c>
      <c r="BLF23" s="577" t="s">
        <v>1415</v>
      </c>
      <c r="BLG23" s="577" t="s">
        <v>1416</v>
      </c>
      <c r="BLH23" s="577" t="s">
        <v>1417</v>
      </c>
      <c r="BLI23" s="577" t="s">
        <v>1418</v>
      </c>
      <c r="BLJ23" s="577" t="s">
        <v>1419</v>
      </c>
      <c r="BLK23" s="577" t="s">
        <v>1420</v>
      </c>
      <c r="BLL23" s="583" t="s">
        <v>1421</v>
      </c>
      <c r="BLM23" s="579" t="s">
        <v>1422</v>
      </c>
      <c r="BLN23" s="577" t="s">
        <v>153</v>
      </c>
      <c r="BLO23" s="577" t="s">
        <v>154</v>
      </c>
      <c r="BLP23" s="577" t="s">
        <v>155</v>
      </c>
      <c r="BLQ23" s="577" t="s">
        <v>156</v>
      </c>
      <c r="BLR23" s="577" t="s">
        <v>157</v>
      </c>
      <c r="BLS23" s="577" t="s">
        <v>158</v>
      </c>
      <c r="BLT23" s="577" t="s">
        <v>159</v>
      </c>
      <c r="BLU23" s="577" t="s">
        <v>160</v>
      </c>
      <c r="BLV23" s="577" t="s">
        <v>161</v>
      </c>
      <c r="BLW23" s="577" t="s">
        <v>162</v>
      </c>
      <c r="BLX23" s="577" t="s">
        <v>163</v>
      </c>
      <c r="BLY23" s="577" t="s">
        <v>164</v>
      </c>
      <c r="BLZ23" s="577" t="s">
        <v>165</v>
      </c>
      <c r="BMA23" s="577" t="s">
        <v>166</v>
      </c>
      <c r="BMB23" s="577" t="s">
        <v>167</v>
      </c>
      <c r="BMC23" s="577" t="s">
        <v>168</v>
      </c>
      <c r="BMD23" s="577" t="s">
        <v>169</v>
      </c>
      <c r="BME23" s="563" t="s">
        <v>170</v>
      </c>
      <c r="BMF23" s="583" t="s">
        <v>171</v>
      </c>
      <c r="BMG23" s="579" t="s">
        <v>182</v>
      </c>
      <c r="BMH23" s="577" t="s">
        <v>183</v>
      </c>
      <c r="BMI23" s="577" t="s">
        <v>184</v>
      </c>
      <c r="BMJ23" s="577" t="s">
        <v>185</v>
      </c>
      <c r="BMK23" s="577" t="s">
        <v>186</v>
      </c>
      <c r="BML23" s="577" t="s">
        <v>187</v>
      </c>
      <c r="BMM23" s="577" t="s">
        <v>188</v>
      </c>
      <c r="BMN23" s="577" t="s">
        <v>189</v>
      </c>
      <c r="BMO23" s="577" t="s">
        <v>190</v>
      </c>
      <c r="BMP23" s="577" t="s">
        <v>191</v>
      </c>
      <c r="BMQ23" s="577" t="s">
        <v>192</v>
      </c>
      <c r="BMR23" s="577" t="s">
        <v>193</v>
      </c>
      <c r="BMS23" s="577" t="s">
        <v>194</v>
      </c>
      <c r="BMT23" s="577" t="s">
        <v>195</v>
      </c>
      <c r="BMU23" s="577" t="s">
        <v>196</v>
      </c>
      <c r="BMV23" s="577" t="s">
        <v>197</v>
      </c>
      <c r="BMW23" s="577" t="s">
        <v>198</v>
      </c>
      <c r="BMX23" s="577" t="s">
        <v>199</v>
      </c>
      <c r="BMY23" s="818" t="s">
        <v>200</v>
      </c>
      <c r="BMZ23" s="583" t="s">
        <v>201</v>
      </c>
      <c r="BNA23" s="579" t="s">
        <v>1412</v>
      </c>
      <c r="BNB23" s="577" t="s">
        <v>1413</v>
      </c>
      <c r="BNC23" s="403" t="s">
        <v>1426</v>
      </c>
      <c r="BND23" s="388" t="s">
        <v>1427</v>
      </c>
      <c r="BNE23" s="654" t="s">
        <v>1431</v>
      </c>
      <c r="BNF23" s="595" t="s">
        <v>1432</v>
      </c>
      <c r="BNG23" s="595" t="s">
        <v>1433</v>
      </c>
      <c r="BNH23" s="595" t="s">
        <v>1434</v>
      </c>
      <c r="BNI23" s="595" t="s">
        <v>1435</v>
      </c>
      <c r="BNJ23" s="592" t="s">
        <v>1436</v>
      </c>
      <c r="BNK23" s="383" t="s">
        <v>211</v>
      </c>
      <c r="BNL23" s="383" t="s">
        <v>212</v>
      </c>
      <c r="BNM23" s="595" t="s">
        <v>213</v>
      </c>
      <c r="BNN23" s="595" t="s">
        <v>214</v>
      </c>
      <c r="BNO23" s="595" t="s">
        <v>215</v>
      </c>
      <c r="BNP23" s="595" t="s">
        <v>208</v>
      </c>
      <c r="BNQ23" s="595" t="s">
        <v>209</v>
      </c>
      <c r="BNR23" s="692" t="s">
        <v>210</v>
      </c>
      <c r="BNS23" s="852" t="s">
        <v>227</v>
      </c>
      <c r="BNT23" s="404" t="s">
        <v>228</v>
      </c>
      <c r="BNU23" s="660" t="s">
        <v>229</v>
      </c>
      <c r="BNV23" s="404" t="s">
        <v>230</v>
      </c>
      <c r="BNW23" s="660" t="s">
        <v>231</v>
      </c>
      <c r="BNX23" s="642" t="s">
        <v>239</v>
      </c>
      <c r="BNY23" s="383" t="s">
        <v>248</v>
      </c>
      <c r="BNZ23" s="383" t="s">
        <v>249</v>
      </c>
      <c r="BOA23" s="660" t="s">
        <v>232</v>
      </c>
      <c r="BOB23" s="832" t="s">
        <v>233</v>
      </c>
      <c r="BOC23" s="852" t="s">
        <v>231</v>
      </c>
      <c r="BOD23" s="642" t="s">
        <v>239</v>
      </c>
      <c r="BOE23" s="660" t="s">
        <v>240</v>
      </c>
      <c r="BOF23" s="642" t="s">
        <v>241</v>
      </c>
      <c r="BOG23" s="660" t="s">
        <v>242</v>
      </c>
      <c r="BOH23" s="642" t="s">
        <v>243</v>
      </c>
      <c r="BOI23" s="660" t="s">
        <v>244</v>
      </c>
      <c r="BOJ23" s="642" t="s">
        <v>245</v>
      </c>
      <c r="BOK23" s="660" t="s">
        <v>246</v>
      </c>
      <c r="BOL23" s="832" t="s">
        <v>247</v>
      </c>
      <c r="BOM23" s="852" t="s">
        <v>231</v>
      </c>
      <c r="BON23" s="642" t="s">
        <v>239</v>
      </c>
      <c r="BOO23" s="660" t="s">
        <v>256</v>
      </c>
      <c r="BOP23" s="642" t="s">
        <v>257</v>
      </c>
      <c r="BOQ23" s="660" t="s">
        <v>258</v>
      </c>
      <c r="BOR23" s="642" t="s">
        <v>259</v>
      </c>
      <c r="BOS23" s="660" t="s">
        <v>260</v>
      </c>
      <c r="BOT23" s="642" t="s">
        <v>261</v>
      </c>
      <c r="BOU23" s="660" t="s">
        <v>262</v>
      </c>
      <c r="BOV23" s="642" t="s">
        <v>263</v>
      </c>
      <c r="BOW23" s="660" t="s">
        <v>264</v>
      </c>
      <c r="BOX23" s="642" t="s">
        <v>265</v>
      </c>
      <c r="BOY23" s="660" t="s">
        <v>266</v>
      </c>
      <c r="BOZ23" s="832" t="s">
        <v>267</v>
      </c>
      <c r="BPA23" s="579" t="s">
        <v>1441</v>
      </c>
      <c r="BPB23" s="577" t="s">
        <v>1442</v>
      </c>
      <c r="BPC23" s="577" t="s">
        <v>115</v>
      </c>
      <c r="BPD23" s="577" t="s">
        <v>116</v>
      </c>
      <c r="BPE23" s="577" t="s">
        <v>118</v>
      </c>
      <c r="BPF23" s="577" t="s">
        <v>119</v>
      </c>
      <c r="BPG23" s="441" t="s">
        <v>1443</v>
      </c>
      <c r="BPH23" s="441" t="s">
        <v>1444</v>
      </c>
      <c r="BPI23" s="577" t="s">
        <v>1445</v>
      </c>
      <c r="BPJ23" s="577" t="s">
        <v>1446</v>
      </c>
      <c r="BPK23" s="383" t="s">
        <v>1447</v>
      </c>
      <c r="BPL23" s="383" t="s">
        <v>1448</v>
      </c>
      <c r="BPM23" s="577" t="s">
        <v>1449</v>
      </c>
      <c r="BPN23" s="577" t="s">
        <v>1450</v>
      </c>
      <c r="BPO23" s="403" t="s">
        <v>1451</v>
      </c>
      <c r="BPP23" s="388" t="s">
        <v>1452</v>
      </c>
      <c r="BPQ23" s="579" t="s">
        <v>1458</v>
      </c>
      <c r="BPR23" s="577" t="s">
        <v>1459</v>
      </c>
      <c r="BPS23" s="577" t="s">
        <v>1460</v>
      </c>
      <c r="BPT23" s="577" t="s">
        <v>1461</v>
      </c>
      <c r="BPU23" s="577" t="s">
        <v>1462</v>
      </c>
      <c r="BPV23" s="577" t="s">
        <v>1463</v>
      </c>
      <c r="BPW23" s="577" t="s">
        <v>1464</v>
      </c>
      <c r="BPX23" s="577" t="s">
        <v>1465</v>
      </c>
      <c r="BPY23" s="577" t="s">
        <v>1466</v>
      </c>
      <c r="BPZ23" s="577" t="s">
        <v>1467</v>
      </c>
      <c r="BQA23" s="577" t="s">
        <v>1468</v>
      </c>
      <c r="BQB23" s="577" t="s">
        <v>1469</v>
      </c>
      <c r="BQC23" s="577" t="s">
        <v>1470</v>
      </c>
      <c r="BQD23" s="577" t="s">
        <v>1471</v>
      </c>
      <c r="BQE23" s="577" t="s">
        <v>1472</v>
      </c>
      <c r="BQF23" s="577" t="s">
        <v>1473</v>
      </c>
      <c r="BQG23" s="581" t="s">
        <v>1474</v>
      </c>
      <c r="BQH23" s="577" t="s">
        <v>1475</v>
      </c>
      <c r="BQI23" s="577" t="s">
        <v>1476</v>
      </c>
      <c r="BQJ23" s="577" t="s">
        <v>1477</v>
      </c>
      <c r="BQK23" s="577" t="s">
        <v>1478</v>
      </c>
      <c r="BQL23" s="583" t="s">
        <v>1479</v>
      </c>
      <c r="BQM23" s="579" t="s">
        <v>1481</v>
      </c>
      <c r="BQN23" s="577" t="s">
        <v>1482</v>
      </c>
      <c r="BQO23" s="577" t="s">
        <v>1483</v>
      </c>
      <c r="BQP23" s="577" t="s">
        <v>1484</v>
      </c>
      <c r="BQQ23" s="581" t="s">
        <v>1485</v>
      </c>
      <c r="BQR23" s="577" t="s">
        <v>1486</v>
      </c>
      <c r="BQS23" s="577" t="s">
        <v>1487</v>
      </c>
      <c r="BQT23" s="577" t="s">
        <v>1488</v>
      </c>
      <c r="BQU23" s="577" t="s">
        <v>1489</v>
      </c>
      <c r="BQV23" s="577" t="s">
        <v>1490</v>
      </c>
      <c r="BQW23" s="577" t="s">
        <v>1491</v>
      </c>
      <c r="BQX23" s="577" t="s">
        <v>1492</v>
      </c>
      <c r="BQY23" s="577" t="s">
        <v>1493</v>
      </c>
      <c r="BQZ23" s="577" t="s">
        <v>1494</v>
      </c>
      <c r="BRA23" s="577" t="s">
        <v>1495</v>
      </c>
      <c r="BRB23" s="577" t="s">
        <v>1496</v>
      </c>
      <c r="BRC23" s="577" t="s">
        <v>1497</v>
      </c>
      <c r="BRD23" s="577" t="s">
        <v>1498</v>
      </c>
      <c r="BRE23" s="581" t="s">
        <v>1499</v>
      </c>
      <c r="BRF23" s="581" t="s">
        <v>1500</v>
      </c>
      <c r="BRG23" s="581" t="s">
        <v>1501</v>
      </c>
      <c r="BRH23" s="583" t="s">
        <v>1502</v>
      </c>
      <c r="BRI23" s="654" t="s">
        <v>2042</v>
      </c>
      <c r="BRJ23" s="595" t="s">
        <v>2043</v>
      </c>
      <c r="BRK23" s="595" t="s">
        <v>2044</v>
      </c>
      <c r="BRL23" s="595" t="s">
        <v>2045</v>
      </c>
      <c r="BRM23" s="592" t="s">
        <v>2046</v>
      </c>
      <c r="BRN23" s="583" t="s">
        <v>2047</v>
      </c>
      <c r="BRO23" s="579" t="s">
        <v>287</v>
      </c>
      <c r="BRP23" s="577" t="s">
        <v>288</v>
      </c>
      <c r="BRQ23" s="383" t="s">
        <v>287</v>
      </c>
      <c r="BRR23" s="383" t="s">
        <v>288</v>
      </c>
      <c r="BRS23" s="383" t="s">
        <v>289</v>
      </c>
      <c r="BRT23" s="383" t="s">
        <v>290</v>
      </c>
      <c r="BRU23" s="577" t="s">
        <v>291</v>
      </c>
      <c r="BRV23" s="577" t="s">
        <v>292</v>
      </c>
      <c r="BRW23" s="383" t="s">
        <v>293</v>
      </c>
      <c r="BRX23" s="383" t="s">
        <v>292</v>
      </c>
      <c r="BRY23" s="383" t="s">
        <v>294</v>
      </c>
      <c r="BRZ23" s="383" t="s">
        <v>295</v>
      </c>
      <c r="BSA23" s="383" t="s">
        <v>296</v>
      </c>
      <c r="BSB23" s="383" t="s">
        <v>297</v>
      </c>
      <c r="BSC23" s="577" t="s">
        <v>298</v>
      </c>
      <c r="BSD23" s="563" t="s">
        <v>299</v>
      </c>
      <c r="BSE23" s="583" t="s">
        <v>300</v>
      </c>
      <c r="BSF23" s="579" t="s">
        <v>1508</v>
      </c>
      <c r="BSG23" s="577" t="s">
        <v>1509</v>
      </c>
      <c r="BSH23" s="577" t="s">
        <v>1510</v>
      </c>
      <c r="BSI23" s="577" t="s">
        <v>1511</v>
      </c>
      <c r="BSJ23" s="577" t="s">
        <v>1512</v>
      </c>
      <c r="BSK23" s="877" t="s">
        <v>1513</v>
      </c>
      <c r="BSL23" s="654" t="s">
        <v>3078</v>
      </c>
      <c r="BSM23" s="595" t="s">
        <v>3079</v>
      </c>
      <c r="BSN23" s="595" t="s">
        <v>3080</v>
      </c>
      <c r="BSO23" s="595" t="s">
        <v>3081</v>
      </c>
      <c r="BSP23" s="595" t="s">
        <v>3082</v>
      </c>
      <c r="BSQ23" s="595" t="s">
        <v>3083</v>
      </c>
      <c r="BSR23" s="595" t="s">
        <v>3084</v>
      </c>
      <c r="BSS23" s="595" t="s">
        <v>3085</v>
      </c>
      <c r="BST23" s="595" t="s">
        <v>3086</v>
      </c>
      <c r="BSU23" s="595" t="s">
        <v>3087</v>
      </c>
      <c r="BSV23" s="595" t="s">
        <v>3088</v>
      </c>
      <c r="BSW23" s="692" t="s">
        <v>3089</v>
      </c>
      <c r="BSX23" s="654" t="s">
        <v>2875</v>
      </c>
      <c r="BSY23" s="583" t="s">
        <v>2876</v>
      </c>
      <c r="BSZ23" s="700" t="s">
        <v>781</v>
      </c>
      <c r="BTA23" s="595" t="s">
        <v>782</v>
      </c>
      <c r="BTB23" s="595" t="s">
        <v>783</v>
      </c>
      <c r="BTC23" s="595" t="s">
        <v>784</v>
      </c>
      <c r="BTD23" s="595" t="s">
        <v>785</v>
      </c>
      <c r="BTE23" s="595" t="s">
        <v>786</v>
      </c>
      <c r="BTF23" s="595" t="s">
        <v>787</v>
      </c>
      <c r="BTG23" s="595" t="s">
        <v>788</v>
      </c>
      <c r="BTH23" s="595" t="s">
        <v>789</v>
      </c>
      <c r="BTI23" s="595" t="s">
        <v>790</v>
      </c>
      <c r="BTJ23" s="595" t="s">
        <v>791</v>
      </c>
      <c r="BTK23" s="595" t="s">
        <v>792</v>
      </c>
      <c r="BTL23" s="595" t="s">
        <v>793</v>
      </c>
      <c r="BTM23" s="592" t="s">
        <v>794</v>
      </c>
      <c r="BTN23" s="579" t="s">
        <v>1124</v>
      </c>
      <c r="BTO23" s="577" t="s">
        <v>1125</v>
      </c>
      <c r="BTP23" s="709" t="s">
        <v>1126</v>
      </c>
      <c r="BTQ23" s="805" t="s">
        <v>1127</v>
      </c>
      <c r="BTR23" s="709" t="s">
        <v>1955</v>
      </c>
      <c r="BTS23" s="805" t="s">
        <v>1956</v>
      </c>
      <c r="BTT23" s="709" t="s">
        <v>1935</v>
      </c>
      <c r="BTU23" s="709" t="s">
        <v>1936</v>
      </c>
      <c r="BTV23" s="709" t="s">
        <v>1937</v>
      </c>
      <c r="BTW23" s="709" t="s">
        <v>1938</v>
      </c>
      <c r="BTX23" s="709" t="s">
        <v>1939</v>
      </c>
      <c r="BTY23" s="709" t="s">
        <v>1940</v>
      </c>
      <c r="BTZ23" s="709" t="s">
        <v>1941</v>
      </c>
      <c r="BUA23" s="709" t="s">
        <v>1942</v>
      </c>
      <c r="BUB23" s="709" t="s">
        <v>1943</v>
      </c>
      <c r="BUC23" s="709" t="s">
        <v>1944</v>
      </c>
      <c r="BUD23" s="709" t="s">
        <v>1945</v>
      </c>
      <c r="BUE23" s="709" t="s">
        <v>1946</v>
      </c>
      <c r="BUF23" s="775" t="s">
        <v>2070</v>
      </c>
      <c r="BUG23" s="775" t="s">
        <v>2071</v>
      </c>
      <c r="BUH23" s="775" t="s">
        <v>2764</v>
      </c>
      <c r="BUI23" s="775" t="s">
        <v>2765</v>
      </c>
      <c r="BUJ23" s="775" t="s">
        <v>2767</v>
      </c>
      <c r="BUK23" s="775" t="s">
        <v>2766</v>
      </c>
      <c r="BUL23" s="775" t="s">
        <v>2768</v>
      </c>
      <c r="BUM23" s="672" t="s">
        <v>2769</v>
      </c>
      <c r="BUN23" s="822" t="s">
        <v>1562</v>
      </c>
      <c r="BUO23" s="294" t="s">
        <v>1563</v>
      </c>
      <c r="BUP23" s="828" t="s">
        <v>1564</v>
      </c>
      <c r="BUQ23" s="294" t="s">
        <v>1565</v>
      </c>
      <c r="BUR23" s="828" t="s">
        <v>1566</v>
      </c>
      <c r="BUS23" s="294" t="s">
        <v>1567</v>
      </c>
      <c r="BUT23" s="828" t="s">
        <v>1568</v>
      </c>
      <c r="BUU23" s="295" t="s">
        <v>1569</v>
      </c>
      <c r="BUV23" s="581" t="s">
        <v>1516</v>
      </c>
      <c r="BUW23" s="577" t="s">
        <v>1518</v>
      </c>
      <c r="BUX23" s="577" t="s">
        <v>2176</v>
      </c>
      <c r="BUY23" s="577" t="s">
        <v>2177</v>
      </c>
      <c r="BUZ23" s="577" t="s">
        <v>2178</v>
      </c>
      <c r="BVA23" s="577" t="s">
        <v>2179</v>
      </c>
      <c r="BVB23" s="577" t="s">
        <v>1517</v>
      </c>
      <c r="BVC23" s="577" t="s">
        <v>1519</v>
      </c>
      <c r="BVD23" s="577" t="s">
        <v>2433</v>
      </c>
      <c r="BVE23" s="577" t="s">
        <v>2434</v>
      </c>
      <c r="BVF23" s="383" t="s">
        <v>2475</v>
      </c>
      <c r="BVG23" s="383" t="s">
        <v>2476</v>
      </c>
      <c r="BVH23" s="383" t="s">
        <v>2484</v>
      </c>
      <c r="BVI23" s="403" t="s">
        <v>2485</v>
      </c>
      <c r="BVJ23" s="383" t="s">
        <v>2486</v>
      </c>
      <c r="BVK23" s="383" t="s">
        <v>2487</v>
      </c>
      <c r="BVL23" s="383" t="s">
        <v>2488</v>
      </c>
      <c r="BVM23" s="383" t="s">
        <v>2477</v>
      </c>
      <c r="BVN23" s="383" t="s">
        <v>2478</v>
      </c>
      <c r="BVO23" s="403" t="s">
        <v>2479</v>
      </c>
      <c r="BVP23" s="401" t="s">
        <v>1521</v>
      </c>
      <c r="BVQ23" s="383" t="s">
        <v>1522</v>
      </c>
      <c r="BVR23" s="383" t="s">
        <v>1523</v>
      </c>
      <c r="BVS23" s="383" t="s">
        <v>1524</v>
      </c>
      <c r="BVT23" s="383" t="s">
        <v>1525</v>
      </c>
      <c r="BVU23" s="383" t="s">
        <v>1526</v>
      </c>
      <c r="BVV23" s="383" t="s">
        <v>1527</v>
      </c>
      <c r="BVW23" s="383" t="s">
        <v>1528</v>
      </c>
      <c r="BVX23" s="383" t="s">
        <v>1529</v>
      </c>
      <c r="BVY23" s="383" t="s">
        <v>1530</v>
      </c>
      <c r="BVZ23" s="383" t="s">
        <v>1531</v>
      </c>
      <c r="BWA23" s="388" t="s">
        <v>1532</v>
      </c>
      <c r="BWB23" s="441" t="s">
        <v>1533</v>
      </c>
      <c r="BWC23" s="383" t="s">
        <v>1534</v>
      </c>
      <c r="BWD23" s="383" t="s">
        <v>1535</v>
      </c>
      <c r="BWE23" s="383" t="s">
        <v>1536</v>
      </c>
      <c r="BWF23" s="383" t="s">
        <v>1537</v>
      </c>
      <c r="BWG23" s="383" t="s">
        <v>1538</v>
      </c>
      <c r="BWH23" s="383" t="s">
        <v>1539</v>
      </c>
      <c r="BWI23" s="383" t="s">
        <v>1540</v>
      </c>
      <c r="BWJ23" s="403" t="s">
        <v>1541</v>
      </c>
      <c r="BWK23" s="403" t="s">
        <v>1542</v>
      </c>
      <c r="BWL23" s="403" t="s">
        <v>1543</v>
      </c>
      <c r="BWM23" s="388" t="s">
        <v>1544</v>
      </c>
      <c r="BWN23" s="579" t="s">
        <v>2181</v>
      </c>
      <c r="BWO23" s="577" t="s">
        <v>2182</v>
      </c>
      <c r="BWP23" s="577" t="s">
        <v>2183</v>
      </c>
      <c r="BWQ23" s="577" t="s">
        <v>2184</v>
      </c>
      <c r="BWR23" s="577" t="s">
        <v>2185</v>
      </c>
      <c r="BWS23" s="577" t="s">
        <v>2186</v>
      </c>
      <c r="BWT23" s="577" t="s">
        <v>2187</v>
      </c>
      <c r="BWU23" s="577" t="s">
        <v>2188</v>
      </c>
      <c r="BWV23" s="577" t="s">
        <v>2189</v>
      </c>
      <c r="BWW23" s="577" t="s">
        <v>2190</v>
      </c>
      <c r="BWX23" s="577" t="s">
        <v>2191</v>
      </c>
      <c r="BWY23" s="577" t="s">
        <v>2192</v>
      </c>
      <c r="BWZ23" s="577" t="s">
        <v>2193</v>
      </c>
      <c r="BXA23" s="577" t="s">
        <v>2194</v>
      </c>
      <c r="BXB23" s="577" t="s">
        <v>2195</v>
      </c>
      <c r="BXC23" s="577" t="s">
        <v>2196</v>
      </c>
      <c r="BXD23" s="577" t="s">
        <v>2197</v>
      </c>
      <c r="BXE23" s="583" t="s">
        <v>2198</v>
      </c>
      <c r="BXF23" s="579" t="s">
        <v>2199</v>
      </c>
      <c r="BXG23" s="577" t="s">
        <v>2200</v>
      </c>
      <c r="BXH23" s="577" t="s">
        <v>2201</v>
      </c>
      <c r="BXI23" s="577" t="s">
        <v>2202</v>
      </c>
      <c r="BXJ23" s="577" t="s">
        <v>2203</v>
      </c>
      <c r="BXK23" s="577" t="s">
        <v>2204</v>
      </c>
      <c r="BXL23" s="577" t="s">
        <v>1548</v>
      </c>
      <c r="BXM23" s="577" t="s">
        <v>1549</v>
      </c>
      <c r="BXN23" s="577" t="s">
        <v>1550</v>
      </c>
      <c r="BXO23" s="577" t="s">
        <v>1551</v>
      </c>
      <c r="BXP23" s="383" t="s">
        <v>1552</v>
      </c>
      <c r="BXQ23" s="383" t="s">
        <v>1553</v>
      </c>
      <c r="BXR23" s="383" t="s">
        <v>1555</v>
      </c>
      <c r="BXS23" s="388" t="s">
        <v>1556</v>
      </c>
      <c r="BXT23" s="579" t="s">
        <v>1557</v>
      </c>
      <c r="BXU23" s="577" t="s">
        <v>1558</v>
      </c>
      <c r="BXV23" s="563" t="s">
        <v>1560</v>
      </c>
      <c r="BXW23" s="583" t="s">
        <v>1561</v>
      </c>
      <c r="BXX23" s="580" t="s">
        <v>2536</v>
      </c>
      <c r="BXY23" s="578" t="s">
        <v>2537</v>
      </c>
      <c r="BXZ23" s="610" t="s">
        <v>2538</v>
      </c>
      <c r="BYA23" s="564" t="s">
        <v>2539</v>
      </c>
      <c r="BYB23" s="654" t="s">
        <v>2860</v>
      </c>
      <c r="BYC23" s="692" t="s">
        <v>2861</v>
      </c>
      <c r="BYD23" s="579" t="s">
        <v>2867</v>
      </c>
      <c r="BYE23" s="577" t="s">
        <v>2868</v>
      </c>
      <c r="BYF23" s="577" t="s">
        <v>2869</v>
      </c>
      <c r="BYG23" s="583" t="s">
        <v>2870</v>
      </c>
      <c r="BYH23" s="700" t="s">
        <v>3245</v>
      </c>
      <c r="BYI23" s="583" t="s">
        <v>3246</v>
      </c>
      <c r="BYJ23" s="654" t="s">
        <v>3247</v>
      </c>
      <c r="BYK23" s="583" t="s">
        <v>3248</v>
      </c>
      <c r="BYL23" s="835" t="s">
        <v>2939</v>
      </c>
      <c r="BYM23" s="577" t="s">
        <v>2940</v>
      </c>
      <c r="BYN23" s="577" t="s">
        <v>2941</v>
      </c>
      <c r="BYO23" s="577" t="s">
        <v>2942</v>
      </c>
      <c r="BYP23" s="577" t="s">
        <v>2943</v>
      </c>
      <c r="BYQ23" s="577" t="s">
        <v>2148</v>
      </c>
      <c r="BYR23" s="577" t="s">
        <v>2944</v>
      </c>
      <c r="BYS23" s="577" t="s">
        <v>2945</v>
      </c>
      <c r="BYT23" s="577" t="s">
        <v>2946</v>
      </c>
      <c r="BYU23" s="577" t="s">
        <v>2947</v>
      </c>
      <c r="BYV23" s="577" t="s">
        <v>2948</v>
      </c>
      <c r="BYW23" s="383" t="s">
        <v>2949</v>
      </c>
      <c r="BYX23" s="383" t="s">
        <v>2950</v>
      </c>
      <c r="BYY23" s="388" t="s">
        <v>2951</v>
      </c>
      <c r="BYZ23" s="654" t="s">
        <v>3112</v>
      </c>
      <c r="BZA23" s="595" t="s">
        <v>3113</v>
      </c>
      <c r="BZB23" s="595" t="s">
        <v>3114</v>
      </c>
      <c r="BZC23" s="595" t="s">
        <v>3115</v>
      </c>
      <c r="BZD23" s="595" t="s">
        <v>3116</v>
      </c>
      <c r="BZE23" s="595" t="s">
        <v>3117</v>
      </c>
      <c r="BZF23" s="595" t="s">
        <v>3118</v>
      </c>
      <c r="BZG23" s="595" t="s">
        <v>3119</v>
      </c>
      <c r="BZH23" s="595" t="s">
        <v>3120</v>
      </c>
      <c r="BZI23" s="692" t="s">
        <v>3121</v>
      </c>
    </row>
    <row r="24" spans="1:2037" s="296" customFormat="1" ht="86.45" customHeight="1">
      <c r="A24" s="836"/>
      <c r="B24" s="297" t="s">
        <v>7</v>
      </c>
      <c r="C24" s="578"/>
      <c r="D24" s="578"/>
      <c r="E24" s="383" t="s">
        <v>339</v>
      </c>
      <c r="F24" s="924"/>
      <c r="G24" s="924"/>
      <c r="H24" s="383" t="s">
        <v>342</v>
      </c>
      <c r="I24" s="578"/>
      <c r="J24" s="578"/>
      <c r="K24" s="403" t="s">
        <v>345</v>
      </c>
      <c r="L24" s="580"/>
      <c r="M24" s="578" t="s">
        <v>351</v>
      </c>
      <c r="N24" s="578" t="s">
        <v>350</v>
      </c>
      <c r="O24" s="578" t="s">
        <v>351</v>
      </c>
      <c r="P24" s="578" t="s">
        <v>350</v>
      </c>
      <c r="Q24" s="595" t="s">
        <v>351</v>
      </c>
      <c r="R24" s="383" t="s">
        <v>338</v>
      </c>
      <c r="S24" s="383" t="s">
        <v>339</v>
      </c>
      <c r="T24" s="383" t="s">
        <v>338</v>
      </c>
      <c r="U24" s="383" t="s">
        <v>339</v>
      </c>
      <c r="V24" s="383" t="s">
        <v>338</v>
      </c>
      <c r="W24" s="383" t="s">
        <v>339</v>
      </c>
      <c r="X24" s="578"/>
      <c r="Y24" s="584"/>
      <c r="Z24" s="401" t="s">
        <v>1885</v>
      </c>
      <c r="AA24" s="383" t="s">
        <v>1886</v>
      </c>
      <c r="AB24" s="578"/>
      <c r="AC24" s="383" t="s">
        <v>2779</v>
      </c>
      <c r="AD24" s="578"/>
      <c r="AE24" s="287" t="s">
        <v>2781</v>
      </c>
      <c r="AF24" s="383" t="s">
        <v>1006</v>
      </c>
      <c r="AG24" s="578"/>
      <c r="AH24" s="383" t="s">
        <v>2779</v>
      </c>
      <c r="AI24" s="578"/>
      <c r="AJ24" s="383" t="s">
        <v>2781</v>
      </c>
      <c r="AK24" s="578"/>
      <c r="AL24" s="578"/>
      <c r="AM24" s="383" t="s">
        <v>1816</v>
      </c>
      <c r="AN24" s="578"/>
      <c r="AO24" s="578"/>
      <c r="AP24" s="388" t="s">
        <v>1819</v>
      </c>
      <c r="AQ24" s="580"/>
      <c r="AR24" s="578"/>
      <c r="AS24" s="578"/>
      <c r="AT24" s="578"/>
      <c r="AU24" s="578"/>
      <c r="AV24" s="578"/>
      <c r="AW24" s="388" t="s">
        <v>1822</v>
      </c>
      <c r="AX24" s="580"/>
      <c r="AY24" s="578"/>
      <c r="AZ24" s="578"/>
      <c r="BA24" s="578"/>
      <c r="BB24" s="578"/>
      <c r="BC24" s="578"/>
      <c r="BD24" s="578"/>
      <c r="BE24" s="564"/>
      <c r="BF24" s="578"/>
      <c r="BG24" s="584"/>
      <c r="BH24" s="876"/>
      <c r="BI24" s="578" t="s">
        <v>354</v>
      </c>
      <c r="BJ24" s="578" t="s">
        <v>353</v>
      </c>
      <c r="BK24" s="578" t="s">
        <v>354</v>
      </c>
      <c r="BL24" s="578" t="s">
        <v>353</v>
      </c>
      <c r="BM24" s="578" t="s">
        <v>354</v>
      </c>
      <c r="BN24" s="578" t="s">
        <v>353</v>
      </c>
      <c r="BO24" s="578" t="s">
        <v>354</v>
      </c>
      <c r="BP24" s="578" t="s">
        <v>353</v>
      </c>
      <c r="BQ24" s="578" t="s">
        <v>354</v>
      </c>
      <c r="BR24" s="578" t="s">
        <v>353</v>
      </c>
      <c r="BS24" s="584" t="s">
        <v>354</v>
      </c>
      <c r="BT24" s="441" t="s">
        <v>2241</v>
      </c>
      <c r="BU24" s="383" t="s">
        <v>2242</v>
      </c>
      <c r="BV24" s="383" t="s">
        <v>2243</v>
      </c>
      <c r="BW24" s="383" t="s">
        <v>2244</v>
      </c>
      <c r="BX24" s="383" t="s">
        <v>2245</v>
      </c>
      <c r="BY24" s="383" t="s">
        <v>2246</v>
      </c>
      <c r="BZ24" s="383" t="s">
        <v>2247</v>
      </c>
      <c r="CA24" s="383" t="s">
        <v>2248</v>
      </c>
      <c r="CB24" s="383" t="s">
        <v>2249</v>
      </c>
      <c r="CC24" s="383" t="s">
        <v>2250</v>
      </c>
      <c r="CD24" s="383" t="s">
        <v>2251</v>
      </c>
      <c r="CE24" s="388" t="s">
        <v>2252</v>
      </c>
      <c r="CF24" s="582"/>
      <c r="CG24" s="578"/>
      <c r="CH24" s="578"/>
      <c r="CI24" s="578"/>
      <c r="CJ24" s="578"/>
      <c r="CK24" s="578"/>
      <c r="CL24" s="578"/>
      <c r="CM24" s="578"/>
      <c r="CN24" s="578"/>
      <c r="CO24" s="578"/>
      <c r="CP24" s="578"/>
      <c r="CQ24" s="584"/>
      <c r="CR24" s="441" t="s">
        <v>2241</v>
      </c>
      <c r="CS24" s="383" t="s">
        <v>2242</v>
      </c>
      <c r="CT24" s="383" t="s">
        <v>2243</v>
      </c>
      <c r="CU24" s="383" t="s">
        <v>2244</v>
      </c>
      <c r="CV24" s="383" t="s">
        <v>2245</v>
      </c>
      <c r="CW24" s="383" t="s">
        <v>2246</v>
      </c>
      <c r="CX24" s="383" t="s">
        <v>2247</v>
      </c>
      <c r="CY24" s="383" t="s">
        <v>2248</v>
      </c>
      <c r="CZ24" s="383" t="s">
        <v>2249</v>
      </c>
      <c r="DA24" s="383" t="s">
        <v>2250</v>
      </c>
      <c r="DB24" s="383" t="s">
        <v>2251</v>
      </c>
      <c r="DC24" s="388" t="s">
        <v>2252</v>
      </c>
      <c r="DD24" s="580"/>
      <c r="DE24" s="578"/>
      <c r="DF24" s="578"/>
      <c r="DG24" s="578"/>
      <c r="DH24" s="578"/>
      <c r="DI24" s="578"/>
      <c r="DJ24" s="578"/>
      <c r="DK24" s="578"/>
      <c r="DL24" s="578"/>
      <c r="DM24" s="578"/>
      <c r="DN24" s="578"/>
      <c r="DO24" s="578"/>
      <c r="DP24" s="441" t="s">
        <v>2241</v>
      </c>
      <c r="DQ24" s="383" t="s">
        <v>2242</v>
      </c>
      <c r="DR24" s="383" t="s">
        <v>2243</v>
      </c>
      <c r="DS24" s="383" t="s">
        <v>2244</v>
      </c>
      <c r="DT24" s="383" t="s">
        <v>2245</v>
      </c>
      <c r="DU24" s="383" t="s">
        <v>2246</v>
      </c>
      <c r="DV24" s="383" t="s">
        <v>2247</v>
      </c>
      <c r="DW24" s="383" t="s">
        <v>2248</v>
      </c>
      <c r="DX24" s="383" t="s">
        <v>2249</v>
      </c>
      <c r="DY24" s="383" t="s">
        <v>2250</v>
      </c>
      <c r="DZ24" s="383" t="s">
        <v>2251</v>
      </c>
      <c r="EA24" s="388" t="s">
        <v>2252</v>
      </c>
      <c r="EB24" s="876"/>
      <c r="EC24" s="578"/>
      <c r="ED24" s="578"/>
      <c r="EE24" s="578"/>
      <c r="EF24" s="578"/>
      <c r="EG24" s="578"/>
      <c r="EH24" s="578"/>
      <c r="EI24" s="578"/>
      <c r="EJ24" s="578"/>
      <c r="EK24" s="578"/>
      <c r="EL24" s="578"/>
      <c r="EM24" s="584"/>
      <c r="EN24" s="441" t="s">
        <v>2241</v>
      </c>
      <c r="EO24" s="383" t="s">
        <v>2242</v>
      </c>
      <c r="EP24" s="383" t="s">
        <v>2243</v>
      </c>
      <c r="EQ24" s="383" t="s">
        <v>2244</v>
      </c>
      <c r="ER24" s="383" t="s">
        <v>2245</v>
      </c>
      <c r="ES24" s="383" t="s">
        <v>2246</v>
      </c>
      <c r="ET24" s="383" t="s">
        <v>2247</v>
      </c>
      <c r="EU24" s="383" t="s">
        <v>2248</v>
      </c>
      <c r="EV24" s="383" t="s">
        <v>2249</v>
      </c>
      <c r="EW24" s="383" t="s">
        <v>2250</v>
      </c>
      <c r="EX24" s="383" t="s">
        <v>2251</v>
      </c>
      <c r="EY24" s="388" t="s">
        <v>2252</v>
      </c>
      <c r="EZ24" s="582"/>
      <c r="FA24" s="578"/>
      <c r="FB24" s="383" t="s">
        <v>1751</v>
      </c>
      <c r="FC24" s="383" t="s">
        <v>1752</v>
      </c>
      <c r="FD24" s="578"/>
      <c r="FE24" s="578"/>
      <c r="FF24" s="578"/>
      <c r="FG24" s="578"/>
      <c r="FH24" s="578"/>
      <c r="FI24" s="578"/>
      <c r="FJ24" s="383" t="s">
        <v>1887</v>
      </c>
      <c r="FK24" s="383" t="s">
        <v>1888</v>
      </c>
      <c r="FL24" s="383" t="s">
        <v>1889</v>
      </c>
      <c r="FM24" s="403" t="s">
        <v>1890</v>
      </c>
      <c r="FN24" s="397" t="s">
        <v>563</v>
      </c>
      <c r="FO24" s="936"/>
      <c r="FP24" s="354" t="s">
        <v>563</v>
      </c>
      <c r="FQ24" s="939"/>
      <c r="FR24" s="578"/>
      <c r="FS24" s="578"/>
      <c r="FT24" s="578"/>
      <c r="FU24" s="578"/>
      <c r="FV24" s="578"/>
      <c r="FW24" s="578"/>
      <c r="FX24" s="578"/>
      <c r="FY24" s="578"/>
      <c r="FZ24" s="578"/>
      <c r="GA24" s="578"/>
      <c r="GB24" s="578"/>
      <c r="GC24" s="578"/>
      <c r="GD24" s="578"/>
      <c r="GE24" s="578"/>
      <c r="GF24" s="578"/>
      <c r="GG24" s="584"/>
      <c r="GH24" s="354" t="s">
        <v>1751</v>
      </c>
      <c r="GI24" s="387" t="s">
        <v>1752</v>
      </c>
      <c r="GJ24" s="354" t="s">
        <v>1751</v>
      </c>
      <c r="GK24" s="387" t="s">
        <v>1752</v>
      </c>
      <c r="GL24" s="354" t="s">
        <v>1751</v>
      </c>
      <c r="GM24" s="387" t="s">
        <v>1752</v>
      </c>
      <c r="GN24" s="354" t="s">
        <v>1751</v>
      </c>
      <c r="GO24" s="387" t="s">
        <v>1752</v>
      </c>
      <c r="GP24" s="354" t="s">
        <v>1751</v>
      </c>
      <c r="GQ24" s="387" t="s">
        <v>1752</v>
      </c>
      <c r="GR24" s="354" t="s">
        <v>1751</v>
      </c>
      <c r="GS24" s="354" t="s">
        <v>1752</v>
      </c>
      <c r="GT24" s="354" t="s">
        <v>1751</v>
      </c>
      <c r="GU24" s="354" t="s">
        <v>1752</v>
      </c>
      <c r="GV24" s="354" t="s">
        <v>1751</v>
      </c>
      <c r="GW24" s="394" t="s">
        <v>1752</v>
      </c>
      <c r="GX24" s="580"/>
      <c r="GY24" s="578"/>
      <c r="GZ24" s="578"/>
      <c r="HA24" s="578"/>
      <c r="HB24" s="383" t="s">
        <v>1276</v>
      </c>
      <c r="HC24" s="383" t="s">
        <v>1277</v>
      </c>
      <c r="HD24" s="578"/>
      <c r="HE24" s="578"/>
      <c r="HF24" s="578"/>
      <c r="HG24" s="578"/>
      <c r="HH24" s="383" t="s">
        <v>1891</v>
      </c>
      <c r="HI24" s="383" t="s">
        <v>1891</v>
      </c>
      <c r="HJ24" s="383" t="s">
        <v>1891</v>
      </c>
      <c r="HK24" s="388" t="s">
        <v>1891</v>
      </c>
      <c r="HL24" s="396" t="s">
        <v>1640</v>
      </c>
      <c r="HM24" s="353" t="s">
        <v>1639</v>
      </c>
      <c r="HN24" s="610"/>
      <c r="HO24" s="774"/>
      <c r="HP24" s="403" t="s">
        <v>1776</v>
      </c>
      <c r="HQ24" s="388" t="s">
        <v>1950</v>
      </c>
      <c r="HR24" s="441" t="s">
        <v>419</v>
      </c>
      <c r="HS24" s="383" t="s">
        <v>420</v>
      </c>
      <c r="HT24" s="383" t="s">
        <v>421</v>
      </c>
      <c r="HU24" s="383" t="s">
        <v>422</v>
      </c>
      <c r="HV24" s="383" t="s">
        <v>423</v>
      </c>
      <c r="HW24" s="383" t="s">
        <v>424</v>
      </c>
      <c r="HX24" s="383" t="s">
        <v>425</v>
      </c>
      <c r="HY24" s="383" t="s">
        <v>426</v>
      </c>
      <c r="HZ24" s="383" t="s">
        <v>427</v>
      </c>
      <c r="IA24" s="383" t="s">
        <v>428</v>
      </c>
      <c r="IB24" s="383" t="s">
        <v>429</v>
      </c>
      <c r="IC24" s="383" t="s">
        <v>430</v>
      </c>
      <c r="ID24" s="403" t="s">
        <v>431</v>
      </c>
      <c r="IE24" s="403" t="s">
        <v>432</v>
      </c>
      <c r="IF24" s="403" t="s">
        <v>433</v>
      </c>
      <c r="IG24" s="403" t="s">
        <v>1778</v>
      </c>
      <c r="IH24" s="876"/>
      <c r="II24" s="578"/>
      <c r="IJ24" s="578"/>
      <c r="IK24" s="578"/>
      <c r="IL24" s="578"/>
      <c r="IM24" s="578"/>
      <c r="IN24" s="578"/>
      <c r="IO24" s="578"/>
      <c r="IP24" s="578"/>
      <c r="IQ24" s="578"/>
      <c r="IR24" s="578"/>
      <c r="IS24" s="584"/>
      <c r="IT24" s="441" t="s">
        <v>1005</v>
      </c>
      <c r="IU24" s="383" t="s">
        <v>1006</v>
      </c>
      <c r="IV24" s="383" t="s">
        <v>1005</v>
      </c>
      <c r="IW24" s="383" t="s">
        <v>1006</v>
      </c>
      <c r="IX24" s="383" t="s">
        <v>1005</v>
      </c>
      <c r="IY24" s="383" t="s">
        <v>1006</v>
      </c>
      <c r="IZ24" s="383" t="s">
        <v>1005</v>
      </c>
      <c r="JA24" s="383" t="s">
        <v>1006</v>
      </c>
      <c r="JB24" s="383" t="s">
        <v>1005</v>
      </c>
      <c r="JC24" s="383" t="s">
        <v>1006</v>
      </c>
      <c r="JD24" s="383" t="s">
        <v>1005</v>
      </c>
      <c r="JE24" s="403" t="s">
        <v>1006</v>
      </c>
      <c r="JF24" s="580"/>
      <c r="JG24" s="578"/>
      <c r="JH24" s="578"/>
      <c r="JI24" s="578"/>
      <c r="JJ24" s="578"/>
      <c r="JK24" s="578"/>
      <c r="JL24" s="578"/>
      <c r="JM24" s="578"/>
      <c r="JN24" s="578"/>
      <c r="JO24" s="578"/>
      <c r="JP24" s="584"/>
      <c r="JQ24" s="403" t="s">
        <v>1021</v>
      </c>
      <c r="JR24" s="403" t="s">
        <v>1021</v>
      </c>
      <c r="JS24" s="403" t="s">
        <v>1021</v>
      </c>
      <c r="JT24" s="403" t="s">
        <v>1021</v>
      </c>
      <c r="JU24" s="403" t="s">
        <v>1021</v>
      </c>
      <c r="JV24" s="403" t="s">
        <v>1021</v>
      </c>
      <c r="JW24" s="403" t="s">
        <v>1021</v>
      </c>
      <c r="JX24" s="403" t="s">
        <v>1021</v>
      </c>
      <c r="JY24" s="403" t="s">
        <v>1021</v>
      </c>
      <c r="JZ24" s="403" t="s">
        <v>1021</v>
      </c>
      <c r="KA24" s="403" t="s">
        <v>1021</v>
      </c>
      <c r="KB24" s="876"/>
      <c r="KC24" s="578"/>
      <c r="KD24" s="578"/>
      <c r="KE24" s="386" t="s">
        <v>37</v>
      </c>
      <c r="KF24" s="578"/>
      <c r="KG24" s="410" t="s">
        <v>92</v>
      </c>
      <c r="KH24" s="578"/>
      <c r="KI24" s="354" t="s">
        <v>92</v>
      </c>
      <c r="KJ24" s="578"/>
      <c r="KK24" s="383" t="s">
        <v>92</v>
      </c>
      <c r="KL24" s="595"/>
      <c r="KM24" s="383" t="s">
        <v>92</v>
      </c>
      <c r="KN24" s="595"/>
      <c r="KO24" s="383" t="s">
        <v>92</v>
      </c>
      <c r="KP24" s="595"/>
      <c r="KQ24" s="383" t="s">
        <v>92</v>
      </c>
      <c r="KR24" s="595"/>
      <c r="KS24" s="383" t="s">
        <v>92</v>
      </c>
      <c r="KT24" s="595"/>
      <c r="KU24" s="388" t="s">
        <v>39</v>
      </c>
      <c r="KV24" s="580"/>
      <c r="KW24" s="578"/>
      <c r="KX24" s="578"/>
      <c r="KY24" s="578"/>
      <c r="KZ24" s="578"/>
      <c r="LA24" s="578"/>
      <c r="LB24" s="578"/>
      <c r="LC24" s="584"/>
      <c r="LD24" s="654"/>
      <c r="LE24" s="595"/>
      <c r="LF24" s="595"/>
      <c r="LG24" s="595"/>
      <c r="LH24" s="595"/>
      <c r="LI24" s="595"/>
      <c r="LJ24" s="595"/>
      <c r="LK24" s="595"/>
      <c r="LL24" s="595"/>
      <c r="LM24" s="595"/>
      <c r="LN24" s="595"/>
      <c r="LO24" s="595"/>
      <c r="LP24" s="595"/>
      <c r="LQ24" s="595"/>
      <c r="LR24" s="595"/>
      <c r="LS24" s="595"/>
      <c r="LT24" s="595"/>
      <c r="LU24" s="595"/>
      <c r="LV24" s="595"/>
      <c r="LW24" s="595"/>
      <c r="LX24" s="595"/>
      <c r="LY24" s="595"/>
      <c r="LZ24" s="595"/>
      <c r="MA24" s="692"/>
      <c r="MB24" s="654"/>
      <c r="MC24" s="595"/>
      <c r="MD24" s="595"/>
      <c r="ME24" s="595"/>
      <c r="MF24" s="595"/>
      <c r="MG24" s="595"/>
      <c r="MH24" s="595"/>
      <c r="MI24" s="595"/>
      <c r="MJ24" s="595"/>
      <c r="MK24" s="595"/>
      <c r="ML24" s="595"/>
      <c r="MM24" s="595"/>
      <c r="MN24" s="595"/>
      <c r="MO24" s="595"/>
      <c r="MP24" s="595"/>
      <c r="MQ24" s="595"/>
      <c r="MR24" s="595"/>
      <c r="MS24" s="595"/>
      <c r="MT24" s="595"/>
      <c r="MU24" s="595"/>
      <c r="MV24" s="595"/>
      <c r="MW24" s="595"/>
      <c r="MX24" s="595"/>
      <c r="MY24" s="595"/>
      <c r="MZ24" s="595"/>
      <c r="NA24" s="595"/>
      <c r="NB24" s="595"/>
      <c r="NC24" s="595"/>
      <c r="ND24" s="595"/>
      <c r="NE24" s="595"/>
      <c r="NF24" s="595"/>
      <c r="NG24" s="595"/>
      <c r="NH24" s="595"/>
      <c r="NI24" s="692"/>
      <c r="NJ24" s="945"/>
      <c r="NK24" s="944"/>
      <c r="NL24" s="944"/>
      <c r="NM24" s="944"/>
      <c r="NN24" s="944"/>
      <c r="NO24" s="944"/>
      <c r="NP24" s="944"/>
      <c r="NQ24" s="944"/>
      <c r="NR24" s="944"/>
      <c r="NS24" s="944"/>
      <c r="NT24" s="389" t="s">
        <v>2277</v>
      </c>
      <c r="NU24" s="441" t="s">
        <v>2294</v>
      </c>
      <c r="NV24" s="383" t="s">
        <v>2295</v>
      </c>
      <c r="NW24" s="383" t="s">
        <v>2296</v>
      </c>
      <c r="NX24" s="383" t="s">
        <v>2297</v>
      </c>
      <c r="NY24" s="383" t="s">
        <v>2298</v>
      </c>
      <c r="NZ24" s="383" t="s">
        <v>2299</v>
      </c>
      <c r="OA24" s="383" t="s">
        <v>2300</v>
      </c>
      <c r="OB24" s="383" t="s">
        <v>2301</v>
      </c>
      <c r="OC24" s="383" t="s">
        <v>2302</v>
      </c>
      <c r="OD24" s="383" t="s">
        <v>2303</v>
      </c>
      <c r="OE24" s="383" t="s">
        <v>2304</v>
      </c>
      <c r="OF24" s="383" t="s">
        <v>2305</v>
      </c>
      <c r="OG24" s="383" t="s">
        <v>2306</v>
      </c>
      <c r="OH24" s="383" t="s">
        <v>2307</v>
      </c>
      <c r="OI24" s="403" t="s">
        <v>2308</v>
      </c>
      <c r="OJ24" s="403" t="s">
        <v>2309</v>
      </c>
      <c r="OK24" s="397" t="s">
        <v>2324</v>
      </c>
      <c r="OL24" s="354" t="s">
        <v>2324</v>
      </c>
      <c r="OM24" s="354" t="s">
        <v>2324</v>
      </c>
      <c r="ON24" s="354" t="s">
        <v>2324</v>
      </c>
      <c r="OO24" s="354" t="s">
        <v>2324</v>
      </c>
      <c r="OP24" s="354" t="s">
        <v>2324</v>
      </c>
      <c r="OQ24" s="354" t="s">
        <v>2324</v>
      </c>
      <c r="OR24" s="354" t="s">
        <v>2324</v>
      </c>
      <c r="OS24" s="354" t="s">
        <v>2324</v>
      </c>
      <c r="OT24" s="354" t="s">
        <v>2324</v>
      </c>
      <c r="OU24" s="354" t="s">
        <v>2324</v>
      </c>
      <c r="OV24" s="354" t="s">
        <v>2324</v>
      </c>
      <c r="OW24" s="354" t="s">
        <v>2324</v>
      </c>
      <c r="OX24" s="394" t="s">
        <v>2324</v>
      </c>
      <c r="OY24" s="441" t="s">
        <v>2324</v>
      </c>
      <c r="OZ24" s="383" t="s">
        <v>2324</v>
      </c>
      <c r="PA24" s="383" t="s">
        <v>2324</v>
      </c>
      <c r="PB24" s="383" t="s">
        <v>2324</v>
      </c>
      <c r="PC24" s="383" t="s">
        <v>2324</v>
      </c>
      <c r="PD24" s="383" t="s">
        <v>2324</v>
      </c>
      <c r="PE24" s="383" t="s">
        <v>2324</v>
      </c>
      <c r="PF24" s="383" t="s">
        <v>2324</v>
      </c>
      <c r="PG24" s="383" t="s">
        <v>2324</v>
      </c>
      <c r="PH24" s="383" t="s">
        <v>2324</v>
      </c>
      <c r="PI24" s="383" t="s">
        <v>2324</v>
      </c>
      <c r="PJ24" s="383" t="s">
        <v>2324</v>
      </c>
      <c r="PK24" s="383" t="s">
        <v>2324</v>
      </c>
      <c r="PL24" s="383" t="s">
        <v>2324</v>
      </c>
      <c r="PM24" s="383" t="s">
        <v>2324</v>
      </c>
      <c r="PN24" s="383" t="s">
        <v>2324</v>
      </c>
      <c r="PO24" s="383" t="s">
        <v>2324</v>
      </c>
      <c r="PP24" s="388" t="s">
        <v>2324</v>
      </c>
      <c r="PQ24" s="401" t="s">
        <v>2324</v>
      </c>
      <c r="PR24" s="383" t="s">
        <v>2324</v>
      </c>
      <c r="PS24" s="383" t="s">
        <v>2324</v>
      </c>
      <c r="PT24" s="383" t="s">
        <v>2324</v>
      </c>
      <c r="PU24" s="383" t="s">
        <v>2324</v>
      </c>
      <c r="PV24" s="383" t="s">
        <v>2324</v>
      </c>
      <c r="PW24" s="383" t="s">
        <v>2324</v>
      </c>
      <c r="PX24" s="383" t="s">
        <v>2324</v>
      </c>
      <c r="PY24" s="383" t="s">
        <v>2324</v>
      </c>
      <c r="PZ24" s="383" t="s">
        <v>2324</v>
      </c>
      <c r="QA24" s="383" t="s">
        <v>2324</v>
      </c>
      <c r="QB24" s="383" t="s">
        <v>2324</v>
      </c>
      <c r="QC24" s="383" t="s">
        <v>2324</v>
      </c>
      <c r="QD24" s="388" t="s">
        <v>2324</v>
      </c>
      <c r="QE24" s="396" t="s">
        <v>2324</v>
      </c>
      <c r="QF24" s="353" t="s">
        <v>2324</v>
      </c>
      <c r="QG24" s="353" t="s">
        <v>2324</v>
      </c>
      <c r="QH24" s="353" t="s">
        <v>2324</v>
      </c>
      <c r="QI24" s="353" t="s">
        <v>2324</v>
      </c>
      <c r="QJ24" s="353" t="s">
        <v>2324</v>
      </c>
      <c r="QK24" s="353" t="s">
        <v>2324</v>
      </c>
      <c r="QL24" s="353" t="s">
        <v>2324</v>
      </c>
      <c r="QM24" s="353" t="s">
        <v>2324</v>
      </c>
      <c r="QN24" s="353" t="s">
        <v>2324</v>
      </c>
      <c r="QO24" s="386" t="s">
        <v>2324</v>
      </c>
      <c r="QP24" s="388" t="s">
        <v>2324</v>
      </c>
      <c r="QQ24" s="401" t="s">
        <v>2495</v>
      </c>
      <c r="QR24" s="383" t="s">
        <v>2496</v>
      </c>
      <c r="QS24" s="383" t="s">
        <v>2495</v>
      </c>
      <c r="QT24" s="383" t="s">
        <v>2496</v>
      </c>
      <c r="QU24" s="383" t="s">
        <v>2495</v>
      </c>
      <c r="QV24" s="383" t="s">
        <v>2496</v>
      </c>
      <c r="QW24" s="383" t="s">
        <v>2495</v>
      </c>
      <c r="QX24" s="383" t="s">
        <v>2496</v>
      </c>
      <c r="QY24" s="383" t="s">
        <v>2495</v>
      </c>
      <c r="QZ24" s="383" t="s">
        <v>2496</v>
      </c>
      <c r="RA24" s="383" t="s">
        <v>2495</v>
      </c>
      <c r="RB24" s="383" t="s">
        <v>2496</v>
      </c>
      <c r="RC24" s="383" t="s">
        <v>2495</v>
      </c>
      <c r="RD24" s="383" t="s">
        <v>2496</v>
      </c>
      <c r="RE24" s="383" t="s">
        <v>2495</v>
      </c>
      <c r="RF24" s="388" t="s">
        <v>2496</v>
      </c>
      <c r="RG24" s="398" t="s">
        <v>2403</v>
      </c>
      <c r="RH24" s="386" t="s">
        <v>2404</v>
      </c>
      <c r="RI24" s="386" t="s">
        <v>2405</v>
      </c>
      <c r="RJ24" s="386" t="s">
        <v>2405</v>
      </c>
      <c r="RK24" s="386" t="s">
        <v>2406</v>
      </c>
      <c r="RL24" s="386" t="s">
        <v>2406</v>
      </c>
      <c r="RM24" s="386" t="s">
        <v>2407</v>
      </c>
      <c r="RN24" s="386" t="s">
        <v>2407</v>
      </c>
      <c r="RO24" s="386" t="s">
        <v>2408</v>
      </c>
      <c r="RP24" s="386" t="s">
        <v>2408</v>
      </c>
      <c r="RQ24" s="386" t="s">
        <v>2409</v>
      </c>
      <c r="RR24" s="386" t="s">
        <v>2409</v>
      </c>
      <c r="RS24" s="386" t="s">
        <v>2410</v>
      </c>
      <c r="RT24" s="386" t="s">
        <v>2410</v>
      </c>
      <c r="RU24" s="386" t="s">
        <v>2411</v>
      </c>
      <c r="RV24" s="386" t="s">
        <v>2411</v>
      </c>
      <c r="RW24" s="386" t="s">
        <v>2412</v>
      </c>
      <c r="RX24" s="386" t="s">
        <v>2412</v>
      </c>
      <c r="RY24" s="386" t="s">
        <v>2413</v>
      </c>
      <c r="RZ24" s="408" t="s">
        <v>2413</v>
      </c>
      <c r="SA24" s="582"/>
      <c r="SB24" s="578"/>
      <c r="SC24" s="578"/>
      <c r="SD24" s="578"/>
      <c r="SE24" s="578"/>
      <c r="SF24" s="578"/>
      <c r="SG24" s="578"/>
      <c r="SH24" s="578"/>
      <c r="SI24" s="578"/>
      <c r="SJ24" s="578"/>
      <c r="SK24" s="578"/>
      <c r="SL24" s="383" t="s">
        <v>1929</v>
      </c>
      <c r="SM24" s="578"/>
      <c r="SN24" s="298" t="s">
        <v>1929</v>
      </c>
      <c r="SO24" s="578"/>
      <c r="SP24" s="383" t="s">
        <v>3011</v>
      </c>
      <c r="SQ24" s="578"/>
      <c r="SR24" s="298" t="s">
        <v>3011</v>
      </c>
      <c r="SS24" s="582"/>
      <c r="ST24" s="578"/>
      <c r="SU24" s="582"/>
      <c r="SV24" s="578"/>
      <c r="SW24" s="582"/>
      <c r="SX24" s="578"/>
      <c r="SY24" s="582"/>
      <c r="SZ24" s="578"/>
      <c r="TA24" s="582"/>
      <c r="TB24" s="578"/>
      <c r="TC24" s="582"/>
      <c r="TD24" s="578"/>
      <c r="TE24" s="582"/>
      <c r="TF24" s="578"/>
      <c r="TG24" s="582"/>
      <c r="TH24" s="578"/>
      <c r="TI24" s="582"/>
      <c r="TJ24" s="578"/>
      <c r="TK24" s="578"/>
      <c r="TL24" s="578"/>
      <c r="TM24" s="578"/>
      <c r="TN24" s="578"/>
      <c r="TO24" s="578"/>
      <c r="TP24" s="578"/>
      <c r="TQ24" s="578"/>
      <c r="TR24" s="578"/>
      <c r="TS24" s="578"/>
      <c r="TT24" s="578"/>
      <c r="TU24" s="578"/>
      <c r="TV24" s="578"/>
      <c r="TW24" s="578"/>
      <c r="TX24" s="578"/>
      <c r="TY24" s="578"/>
      <c r="TZ24" s="578"/>
      <c r="UA24" s="578"/>
      <c r="UB24" s="578"/>
      <c r="UC24" s="578"/>
      <c r="UD24" s="578"/>
      <c r="UE24" s="578"/>
      <c r="UF24" s="578"/>
      <c r="UG24" s="578"/>
      <c r="UH24" s="578"/>
      <c r="UI24" s="578"/>
      <c r="UJ24" s="578"/>
      <c r="UK24" s="578"/>
      <c r="UL24" s="578"/>
      <c r="UM24" s="578"/>
      <c r="UN24" s="578"/>
      <c r="UO24" s="578"/>
      <c r="UP24" s="578"/>
      <c r="UQ24" s="578"/>
      <c r="UR24" s="578"/>
      <c r="US24" s="578"/>
      <c r="UT24" s="578"/>
      <c r="UU24" s="578"/>
      <c r="UV24" s="584"/>
      <c r="UW24" s="582"/>
      <c r="UX24" s="578"/>
      <c r="UY24" s="582"/>
      <c r="UZ24" s="582"/>
      <c r="VA24" s="582"/>
      <c r="VB24" s="578"/>
      <c r="VC24" s="582"/>
      <c r="VD24" s="578"/>
      <c r="VE24" s="582"/>
      <c r="VF24" s="578"/>
      <c r="VG24" s="582"/>
      <c r="VH24" s="578"/>
      <c r="VI24" s="582"/>
      <c r="VJ24" s="578"/>
      <c r="VK24" s="582"/>
      <c r="VL24" s="578"/>
      <c r="VM24" s="582"/>
      <c r="VN24" s="578"/>
      <c r="VO24" s="582"/>
      <c r="VP24" s="578"/>
      <c r="VQ24" s="582"/>
      <c r="VR24" s="578"/>
      <c r="VS24" s="582"/>
      <c r="VT24" s="578"/>
      <c r="VU24" s="582"/>
      <c r="VV24" s="578"/>
      <c r="VW24" s="578"/>
      <c r="VX24" s="578"/>
      <c r="VY24" s="578"/>
      <c r="VZ24" s="578"/>
      <c r="WA24" s="578"/>
      <c r="WB24" s="578"/>
      <c r="WC24" s="578"/>
      <c r="WD24" s="578"/>
      <c r="WE24" s="578"/>
      <c r="WF24" s="578"/>
      <c r="WG24" s="578"/>
      <c r="WH24" s="578"/>
      <c r="WI24" s="578"/>
      <c r="WJ24" s="578"/>
      <c r="WK24" s="578"/>
      <c r="WL24" s="578"/>
      <c r="WM24" s="578"/>
      <c r="WN24" s="578"/>
      <c r="WO24" s="578"/>
      <c r="WP24" s="578"/>
      <c r="WQ24" s="578"/>
      <c r="WR24" s="578"/>
      <c r="WS24" s="578"/>
      <c r="WT24" s="578"/>
      <c r="WU24" s="578"/>
      <c r="WV24" s="578"/>
      <c r="WW24" s="578"/>
      <c r="WX24" s="578"/>
      <c r="WY24" s="578"/>
      <c r="WZ24" s="578"/>
      <c r="XA24" s="578"/>
      <c r="XB24" s="578"/>
      <c r="XC24" s="580"/>
      <c r="XD24" s="578"/>
      <c r="XE24" s="578"/>
      <c r="XF24" s="578"/>
      <c r="XG24" s="578"/>
      <c r="XH24" s="578"/>
      <c r="XI24" s="578"/>
      <c r="XJ24" s="578"/>
      <c r="XK24" s="578"/>
      <c r="XL24" s="578"/>
      <c r="XM24" s="578"/>
      <c r="XN24" s="578"/>
      <c r="XO24" s="578"/>
      <c r="XP24" s="578"/>
      <c r="XQ24" s="578"/>
      <c r="XR24" s="578"/>
      <c r="XS24" s="578"/>
      <c r="XT24" s="578"/>
      <c r="XU24" s="578"/>
      <c r="XV24" s="578"/>
      <c r="XW24" s="578"/>
      <c r="XX24" s="578"/>
      <c r="XY24" s="578"/>
      <c r="XZ24" s="578"/>
      <c r="YA24" s="578"/>
      <c r="YB24" s="578"/>
      <c r="YC24" s="578"/>
      <c r="YD24" s="578"/>
      <c r="YE24" s="578"/>
      <c r="YF24" s="578"/>
      <c r="YG24" s="578"/>
      <c r="YH24" s="578"/>
      <c r="YI24" s="578"/>
      <c r="YJ24" s="578"/>
      <c r="YK24" s="578"/>
      <c r="YL24" s="578"/>
      <c r="YM24" s="578"/>
      <c r="YN24" s="578"/>
      <c r="YO24" s="578"/>
      <c r="YP24" s="578"/>
      <c r="YQ24" s="578"/>
      <c r="YR24" s="578"/>
      <c r="YS24" s="578"/>
      <c r="YT24" s="578"/>
      <c r="YU24" s="578"/>
      <c r="YV24" s="578"/>
      <c r="YW24" s="578"/>
      <c r="YX24" s="578"/>
      <c r="YY24" s="578"/>
      <c r="YZ24" s="578"/>
      <c r="ZA24" s="578"/>
      <c r="ZB24" s="578"/>
      <c r="ZC24" s="578"/>
      <c r="ZD24" s="578"/>
      <c r="ZE24" s="578"/>
      <c r="ZF24" s="578"/>
      <c r="ZG24" s="578"/>
      <c r="ZH24" s="578"/>
      <c r="ZI24" s="578"/>
      <c r="ZJ24" s="564"/>
      <c r="ZK24" s="580"/>
      <c r="ZL24" s="578"/>
      <c r="ZM24" s="578"/>
      <c r="ZN24" s="584"/>
      <c r="ZO24" s="580"/>
      <c r="ZP24" s="353" t="s">
        <v>2125</v>
      </c>
      <c r="ZQ24" s="580"/>
      <c r="ZR24" s="353" t="s">
        <v>2125</v>
      </c>
      <c r="ZS24" s="975"/>
      <c r="ZT24" s="773"/>
      <c r="ZU24" s="382" t="s">
        <v>1919</v>
      </c>
      <c r="ZV24" s="773"/>
      <c r="ZW24" s="382" t="s">
        <v>1919</v>
      </c>
      <c r="ZX24" s="773"/>
      <c r="ZY24" s="382" t="s">
        <v>2080</v>
      </c>
      <c r="ZZ24" s="773"/>
      <c r="AAA24" s="382" t="s">
        <v>2080</v>
      </c>
      <c r="AAB24" s="773"/>
      <c r="AAC24" s="382" t="s">
        <v>2085</v>
      </c>
      <c r="AAD24" s="773"/>
      <c r="AAE24" s="382" t="s">
        <v>2085</v>
      </c>
      <c r="AAF24" s="773"/>
      <c r="AAG24" s="382" t="s">
        <v>2092</v>
      </c>
      <c r="AAH24" s="773"/>
      <c r="AAI24" s="382" t="s">
        <v>2092</v>
      </c>
      <c r="AAJ24" s="773"/>
      <c r="AAK24" s="382" t="s">
        <v>2097</v>
      </c>
      <c r="AAL24" s="773"/>
      <c r="AAM24" s="382" t="s">
        <v>2097</v>
      </c>
      <c r="AAN24" s="773"/>
      <c r="AAO24" s="382" t="s">
        <v>2102</v>
      </c>
      <c r="AAP24" s="773"/>
      <c r="AAQ24" s="382" t="s">
        <v>2102</v>
      </c>
      <c r="AAR24" s="773"/>
      <c r="AAS24" s="382" t="s">
        <v>1920</v>
      </c>
      <c r="AAT24" s="773"/>
      <c r="AAU24" s="301" t="s">
        <v>1920</v>
      </c>
      <c r="AAV24" s="1015"/>
      <c r="AAW24" s="582"/>
      <c r="AAX24" s="578"/>
      <c r="AAY24" s="441" t="s">
        <v>47</v>
      </c>
      <c r="AAZ24" s="383" t="s">
        <v>50</v>
      </c>
      <c r="ABA24" s="383" t="s">
        <v>46</v>
      </c>
      <c r="ABB24" s="383" t="s">
        <v>49</v>
      </c>
      <c r="ABC24" s="383" t="s">
        <v>54</v>
      </c>
      <c r="ABD24" s="383" t="s">
        <v>60</v>
      </c>
      <c r="ABE24" s="383" t="s">
        <v>62</v>
      </c>
      <c r="ABF24" s="383" t="s">
        <v>59</v>
      </c>
      <c r="ABG24" s="388" t="s">
        <v>61</v>
      </c>
      <c r="ABH24" s="876"/>
      <c r="ABI24" s="578"/>
      <c r="ABJ24" s="578"/>
      <c r="ABK24" s="578"/>
      <c r="ABL24" s="578"/>
      <c r="ABM24" s="578"/>
      <c r="ABN24" s="578"/>
      <c r="ABO24" s="578"/>
      <c r="ABP24" s="578"/>
      <c r="ABQ24" s="578"/>
      <c r="ABR24" s="578"/>
      <c r="ABS24" s="584"/>
      <c r="ABT24" s="876"/>
      <c r="ABU24" s="578"/>
      <c r="ABV24" s="388" t="s">
        <v>1597</v>
      </c>
      <c r="ABW24" s="580"/>
      <c r="ABX24" s="353" t="s">
        <v>2598</v>
      </c>
      <c r="ABY24" s="580"/>
      <c r="ABZ24" s="383" t="s">
        <v>2598</v>
      </c>
      <c r="ACA24" s="582"/>
      <c r="ACB24" s="353" t="s">
        <v>2599</v>
      </c>
      <c r="ACC24" s="580"/>
      <c r="ACD24" s="353" t="s">
        <v>2599</v>
      </c>
      <c r="ACE24" s="582"/>
      <c r="ACF24" s="353" t="s">
        <v>2600</v>
      </c>
      <c r="ACG24" s="580"/>
      <c r="ACH24" s="393" t="s">
        <v>2601</v>
      </c>
      <c r="ACI24" s="580"/>
      <c r="ACJ24" s="353" t="s">
        <v>3275</v>
      </c>
      <c r="ACK24" s="580"/>
      <c r="ACL24" s="383" t="s">
        <v>3275</v>
      </c>
      <c r="ACM24" s="582"/>
      <c r="ACN24" s="353" t="s">
        <v>3276</v>
      </c>
      <c r="ACO24" s="580"/>
      <c r="ACP24" s="353" t="s">
        <v>3276</v>
      </c>
      <c r="ACQ24" s="582"/>
      <c r="ACR24" s="353" t="s">
        <v>2600</v>
      </c>
      <c r="ACS24" s="580"/>
      <c r="ACT24" s="386" t="s">
        <v>2601</v>
      </c>
      <c r="ACU24" s="580"/>
      <c r="ACV24" s="353" t="s">
        <v>3275</v>
      </c>
      <c r="ACW24" s="580"/>
      <c r="ACX24" s="383" t="s">
        <v>3275</v>
      </c>
      <c r="ACY24" s="582"/>
      <c r="ACZ24" s="353" t="s">
        <v>3276</v>
      </c>
      <c r="ADA24" s="580"/>
      <c r="ADB24" s="353" t="s">
        <v>3276</v>
      </c>
      <c r="ADC24" s="582"/>
      <c r="ADD24" s="353" t="s">
        <v>2600</v>
      </c>
      <c r="ADE24" s="580"/>
      <c r="ADF24" s="386" t="s">
        <v>2601</v>
      </c>
      <c r="ADG24" s="582"/>
      <c r="ADH24" s="353" t="s">
        <v>2600</v>
      </c>
      <c r="ADI24" s="580"/>
      <c r="ADJ24" s="386" t="s">
        <v>2601</v>
      </c>
      <c r="ADK24" s="580"/>
      <c r="ADL24" s="584"/>
      <c r="ADM24" s="320" t="s">
        <v>2611</v>
      </c>
      <c r="ADN24" s="582"/>
      <c r="ADO24" s="584"/>
      <c r="ADP24" s="299" t="s">
        <v>2617</v>
      </c>
      <c r="ADQ24" s="876"/>
      <c r="ADR24" s="578"/>
      <c r="ADS24" s="403" t="s">
        <v>2705</v>
      </c>
      <c r="ADT24" s="654"/>
      <c r="ADU24" s="595"/>
      <c r="ADV24" s="388" t="s">
        <v>2713</v>
      </c>
      <c r="ADW24" s="401" t="s">
        <v>2931</v>
      </c>
      <c r="ADX24" s="383" t="s">
        <v>2931</v>
      </c>
      <c r="ADY24" s="383" t="s">
        <v>2931</v>
      </c>
      <c r="ADZ24" s="383" t="s">
        <v>2931</v>
      </c>
      <c r="AEA24" s="383" t="s">
        <v>2931</v>
      </c>
      <c r="AEB24" s="383" t="s">
        <v>2931</v>
      </c>
      <c r="AEC24" s="383" t="s">
        <v>2931</v>
      </c>
      <c r="AED24" s="383" t="s">
        <v>2931</v>
      </c>
      <c r="AEE24" s="383" t="s">
        <v>2931</v>
      </c>
      <c r="AEF24" s="388" t="s">
        <v>2931</v>
      </c>
      <c r="AEG24" s="876"/>
      <c r="AEH24" s="578"/>
      <c r="AEI24" s="403" t="s">
        <v>2790</v>
      </c>
      <c r="AEJ24" s="580"/>
      <c r="AEK24" s="578"/>
      <c r="AEL24" s="578"/>
      <c r="AEM24" s="564"/>
      <c r="AEN24" s="580"/>
      <c r="AEO24" s="584"/>
      <c r="AEP24" s="401" t="s">
        <v>3057</v>
      </c>
      <c r="AEQ24" s="441" t="s">
        <v>3043</v>
      </c>
      <c r="AER24" s="383" t="s">
        <v>3045</v>
      </c>
      <c r="AES24" s="383" t="s">
        <v>3059</v>
      </c>
      <c r="AET24" s="383" t="s">
        <v>3048</v>
      </c>
      <c r="AEU24" s="383" t="s">
        <v>3050</v>
      </c>
      <c r="AEV24" s="383" t="s">
        <v>3059</v>
      </c>
      <c r="AEW24" s="383" t="s">
        <v>3049</v>
      </c>
      <c r="AEX24" s="388" t="s">
        <v>3051</v>
      </c>
      <c r="AEY24" s="654"/>
      <c r="AEZ24" s="595"/>
      <c r="AFA24" s="595"/>
      <c r="AFB24" s="692"/>
      <c r="AFC24" s="654"/>
      <c r="AFD24" s="595"/>
      <c r="AFE24" s="595"/>
      <c r="AFF24" s="595"/>
      <c r="AFG24" s="595"/>
      <c r="AFH24" s="595"/>
      <c r="AFI24" s="595"/>
      <c r="AFJ24" s="692"/>
      <c r="AFK24" s="582"/>
      <c r="AFL24" s="578"/>
      <c r="AFM24" s="578"/>
      <c r="AFN24" s="578"/>
      <c r="AFO24" s="578"/>
      <c r="AFP24" s="578"/>
      <c r="AFQ24" s="578"/>
      <c r="AFR24" s="578"/>
      <c r="AFS24" s="584"/>
      <c r="AFT24" s="582"/>
      <c r="AFU24" s="578"/>
      <c r="AFV24" s="578"/>
      <c r="AFW24" s="578"/>
      <c r="AFX24" s="388" t="s">
        <v>595</v>
      </c>
      <c r="AFY24" s="819"/>
      <c r="AFZ24" s="610"/>
      <c r="AGA24" s="610"/>
      <c r="AGB24" s="610"/>
      <c r="AGC24" s="610"/>
      <c r="AGD24" s="610"/>
      <c r="AGE24" s="610"/>
      <c r="AGF24" s="610"/>
      <c r="AGG24" s="610"/>
      <c r="AGH24" s="774"/>
      <c r="AGI24" s="610"/>
      <c r="AGJ24" s="774"/>
      <c r="AGK24" s="610"/>
      <c r="AGL24" s="756"/>
      <c r="AGM24" s="818"/>
      <c r="AGN24" s="578"/>
      <c r="AGO24" s="564"/>
      <c r="AGP24" s="578"/>
      <c r="AGQ24" s="779"/>
      <c r="AGR24" s="779"/>
      <c r="AGS24" s="580"/>
      <c r="AGT24" s="578"/>
      <c r="AGU24" s="578"/>
      <c r="AGV24" s="578"/>
      <c r="AGW24" s="383" t="s">
        <v>339</v>
      </c>
      <c r="AGX24" s="578"/>
      <c r="AGY24" s="383" t="s">
        <v>658</v>
      </c>
      <c r="AGZ24" s="578"/>
      <c r="AHA24" s="578"/>
      <c r="AHB24" s="578"/>
      <c r="AHC24" s="578"/>
      <c r="AHD24" s="386" t="s">
        <v>659</v>
      </c>
      <c r="AHE24" s="386" t="s">
        <v>659</v>
      </c>
      <c r="AHF24" s="578"/>
      <c r="AHG24" s="578"/>
      <c r="AHH24" s="383" t="s">
        <v>658</v>
      </c>
      <c r="AHI24" s="595"/>
      <c r="AHJ24" s="578"/>
      <c r="AHK24" s="578"/>
      <c r="AHL24" s="578"/>
      <c r="AHM24" s="564"/>
      <c r="AHN24" s="654"/>
      <c r="AHO24" s="595"/>
      <c r="AHP24" s="595"/>
      <c r="AHQ24" s="595"/>
      <c r="AHR24" s="595"/>
      <c r="AHS24" s="595"/>
      <c r="AHT24" s="595"/>
      <c r="AHU24" s="595"/>
      <c r="AHV24" s="595"/>
      <c r="AHW24" s="595"/>
      <c r="AHX24" s="595"/>
      <c r="AHY24" s="595"/>
      <c r="AHZ24" s="595"/>
      <c r="AIA24" s="595"/>
      <c r="AIB24" s="595"/>
      <c r="AIC24" s="595"/>
      <c r="AID24" s="595"/>
      <c r="AIE24" s="595"/>
      <c r="AIF24" s="595"/>
      <c r="AIG24" s="595"/>
      <c r="AIH24" s="578"/>
      <c r="AII24" s="564"/>
      <c r="AIJ24" s="580"/>
      <c r="AIK24" s="584"/>
      <c r="AIL24" s="582"/>
      <c r="AIM24" s="578"/>
      <c r="AIN24" s="578"/>
      <c r="AIO24" s="578"/>
      <c r="AIP24" s="578"/>
      <c r="AIQ24" s="578"/>
      <c r="AIR24" s="578"/>
      <c r="AIS24" s="578"/>
      <c r="AIT24" s="578"/>
      <c r="AIU24" s="578"/>
      <c r="AIV24" s="578"/>
      <c r="AIW24" s="584"/>
      <c r="AIX24" s="755"/>
      <c r="AIY24" s="710"/>
      <c r="AIZ24" s="710"/>
      <c r="AJA24" s="710"/>
      <c r="AJB24" s="597"/>
      <c r="AJC24" s="710"/>
      <c r="AJD24" s="710"/>
      <c r="AJE24" s="710"/>
      <c r="AJF24" s="710"/>
      <c r="AJG24" s="710"/>
      <c r="AJH24" s="710"/>
      <c r="AJI24" s="710"/>
      <c r="AJJ24" s="710"/>
      <c r="AJK24" s="710"/>
      <c r="AJL24" s="710"/>
      <c r="AJM24" s="710"/>
      <c r="AJN24" s="710"/>
      <c r="AJO24" s="710"/>
      <c r="AJP24" s="710"/>
      <c r="AJQ24" s="710"/>
      <c r="AJR24" s="710"/>
      <c r="AJS24" s="710"/>
      <c r="AJT24" s="710"/>
      <c r="AJU24" s="710"/>
      <c r="AJV24" s="710"/>
      <c r="AJW24" s="710"/>
      <c r="AJX24" s="710"/>
      <c r="AJY24" s="710"/>
      <c r="AJZ24" s="710"/>
      <c r="AKA24" s="806"/>
      <c r="AKB24" s="734"/>
      <c r="AKC24" s="781"/>
      <c r="AKD24" s="580"/>
      <c r="AKE24" s="595"/>
      <c r="AKF24" s="595"/>
      <c r="AKG24" s="578"/>
      <c r="AKH24" s="692"/>
      <c r="AKI24" s="734"/>
      <c r="AKJ24" s="781"/>
      <c r="AKK24" s="761"/>
      <c r="AKL24" s="775"/>
      <c r="AKM24" s="578"/>
      <c r="AKN24" s="595"/>
      <c r="AKO24" s="595"/>
      <c r="AKP24" s="595"/>
      <c r="AKQ24" s="597"/>
      <c r="AKR24" s="775"/>
      <c r="AKS24" s="775"/>
      <c r="AKT24" s="672"/>
      <c r="AKU24" s="654"/>
      <c r="AKV24" s="595"/>
      <c r="AKW24" s="595"/>
      <c r="AKX24" s="592"/>
      <c r="AKY24" s="595"/>
      <c r="AKZ24" s="595"/>
      <c r="ALA24" s="595"/>
      <c r="ALB24" s="595"/>
      <c r="ALC24" s="700"/>
      <c r="ALD24" s="595"/>
      <c r="ALE24" s="595"/>
      <c r="ALF24" s="692"/>
      <c r="ALG24" s="580"/>
      <c r="ALH24" s="578"/>
      <c r="ALI24" s="578"/>
      <c r="ALJ24" s="578"/>
      <c r="ALK24" s="578"/>
      <c r="ALL24" s="578"/>
      <c r="ALM24" s="578"/>
      <c r="ALN24" s="578"/>
      <c r="ALO24" s="578"/>
      <c r="ALP24" s="578"/>
      <c r="ALQ24" s="578"/>
      <c r="ALR24" s="578"/>
      <c r="ALS24" s="578"/>
      <c r="ALT24" s="584"/>
      <c r="ALU24" s="597"/>
      <c r="ALV24" s="710"/>
      <c r="ALW24" s="710"/>
      <c r="ALX24" s="710"/>
      <c r="ALY24" s="710"/>
      <c r="ALZ24" s="710"/>
      <c r="AMA24" s="710"/>
      <c r="AMB24" s="710"/>
      <c r="AMC24" s="710"/>
      <c r="AMD24" s="710"/>
      <c r="AME24" s="710"/>
      <c r="AMF24" s="710"/>
      <c r="AMG24" s="710"/>
      <c r="AMH24" s="710"/>
      <c r="AMI24" s="710"/>
      <c r="AMJ24" s="781"/>
      <c r="AMK24" s="443" t="s">
        <v>2419</v>
      </c>
      <c r="AML24" s="395" t="s">
        <v>2420</v>
      </c>
      <c r="AMM24" s="395" t="s">
        <v>2419</v>
      </c>
      <c r="AMN24" s="395" t="s">
        <v>2420</v>
      </c>
      <c r="AMO24" s="395" t="s">
        <v>2419</v>
      </c>
      <c r="AMP24" s="395" t="s">
        <v>2420</v>
      </c>
      <c r="AMQ24" s="395" t="s">
        <v>2419</v>
      </c>
      <c r="AMR24" s="395" t="s">
        <v>2420</v>
      </c>
      <c r="AMS24" s="395" t="s">
        <v>2419</v>
      </c>
      <c r="AMT24" s="395" t="s">
        <v>2420</v>
      </c>
      <c r="AMU24" s="395" t="s">
        <v>2419</v>
      </c>
      <c r="AMV24" s="395" t="s">
        <v>2420</v>
      </c>
      <c r="AMW24" s="395" t="s">
        <v>2419</v>
      </c>
      <c r="AMX24" s="395" t="s">
        <v>2420</v>
      </c>
      <c r="AMY24" s="395" t="s">
        <v>2419</v>
      </c>
      <c r="AMZ24" s="395" t="s">
        <v>2420</v>
      </c>
      <c r="ANA24" s="395" t="s">
        <v>2419</v>
      </c>
      <c r="ANB24" s="395" t="s">
        <v>2420</v>
      </c>
      <c r="ANC24" s="395" t="s">
        <v>2419</v>
      </c>
      <c r="AND24" s="292" t="s">
        <v>2420</v>
      </c>
      <c r="ANE24" s="654"/>
      <c r="ANF24" s="383" t="s">
        <v>1161</v>
      </c>
      <c r="ANG24" s="595"/>
      <c r="ANH24" s="383" t="s">
        <v>1161</v>
      </c>
      <c r="ANI24" s="595"/>
      <c r="ANJ24" s="383" t="s">
        <v>1162</v>
      </c>
      <c r="ANK24" s="595"/>
      <c r="ANL24" s="403" t="s">
        <v>1162</v>
      </c>
      <c r="ANM24" s="654"/>
      <c r="ANN24" s="383" t="s">
        <v>2807</v>
      </c>
      <c r="ANO24" s="595"/>
      <c r="ANP24" s="383" t="s">
        <v>2807</v>
      </c>
      <c r="ANQ24" s="595"/>
      <c r="ANR24" s="383" t="s">
        <v>2812</v>
      </c>
      <c r="ANS24" s="595"/>
      <c r="ANT24" s="383" t="s">
        <v>2812</v>
      </c>
      <c r="ANU24" s="578"/>
      <c r="ANV24" s="383" t="s">
        <v>2819</v>
      </c>
      <c r="ANW24" s="578"/>
      <c r="ANX24" s="388" t="s">
        <v>2819</v>
      </c>
      <c r="ANY24" s="819"/>
      <c r="ANZ24" s="402" t="s">
        <v>1179</v>
      </c>
      <c r="AOA24" s="610"/>
      <c r="AOB24" s="402" t="s">
        <v>1179</v>
      </c>
      <c r="AOC24" s="610"/>
      <c r="AOD24" s="353" t="s">
        <v>1180</v>
      </c>
      <c r="AOE24" s="610"/>
      <c r="AOF24" s="386" t="s">
        <v>1180</v>
      </c>
      <c r="AOG24" s="578"/>
      <c r="AOH24" s="402" t="s">
        <v>1181</v>
      </c>
      <c r="AOI24" s="578"/>
      <c r="AOJ24" s="408" t="s">
        <v>1181</v>
      </c>
      <c r="AOK24" s="580"/>
      <c r="AOL24" s="564"/>
      <c r="AOM24" s="578"/>
      <c r="AON24" s="578"/>
      <c r="AOO24" s="386" t="s">
        <v>1196</v>
      </c>
      <c r="AOP24" s="386" t="s">
        <v>1197</v>
      </c>
      <c r="AOQ24" s="578"/>
      <c r="AOR24" s="402" t="s">
        <v>1198</v>
      </c>
      <c r="AOS24" s="578"/>
      <c r="AOT24" s="402" t="s">
        <v>1198</v>
      </c>
      <c r="AOU24" s="578"/>
      <c r="AOV24" s="402" t="s">
        <v>1199</v>
      </c>
      <c r="AOW24" s="578"/>
      <c r="AOX24" s="402" t="s">
        <v>1200</v>
      </c>
      <c r="AOY24" s="578"/>
      <c r="AOZ24" s="578"/>
      <c r="APA24" s="386" t="s">
        <v>1201</v>
      </c>
      <c r="APB24" s="578"/>
      <c r="APC24" s="578"/>
      <c r="APD24" s="386" t="s">
        <v>2894</v>
      </c>
      <c r="APE24" s="564"/>
      <c r="APF24" s="584"/>
      <c r="APG24" s="819"/>
      <c r="APH24" s="402" t="s">
        <v>1210</v>
      </c>
      <c r="API24" s="610"/>
      <c r="APJ24" s="402" t="s">
        <v>1210</v>
      </c>
      <c r="APK24" s="610"/>
      <c r="APL24" s="353" t="s">
        <v>1211</v>
      </c>
      <c r="APM24" s="610"/>
      <c r="APN24" s="386" t="s">
        <v>1211</v>
      </c>
      <c r="APO24" s="578"/>
      <c r="APP24" s="402" t="s">
        <v>1181</v>
      </c>
      <c r="APQ24" s="578"/>
      <c r="APR24" s="408" t="s">
        <v>1181</v>
      </c>
      <c r="APS24" s="580"/>
      <c r="APT24" s="564"/>
      <c r="APU24" s="578"/>
      <c r="APV24" s="578"/>
      <c r="APW24" s="386" t="s">
        <v>1223</v>
      </c>
      <c r="APX24" s="386" t="s">
        <v>1224</v>
      </c>
      <c r="APY24" s="578"/>
      <c r="APZ24" s="402" t="s">
        <v>1225</v>
      </c>
      <c r="AQA24" s="578"/>
      <c r="AQB24" s="402" t="s">
        <v>1226</v>
      </c>
      <c r="AQC24" s="578"/>
      <c r="AQD24" s="402" t="s">
        <v>1227</v>
      </c>
      <c r="AQE24" s="578"/>
      <c r="AQF24" s="402" t="s">
        <v>1227</v>
      </c>
      <c r="AQG24" s="578"/>
      <c r="AQH24" s="578"/>
      <c r="AQI24" s="383" t="s">
        <v>1212</v>
      </c>
      <c r="AQJ24" s="578"/>
      <c r="AQK24" s="578"/>
      <c r="AQL24" s="386" t="s">
        <v>2899</v>
      </c>
      <c r="AQM24" s="819"/>
      <c r="AQN24" s="402" t="s">
        <v>3179</v>
      </c>
      <c r="AQO24" s="819"/>
      <c r="AQP24" s="402" t="s">
        <v>3179</v>
      </c>
      <c r="AQQ24" s="610"/>
      <c r="AQR24" s="386" t="s">
        <v>3137</v>
      </c>
      <c r="AQS24" s="610"/>
      <c r="AQT24" s="386" t="s">
        <v>3137</v>
      </c>
      <c r="AQU24" s="610"/>
      <c r="AQV24" s="386" t="s">
        <v>3138</v>
      </c>
      <c r="AQW24" s="610"/>
      <c r="AQX24" s="386" t="s">
        <v>3138</v>
      </c>
      <c r="AQY24" s="610"/>
      <c r="AQZ24" s="386" t="s">
        <v>3139</v>
      </c>
      <c r="ARA24" s="610"/>
      <c r="ARB24" s="386" t="s">
        <v>3139</v>
      </c>
      <c r="ARC24" s="610"/>
      <c r="ARD24" s="386" t="s">
        <v>3140</v>
      </c>
      <c r="ARE24" s="610"/>
      <c r="ARF24" s="386" t="s">
        <v>3140</v>
      </c>
      <c r="ARG24" s="610"/>
      <c r="ARH24" s="386" t="s">
        <v>3141</v>
      </c>
      <c r="ARI24" s="610"/>
      <c r="ARJ24" s="386" t="s">
        <v>3141</v>
      </c>
      <c r="ARK24" s="610"/>
      <c r="ARL24" s="386" t="s">
        <v>3142</v>
      </c>
      <c r="ARM24" s="610"/>
      <c r="ARN24" s="386" t="s">
        <v>3142</v>
      </c>
      <c r="ARO24" s="610"/>
      <c r="ARP24" s="402" t="str">
        <f>MID(ARO23,3,100)</f>
        <v>公私立高級中等學校原住民學生數</v>
      </c>
      <c r="ARQ24" s="610"/>
      <c r="ARR24" s="402" t="str">
        <f>MID(ARQ23,3,100)</f>
        <v>公私立高級中等學校原住民學生數</v>
      </c>
      <c r="ARS24" s="578"/>
      <c r="ART24" s="578"/>
      <c r="ARU24" s="383" t="str">
        <f>ART23</f>
        <v>女性
公私立
高級中等學校
主任級
以上主管
人數</v>
      </c>
      <c r="ARV24" s="578"/>
      <c r="ARW24" s="578"/>
      <c r="ARX24" s="386" t="str">
        <f>MID(ARW23,3,100)</f>
        <v>公私立高級中等學校校長人數</v>
      </c>
      <c r="ARY24" s="580"/>
      <c r="ARZ24" s="354" t="s">
        <v>2025</v>
      </c>
      <c r="ASA24" s="578"/>
      <c r="ASB24" s="354" t="s">
        <v>2025</v>
      </c>
      <c r="ASC24" s="578"/>
      <c r="ASD24" s="383" t="s">
        <v>2032</v>
      </c>
      <c r="ASE24" s="578"/>
      <c r="ASF24" s="388" t="s">
        <v>2032</v>
      </c>
      <c r="ASG24" s="580"/>
      <c r="ASH24" s="402" t="s">
        <v>2015</v>
      </c>
      <c r="ASI24" s="578"/>
      <c r="ASJ24" s="402" t="s">
        <v>2015</v>
      </c>
      <c r="ASK24" s="578"/>
      <c r="ASL24" s="353" t="s">
        <v>2020</v>
      </c>
      <c r="ASM24" s="578"/>
      <c r="ASN24" s="393" t="s">
        <v>2020</v>
      </c>
      <c r="ASO24" s="580"/>
      <c r="ASP24" s="402" t="s">
        <v>2908</v>
      </c>
      <c r="ASQ24" s="578"/>
      <c r="ASR24" s="402" t="s">
        <v>2908</v>
      </c>
      <c r="ASS24" s="578"/>
      <c r="AST24" s="353" t="s">
        <v>2909</v>
      </c>
      <c r="ASU24" s="578"/>
      <c r="ASV24" s="383" t="s">
        <v>2909</v>
      </c>
      <c r="ASW24" s="578"/>
      <c r="ASX24" s="578"/>
      <c r="ASY24" s="386" t="s">
        <v>1272</v>
      </c>
      <c r="ASZ24" s="578"/>
      <c r="ATA24" s="353" t="s">
        <v>2064</v>
      </c>
      <c r="ATB24" s="610"/>
      <c r="ATC24" s="403" t="s">
        <v>2063</v>
      </c>
      <c r="ATD24" s="755"/>
      <c r="ATE24" s="395" t="s">
        <v>2136</v>
      </c>
      <c r="ATF24" s="710"/>
      <c r="ATG24" s="292" t="s">
        <v>2136</v>
      </c>
      <c r="ATH24" s="580"/>
      <c r="ATI24" s="578"/>
      <c r="ATJ24" s="442" t="s">
        <v>2727</v>
      </c>
      <c r="ATK24" s="580"/>
      <c r="ATL24" s="353" t="s">
        <v>3026</v>
      </c>
      <c r="ATM24" s="578"/>
      <c r="ATN24" s="353" t="s">
        <v>3026</v>
      </c>
      <c r="ATO24" s="578"/>
      <c r="ATP24" s="353" t="s">
        <v>3029</v>
      </c>
      <c r="ATQ24" s="578"/>
      <c r="ATR24" s="353" t="s">
        <v>3029</v>
      </c>
      <c r="ATS24" s="578"/>
      <c r="ATT24" s="353" t="s">
        <v>3029</v>
      </c>
      <c r="ATU24" s="578"/>
      <c r="ATV24" s="393" t="s">
        <v>3029</v>
      </c>
      <c r="ATW24" s="582"/>
      <c r="ATX24" s="403" t="s">
        <v>534</v>
      </c>
      <c r="ATY24" s="578"/>
      <c r="ATZ24" s="403" t="s">
        <v>536</v>
      </c>
      <c r="AUA24" s="578"/>
      <c r="AUB24" s="383" t="s">
        <v>538</v>
      </c>
      <c r="AUC24" s="383" t="s">
        <v>2153</v>
      </c>
      <c r="AUD24" s="383" t="s">
        <v>538</v>
      </c>
      <c r="AUE24" s="383" t="s">
        <v>538</v>
      </c>
      <c r="AUF24" s="578"/>
      <c r="AUG24" s="383" t="s">
        <v>542</v>
      </c>
      <c r="AUH24" s="383" t="s">
        <v>2155</v>
      </c>
      <c r="AUI24" s="383" t="s">
        <v>542</v>
      </c>
      <c r="AUJ24" s="388" t="s">
        <v>542</v>
      </c>
      <c r="AUK24" s="383" t="s">
        <v>799</v>
      </c>
      <c r="AUL24" s="403" t="s">
        <v>800</v>
      </c>
      <c r="AUM24" s="580"/>
      <c r="AUN24" s="403" t="s">
        <v>3330</v>
      </c>
      <c r="AUO24" s="578"/>
      <c r="AUP24" s="403" t="s">
        <v>3331</v>
      </c>
      <c r="AUQ24" s="578"/>
      <c r="AUR24" s="578"/>
      <c r="AUS24" s="578"/>
      <c r="AUT24" s="578"/>
      <c r="AUU24" s="578"/>
      <c r="AUV24" s="578"/>
      <c r="AUW24" s="578"/>
      <c r="AUX24" s="578"/>
      <c r="AUY24" s="578"/>
      <c r="AUZ24" s="584"/>
      <c r="AVA24" s="582"/>
      <c r="AVB24" s="578"/>
      <c r="AVC24" s="578"/>
      <c r="AVD24" s="578"/>
      <c r="AVE24" s="578"/>
      <c r="AVF24" s="578"/>
      <c r="AVG24" s="578"/>
      <c r="AVH24" s="578"/>
      <c r="AVI24" s="578"/>
      <c r="AVJ24" s="578"/>
      <c r="AVK24" s="578"/>
      <c r="AVL24" s="578"/>
      <c r="AVM24" s="578"/>
      <c r="AVN24" s="578"/>
      <c r="AVO24" s="578"/>
      <c r="AVP24" s="578"/>
      <c r="AVQ24" s="578"/>
      <c r="AVR24" s="564"/>
      <c r="AVS24" s="580"/>
      <c r="AVT24" s="578"/>
      <c r="AVU24" s="578"/>
      <c r="AVV24" s="578"/>
      <c r="AVW24" s="578"/>
      <c r="AVX24" s="578"/>
      <c r="AVY24" s="578"/>
      <c r="AVZ24" s="578"/>
      <c r="AWA24" s="578"/>
      <c r="AWB24" s="578"/>
      <c r="AWC24" s="578"/>
      <c r="AWD24" s="578"/>
      <c r="AWE24" s="578"/>
      <c r="AWF24" s="578"/>
      <c r="AWG24" s="578"/>
      <c r="AWH24" s="578"/>
      <c r="AWI24" s="578"/>
      <c r="AWJ24" s="564"/>
      <c r="AWK24" s="580"/>
      <c r="AWL24" s="578"/>
      <c r="AWM24" s="578" t="s">
        <v>904</v>
      </c>
      <c r="AWN24" s="578" t="s">
        <v>904</v>
      </c>
      <c r="AWO24" s="578" t="s">
        <v>904</v>
      </c>
      <c r="AWP24" s="578" t="s">
        <v>904</v>
      </c>
      <c r="AWQ24" s="578" t="s">
        <v>904</v>
      </c>
      <c r="AWR24" s="578" t="s">
        <v>904</v>
      </c>
      <c r="AWS24" s="578" t="s">
        <v>904</v>
      </c>
      <c r="AWT24" s="578" t="s">
        <v>904</v>
      </c>
      <c r="AWU24" s="578" t="s">
        <v>904</v>
      </c>
      <c r="AWV24" s="578" t="s">
        <v>904</v>
      </c>
      <c r="AWW24" s="578" t="s">
        <v>904</v>
      </c>
      <c r="AWX24" s="578" t="s">
        <v>904</v>
      </c>
      <c r="AWY24" s="578" t="s">
        <v>904</v>
      </c>
      <c r="AWZ24" s="578" t="s">
        <v>904</v>
      </c>
      <c r="AXA24" s="578"/>
      <c r="AXB24" s="578"/>
      <c r="AXC24" s="578"/>
      <c r="AXD24" s="578"/>
      <c r="AXE24" s="578"/>
      <c r="AXF24" s="578"/>
      <c r="AXG24" s="578" t="s">
        <v>904</v>
      </c>
      <c r="AXH24" s="564" t="s">
        <v>904</v>
      </c>
      <c r="AXI24" s="578"/>
      <c r="AXJ24" s="578"/>
      <c r="AXK24" s="578" t="s">
        <v>904</v>
      </c>
      <c r="AXL24" s="564" t="s">
        <v>904</v>
      </c>
      <c r="AXM24" s="580" t="s">
        <v>2636</v>
      </c>
      <c r="AXN24" s="578" t="s">
        <v>2637</v>
      </c>
      <c r="AXO24" s="578" t="s">
        <v>2637</v>
      </c>
      <c r="AXP24" s="578" t="s">
        <v>2637</v>
      </c>
      <c r="AXQ24" s="578" t="s">
        <v>904</v>
      </c>
      <c r="AXR24" s="578" t="s">
        <v>904</v>
      </c>
      <c r="AXS24" s="578" t="s">
        <v>904</v>
      </c>
      <c r="AXT24" s="578" t="s">
        <v>904</v>
      </c>
      <c r="AXU24" s="578" t="s">
        <v>904</v>
      </c>
      <c r="AXV24" s="578" t="s">
        <v>904</v>
      </c>
      <c r="AXW24" s="578" t="s">
        <v>904</v>
      </c>
      <c r="AXX24" s="578" t="s">
        <v>904</v>
      </c>
      <c r="AXY24" s="578" t="s">
        <v>904</v>
      </c>
      <c r="AXZ24" s="578" t="s">
        <v>904</v>
      </c>
      <c r="AYA24" s="578" t="s">
        <v>904</v>
      </c>
      <c r="AYB24" s="564" t="s">
        <v>904</v>
      </c>
      <c r="AYC24" s="584" t="s">
        <v>904</v>
      </c>
      <c r="AYD24" s="582"/>
      <c r="AYE24" s="578"/>
      <c r="AYF24" s="578"/>
      <c r="AYG24" s="578"/>
      <c r="AYH24" s="578"/>
      <c r="AYI24" s="578"/>
      <c r="AYJ24" s="578"/>
      <c r="AYK24" s="578"/>
      <c r="AYL24" s="578"/>
      <c r="AYM24" s="578"/>
      <c r="AYN24" s="578"/>
      <c r="AYO24" s="578"/>
      <c r="AYP24" s="578" t="s">
        <v>904</v>
      </c>
      <c r="AYQ24" s="578" t="s">
        <v>904</v>
      </c>
      <c r="AYR24" s="578" t="s">
        <v>904</v>
      </c>
      <c r="AYS24" s="578" t="s">
        <v>904</v>
      </c>
      <c r="AYT24" s="578" t="s">
        <v>904</v>
      </c>
      <c r="AYU24" s="578"/>
      <c r="AYV24" s="564"/>
      <c r="AYW24" s="293" t="s">
        <v>985</v>
      </c>
      <c r="AYX24" s="403" t="s">
        <v>658</v>
      </c>
      <c r="AYY24" s="403" t="s">
        <v>985</v>
      </c>
      <c r="AYZ24" s="403" t="s">
        <v>658</v>
      </c>
      <c r="AZA24" s="403" t="s">
        <v>1342</v>
      </c>
      <c r="AZB24" s="403" t="s">
        <v>1343</v>
      </c>
      <c r="AZC24" s="403" t="s">
        <v>1342</v>
      </c>
      <c r="AZD24" s="403" t="s">
        <v>1343</v>
      </c>
      <c r="AZE24" s="403" t="s">
        <v>1342</v>
      </c>
      <c r="AZF24" s="383" t="s">
        <v>1343</v>
      </c>
      <c r="AZG24" s="403" t="s">
        <v>1342</v>
      </c>
      <c r="AZH24" s="403" t="s">
        <v>1343</v>
      </c>
      <c r="AZI24" s="403" t="s">
        <v>1342</v>
      </c>
      <c r="AZJ24" s="403" t="s">
        <v>1343</v>
      </c>
      <c r="AZK24" s="403" t="s">
        <v>1342</v>
      </c>
      <c r="AZL24" s="403" t="s">
        <v>1343</v>
      </c>
      <c r="AZM24" s="403" t="s">
        <v>1342</v>
      </c>
      <c r="AZN24" s="403" t="s">
        <v>1343</v>
      </c>
      <c r="AZO24" s="403" t="s">
        <v>1342</v>
      </c>
      <c r="AZP24" s="403" t="s">
        <v>1343</v>
      </c>
      <c r="AZQ24" s="403" t="s">
        <v>1342</v>
      </c>
      <c r="AZR24" s="403" t="s">
        <v>1343</v>
      </c>
      <c r="AZS24" s="403" t="s">
        <v>1342</v>
      </c>
      <c r="AZT24" s="403" t="s">
        <v>1343</v>
      </c>
      <c r="AZU24" s="403" t="s">
        <v>1342</v>
      </c>
      <c r="AZV24" s="403" t="s">
        <v>1343</v>
      </c>
      <c r="AZW24" s="403" t="s">
        <v>1342</v>
      </c>
      <c r="AZX24" s="388" t="s">
        <v>1343</v>
      </c>
      <c r="AZY24" s="441" t="s">
        <v>1005</v>
      </c>
      <c r="AZZ24" s="383" t="s">
        <v>1006</v>
      </c>
      <c r="BAA24" s="441" t="s">
        <v>1005</v>
      </c>
      <c r="BAB24" s="383" t="s">
        <v>1006</v>
      </c>
      <c r="BAC24" s="383" t="s">
        <v>1007</v>
      </c>
      <c r="BAD24" s="383" t="s">
        <v>1008</v>
      </c>
      <c r="BAE24" s="383" t="s">
        <v>1009</v>
      </c>
      <c r="BAF24" s="383" t="s">
        <v>1010</v>
      </c>
      <c r="BAG24" s="383" t="s">
        <v>1011</v>
      </c>
      <c r="BAH24" s="383" t="s">
        <v>1012</v>
      </c>
      <c r="BAI24" s="383" t="s">
        <v>1013</v>
      </c>
      <c r="BAJ24" s="383" t="s">
        <v>1014</v>
      </c>
      <c r="BAK24" s="383" t="s">
        <v>1015</v>
      </c>
      <c r="BAL24" s="383" t="s">
        <v>1016</v>
      </c>
      <c r="BAM24" s="383" t="s">
        <v>1017</v>
      </c>
      <c r="BAN24" s="383" t="s">
        <v>1018</v>
      </c>
      <c r="BAO24" s="383" t="s">
        <v>1019</v>
      </c>
      <c r="BAP24" s="403" t="s">
        <v>1020</v>
      </c>
      <c r="BAQ24" s="403" t="s">
        <v>1021</v>
      </c>
      <c r="BAR24" s="293" t="s">
        <v>985</v>
      </c>
      <c r="BAS24" s="383" t="s">
        <v>658</v>
      </c>
      <c r="BAT24" s="428" t="s">
        <v>985</v>
      </c>
      <c r="BAU24" s="383" t="s">
        <v>658</v>
      </c>
      <c r="BAV24" s="428" t="s">
        <v>985</v>
      </c>
      <c r="BAW24" s="383" t="s">
        <v>658</v>
      </c>
      <c r="BAX24" s="428" t="s">
        <v>985</v>
      </c>
      <c r="BAY24" s="383" t="s">
        <v>658</v>
      </c>
      <c r="BAZ24" s="428" t="s">
        <v>985</v>
      </c>
      <c r="BBA24" s="383" t="s">
        <v>658</v>
      </c>
      <c r="BBB24" s="428" t="s">
        <v>985</v>
      </c>
      <c r="BBC24" s="383" t="s">
        <v>658</v>
      </c>
      <c r="BBD24" s="428" t="s">
        <v>985</v>
      </c>
      <c r="BBE24" s="383" t="s">
        <v>658</v>
      </c>
      <c r="BBF24" s="428" t="s">
        <v>985</v>
      </c>
      <c r="BBG24" s="383" t="s">
        <v>658</v>
      </c>
      <c r="BBH24" s="428" t="s">
        <v>985</v>
      </c>
      <c r="BBI24" s="383" t="s">
        <v>658</v>
      </c>
      <c r="BBJ24" s="403" t="s">
        <v>658</v>
      </c>
      <c r="BBK24" s="580"/>
      <c r="BBL24" s="582"/>
      <c r="BBM24" s="578"/>
      <c r="BBN24" s="578"/>
      <c r="BBO24" s="578"/>
      <c r="BBP24" s="578"/>
      <c r="BBQ24" s="578"/>
      <c r="BBR24" s="578"/>
      <c r="BBS24" s="578"/>
      <c r="BBT24" s="578"/>
      <c r="BBU24" s="578"/>
      <c r="BBV24" s="578"/>
      <c r="BBW24" s="578"/>
      <c r="BBX24" s="578"/>
      <c r="BBY24" s="578"/>
      <c r="BBZ24" s="578"/>
      <c r="BCA24" s="578"/>
      <c r="BCB24" s="578"/>
      <c r="BCC24" s="578"/>
      <c r="BCD24" s="578"/>
      <c r="BCE24" s="578"/>
      <c r="BCF24" s="578"/>
      <c r="BCG24" s="578"/>
      <c r="BCH24" s="578"/>
      <c r="BCI24" s="578"/>
      <c r="BCJ24" s="584"/>
      <c r="BCK24" s="580"/>
      <c r="BCL24" s="578"/>
      <c r="BCM24" s="578"/>
      <c r="BCN24" s="578"/>
      <c r="BCO24" s="578"/>
      <c r="BCP24" s="578"/>
      <c r="BCQ24" s="578"/>
      <c r="BCR24" s="578"/>
      <c r="BCS24" s="578"/>
      <c r="BCT24" s="578"/>
      <c r="BCU24" s="578"/>
      <c r="BCV24" s="578"/>
      <c r="BCW24" s="578"/>
      <c r="BCX24" s="578"/>
      <c r="BCY24" s="578"/>
      <c r="BCZ24" s="578"/>
      <c r="BDA24" s="578"/>
      <c r="BDB24" s="578"/>
      <c r="BDC24" s="584"/>
      <c r="BDD24" s="582"/>
      <c r="BDE24" s="578"/>
      <c r="BDF24" s="578"/>
      <c r="BDG24" s="578"/>
      <c r="BDH24" s="578"/>
      <c r="BDI24" s="578"/>
      <c r="BDJ24" s="578"/>
      <c r="BDK24" s="578"/>
      <c r="BDL24" s="578"/>
      <c r="BDM24" s="578"/>
      <c r="BDN24" s="578"/>
      <c r="BDO24" s="584"/>
      <c r="BDP24" s="580"/>
      <c r="BDQ24" s="578"/>
      <c r="BDR24" s="578"/>
      <c r="BDS24" s="578"/>
      <c r="BDT24" s="578"/>
      <c r="BDU24" s="578"/>
      <c r="BDV24" s="578"/>
      <c r="BDW24" s="578"/>
      <c r="BDX24" s="578"/>
      <c r="BDY24" s="578"/>
      <c r="BDZ24" s="578"/>
      <c r="BEA24" s="564"/>
      <c r="BEB24" s="401" t="s">
        <v>985</v>
      </c>
      <c r="BEC24" s="383" t="s">
        <v>658</v>
      </c>
      <c r="BED24" s="383" t="s">
        <v>1114</v>
      </c>
      <c r="BEE24" s="383" t="s">
        <v>1115</v>
      </c>
      <c r="BEF24" s="383" t="s">
        <v>1013</v>
      </c>
      <c r="BEG24" s="383" t="s">
        <v>1014</v>
      </c>
      <c r="BEH24" s="383" t="s">
        <v>1015</v>
      </c>
      <c r="BEI24" s="383" t="s">
        <v>1016</v>
      </c>
      <c r="BEJ24" s="383" t="s">
        <v>1017</v>
      </c>
      <c r="BEK24" s="383" t="s">
        <v>1018</v>
      </c>
      <c r="BEL24" s="383" t="s">
        <v>1019</v>
      </c>
      <c r="BEM24" s="388" t="s">
        <v>1020</v>
      </c>
      <c r="BEN24" s="582" t="s">
        <v>2637</v>
      </c>
      <c r="BEO24" s="578" t="s">
        <v>2637</v>
      </c>
      <c r="BEP24" s="578" t="s">
        <v>2637</v>
      </c>
      <c r="BEQ24" s="578" t="s">
        <v>2637</v>
      </c>
      <c r="BER24" s="578" t="s">
        <v>2637</v>
      </c>
      <c r="BES24" s="578" t="s">
        <v>2637</v>
      </c>
      <c r="BET24" s="578" t="s">
        <v>2637</v>
      </c>
      <c r="BEU24" s="578" t="s">
        <v>2637</v>
      </c>
      <c r="BEV24" s="578" t="s">
        <v>2637</v>
      </c>
      <c r="BEW24" s="578" t="s">
        <v>2637</v>
      </c>
      <c r="BEX24" s="578" t="s">
        <v>2637</v>
      </c>
      <c r="BEY24" s="578" t="s">
        <v>2637</v>
      </c>
      <c r="BEZ24" s="578" t="s">
        <v>2637</v>
      </c>
      <c r="BFA24" s="578" t="s">
        <v>2637</v>
      </c>
      <c r="BFB24" s="578" t="s">
        <v>2637</v>
      </c>
      <c r="BFC24" s="564" t="s">
        <v>2637</v>
      </c>
      <c r="BFD24" s="580"/>
      <c r="BFE24" s="564"/>
      <c r="BFF24" s="578"/>
      <c r="BFG24" s="564"/>
      <c r="BFH24" s="580"/>
      <c r="BFI24" s="584"/>
      <c r="BFJ24" s="580"/>
      <c r="BFK24" s="584"/>
      <c r="BFL24" s="580"/>
      <c r="BFM24" s="584"/>
      <c r="BFN24" s="876"/>
      <c r="BFO24" s="878"/>
      <c r="BFP24" s="876"/>
      <c r="BFQ24" s="654"/>
      <c r="BFR24" s="595"/>
      <c r="BFS24" s="595"/>
      <c r="BFT24" s="595"/>
      <c r="BFU24" s="595"/>
      <c r="BFV24" s="595"/>
      <c r="BFW24" s="595"/>
      <c r="BFX24" s="692"/>
      <c r="BFY24" s="764"/>
      <c r="BFZ24" s="532" t="s">
        <v>2640</v>
      </c>
      <c r="BGA24" s="532" t="s">
        <v>2640</v>
      </c>
      <c r="BGB24" s="532" t="s">
        <v>3004</v>
      </c>
      <c r="BGC24" s="532" t="s">
        <v>2640</v>
      </c>
      <c r="BGD24" s="881"/>
      <c r="BGE24" s="532" t="s">
        <v>2639</v>
      </c>
      <c r="BGF24" s="532" t="s">
        <v>2639</v>
      </c>
      <c r="BGG24" s="532" t="s">
        <v>2639</v>
      </c>
      <c r="BGH24" s="532" t="s">
        <v>2639</v>
      </c>
      <c r="BGI24" s="881"/>
      <c r="BGJ24" s="532" t="s">
        <v>2641</v>
      </c>
      <c r="BGK24" s="532" t="s">
        <v>2641</v>
      </c>
      <c r="BGL24" s="532" t="s">
        <v>2641</v>
      </c>
      <c r="BGM24" s="533" t="s">
        <v>2641</v>
      </c>
      <c r="BGN24" s="582"/>
      <c r="BGO24" s="578"/>
      <c r="BGP24" s="578"/>
      <c r="BGQ24" s="578"/>
      <c r="BGR24" s="578"/>
      <c r="BGS24" s="578"/>
      <c r="BGT24" s="578"/>
      <c r="BGU24" s="578"/>
      <c r="BGV24" s="578"/>
      <c r="BGW24" s="578"/>
      <c r="BGX24" s="578"/>
      <c r="BGY24" s="578"/>
      <c r="BGZ24" s="578"/>
      <c r="BHA24" s="578"/>
      <c r="BHB24" s="584"/>
      <c r="BHC24" s="654"/>
      <c r="BHD24" s="578"/>
      <c r="BHE24" s="595"/>
      <c r="BHF24" s="595"/>
      <c r="BHG24" s="595"/>
      <c r="BHH24" s="595"/>
      <c r="BHI24" s="595"/>
      <c r="BHJ24" s="595"/>
      <c r="BHK24" s="595"/>
      <c r="BHL24" s="383" t="s">
        <v>2933</v>
      </c>
      <c r="BHM24" s="383" t="s">
        <v>2934</v>
      </c>
      <c r="BHN24" s="595"/>
      <c r="BHO24" s="692"/>
      <c r="BHP24" s="580"/>
      <c r="BHQ24" s="578"/>
      <c r="BHR24" s="578"/>
      <c r="BHS24" s="578"/>
      <c r="BHT24" s="578"/>
      <c r="BHU24" s="578"/>
      <c r="BHV24" s="578"/>
      <c r="BHW24" s="578"/>
      <c r="BHX24" s="578"/>
      <c r="BHY24" s="578"/>
      <c r="BHZ24" s="578"/>
      <c r="BIA24" s="578"/>
      <c r="BIB24" s="578"/>
      <c r="BIC24" s="578"/>
      <c r="BID24" s="578"/>
      <c r="BIE24" s="578"/>
      <c r="BIF24" s="578"/>
      <c r="BIG24" s="578"/>
      <c r="BIH24" s="578"/>
      <c r="BII24" s="578"/>
      <c r="BIJ24" s="578"/>
      <c r="BIK24" s="578"/>
      <c r="BIL24" s="578"/>
      <c r="BIM24" s="578"/>
      <c r="BIN24" s="578"/>
      <c r="BIO24" s="584"/>
      <c r="BIP24" s="580"/>
      <c r="BIQ24" s="578"/>
      <c r="BIR24" s="595"/>
      <c r="BIS24" s="595"/>
      <c r="BIT24" s="578"/>
      <c r="BIU24" s="584"/>
      <c r="BIV24" s="582"/>
      <c r="BIW24" s="578"/>
      <c r="BIX24" s="578"/>
      <c r="BIY24" s="578"/>
      <c r="BIZ24" s="578"/>
      <c r="BJA24" s="578"/>
      <c r="BJB24" s="578"/>
      <c r="BJC24" s="578"/>
      <c r="BJD24" s="578"/>
      <c r="BJE24" s="578"/>
      <c r="BJF24" s="578"/>
      <c r="BJG24" s="578"/>
      <c r="BJH24" s="578"/>
      <c r="BJI24" s="578"/>
      <c r="BJJ24" s="578"/>
      <c r="BJK24" s="578"/>
      <c r="BJL24" s="578"/>
      <c r="BJM24" s="578"/>
      <c r="BJN24" s="578"/>
      <c r="BJO24" s="578"/>
      <c r="BJP24" s="578"/>
      <c r="BJQ24" s="578"/>
      <c r="BJR24" s="584"/>
      <c r="BJS24" s="580"/>
      <c r="BJT24" s="584"/>
      <c r="BJU24" s="580"/>
      <c r="BJV24" s="403" t="s">
        <v>1380</v>
      </c>
      <c r="BJW24" s="578"/>
      <c r="BJX24" s="383" t="s">
        <v>1382</v>
      </c>
      <c r="BJY24" s="578"/>
      <c r="BJZ24" s="383" t="s">
        <v>1389</v>
      </c>
      <c r="BKA24" s="578"/>
      <c r="BKB24" s="383" t="s">
        <v>1390</v>
      </c>
      <c r="BKC24" s="578"/>
      <c r="BKD24" s="383" t="s">
        <v>1391</v>
      </c>
      <c r="BKE24" s="578"/>
      <c r="BKF24" s="383" t="s">
        <v>1392</v>
      </c>
      <c r="BKG24" s="578"/>
      <c r="BKH24" s="383" t="s">
        <v>3332</v>
      </c>
      <c r="BKI24" s="578"/>
      <c r="BKJ24" s="388" t="s">
        <v>3333</v>
      </c>
      <c r="BKK24" s="819"/>
      <c r="BKL24" s="610"/>
      <c r="BKM24" s="578"/>
      <c r="BKN24" s="578"/>
      <c r="BKO24" s="578"/>
      <c r="BKP24" s="578"/>
      <c r="BKQ24" s="578"/>
      <c r="BKR24" s="578"/>
      <c r="BKS24" s="578"/>
      <c r="BKT24" s="578"/>
      <c r="BKU24" s="578"/>
      <c r="BKV24" s="578"/>
      <c r="BKW24" s="578"/>
      <c r="BKX24" s="578"/>
      <c r="BKY24" s="578"/>
      <c r="BKZ24" s="578"/>
      <c r="BLA24" s="578"/>
      <c r="BLB24" s="578"/>
      <c r="BLC24" s="578"/>
      <c r="BLD24" s="578"/>
      <c r="BLE24" s="578"/>
      <c r="BLF24" s="578"/>
      <c r="BLG24" s="578"/>
      <c r="BLH24" s="578"/>
      <c r="BLI24" s="578"/>
      <c r="BLJ24" s="578"/>
      <c r="BLK24" s="578"/>
      <c r="BLL24" s="584"/>
      <c r="BLM24" s="580"/>
      <c r="BLN24" s="578"/>
      <c r="BLO24" s="578"/>
      <c r="BLP24" s="578"/>
      <c r="BLQ24" s="578"/>
      <c r="BLR24" s="578"/>
      <c r="BLS24" s="578"/>
      <c r="BLT24" s="578"/>
      <c r="BLU24" s="578"/>
      <c r="BLV24" s="578"/>
      <c r="BLW24" s="578"/>
      <c r="BLX24" s="578"/>
      <c r="BLY24" s="578"/>
      <c r="BLZ24" s="578"/>
      <c r="BMA24" s="578"/>
      <c r="BMB24" s="578"/>
      <c r="BMC24" s="578"/>
      <c r="BMD24" s="578"/>
      <c r="BME24" s="564"/>
      <c r="BMF24" s="584"/>
      <c r="BMG24" s="580"/>
      <c r="BMH24" s="578"/>
      <c r="BMI24" s="578"/>
      <c r="BMJ24" s="578"/>
      <c r="BMK24" s="578"/>
      <c r="BML24" s="578"/>
      <c r="BMM24" s="578"/>
      <c r="BMN24" s="578"/>
      <c r="BMO24" s="578"/>
      <c r="BMP24" s="578"/>
      <c r="BMQ24" s="578"/>
      <c r="BMR24" s="578"/>
      <c r="BMS24" s="578"/>
      <c r="BMT24" s="578"/>
      <c r="BMU24" s="578"/>
      <c r="BMV24" s="578"/>
      <c r="BMW24" s="578"/>
      <c r="BMX24" s="578"/>
      <c r="BMY24" s="996"/>
      <c r="BMZ24" s="584"/>
      <c r="BNA24" s="580"/>
      <c r="BNB24" s="578"/>
      <c r="BNC24" s="386" t="s">
        <v>1428</v>
      </c>
      <c r="BND24" s="388" t="s">
        <v>1429</v>
      </c>
      <c r="BNE24" s="654"/>
      <c r="BNF24" s="595"/>
      <c r="BNG24" s="595"/>
      <c r="BNH24" s="595"/>
      <c r="BNI24" s="595"/>
      <c r="BNJ24" s="592"/>
      <c r="BNK24" s="383" t="s">
        <v>1428</v>
      </c>
      <c r="BNL24" s="383" t="s">
        <v>1429</v>
      </c>
      <c r="BNM24" s="595"/>
      <c r="BNN24" s="595"/>
      <c r="BNO24" s="595"/>
      <c r="BNP24" s="595"/>
      <c r="BNQ24" s="595"/>
      <c r="BNR24" s="692"/>
      <c r="BNS24" s="852"/>
      <c r="BNT24" s="404" t="s">
        <v>1438</v>
      </c>
      <c r="BNU24" s="660" t="s">
        <v>234</v>
      </c>
      <c r="BNV24" s="404" t="s">
        <v>227</v>
      </c>
      <c r="BNW24" s="660" t="s">
        <v>234</v>
      </c>
      <c r="BNX24" s="701"/>
      <c r="BNY24" s="383" t="s">
        <v>1428</v>
      </c>
      <c r="BNZ24" s="383" t="s">
        <v>1429</v>
      </c>
      <c r="BOA24" s="660" t="s">
        <v>234</v>
      </c>
      <c r="BOB24" s="833"/>
      <c r="BOC24" s="857" t="s">
        <v>234</v>
      </c>
      <c r="BOD24" s="643"/>
      <c r="BOE24" s="642" t="s">
        <v>234</v>
      </c>
      <c r="BOF24" s="643"/>
      <c r="BOG24" s="642" t="s">
        <v>234</v>
      </c>
      <c r="BOH24" s="643"/>
      <c r="BOI24" s="642" t="s">
        <v>234</v>
      </c>
      <c r="BOJ24" s="643"/>
      <c r="BOK24" s="642" t="s">
        <v>234</v>
      </c>
      <c r="BOL24" s="997"/>
      <c r="BOM24" s="852" t="s">
        <v>234</v>
      </c>
      <c r="BON24" s="701"/>
      <c r="BOO24" s="660" t="s">
        <v>234</v>
      </c>
      <c r="BOP24" s="701"/>
      <c r="BOQ24" s="660" t="s">
        <v>234</v>
      </c>
      <c r="BOR24" s="701"/>
      <c r="BOS24" s="660" t="s">
        <v>234</v>
      </c>
      <c r="BOT24" s="701"/>
      <c r="BOU24" s="660" t="s">
        <v>234</v>
      </c>
      <c r="BOV24" s="701"/>
      <c r="BOW24" s="660" t="s">
        <v>234</v>
      </c>
      <c r="BOX24" s="701"/>
      <c r="BOY24" s="660" t="s">
        <v>234</v>
      </c>
      <c r="BOZ24" s="833"/>
      <c r="BPA24" s="819"/>
      <c r="BPB24" s="610"/>
      <c r="BPC24" s="610"/>
      <c r="BPD24" s="610"/>
      <c r="BPE24" s="610"/>
      <c r="BPF24" s="610"/>
      <c r="BPG24" s="409" t="s">
        <v>3334</v>
      </c>
      <c r="BPH24" s="353" t="s">
        <v>274</v>
      </c>
      <c r="BPI24" s="610"/>
      <c r="BPJ24" s="610"/>
      <c r="BPK24" s="386" t="s">
        <v>1389</v>
      </c>
      <c r="BPL24" s="386" t="s">
        <v>1390</v>
      </c>
      <c r="BPM24" s="610"/>
      <c r="BPN24" s="610"/>
      <c r="BPO24" s="386" t="s">
        <v>1389</v>
      </c>
      <c r="BPP24" s="393" t="s">
        <v>1390</v>
      </c>
      <c r="BPQ24" s="995"/>
      <c r="BPR24" s="834"/>
      <c r="BPS24" s="610"/>
      <c r="BPT24" s="610"/>
      <c r="BPU24" s="610"/>
      <c r="BPV24" s="610"/>
      <c r="BPW24" s="610"/>
      <c r="BPX24" s="610"/>
      <c r="BPY24" s="610"/>
      <c r="BPZ24" s="610"/>
      <c r="BQA24" s="610"/>
      <c r="BQB24" s="610"/>
      <c r="BQC24" s="610"/>
      <c r="BQD24" s="610"/>
      <c r="BQE24" s="610"/>
      <c r="BQF24" s="610"/>
      <c r="BQG24" s="665"/>
      <c r="BQH24" s="610"/>
      <c r="BQI24" s="610"/>
      <c r="BQJ24" s="610"/>
      <c r="BQK24" s="610"/>
      <c r="BQL24" s="756"/>
      <c r="BQM24" s="819"/>
      <c r="BQN24" s="610"/>
      <c r="BQO24" s="610"/>
      <c r="BQP24" s="610"/>
      <c r="BQQ24" s="665"/>
      <c r="BQR24" s="610"/>
      <c r="BQS24" s="610"/>
      <c r="BQT24" s="610"/>
      <c r="BQU24" s="610"/>
      <c r="BQV24" s="610"/>
      <c r="BQW24" s="610"/>
      <c r="BQX24" s="610"/>
      <c r="BQY24" s="610"/>
      <c r="BQZ24" s="610"/>
      <c r="BRA24" s="610"/>
      <c r="BRB24" s="610"/>
      <c r="BRC24" s="610"/>
      <c r="BRD24" s="610"/>
      <c r="BRE24" s="990"/>
      <c r="BRF24" s="990"/>
      <c r="BRG24" s="990"/>
      <c r="BRH24" s="767"/>
      <c r="BRI24" s="579"/>
      <c r="BRJ24" s="577"/>
      <c r="BRK24" s="577"/>
      <c r="BRL24" s="577"/>
      <c r="BRM24" s="563"/>
      <c r="BRN24" s="584"/>
      <c r="BRO24" s="819"/>
      <c r="BRP24" s="610"/>
      <c r="BRQ24" s="402" t="s">
        <v>301</v>
      </c>
      <c r="BRR24" s="402" t="s">
        <v>301</v>
      </c>
      <c r="BRS24" s="386" t="s">
        <v>302</v>
      </c>
      <c r="BRT24" s="386" t="s">
        <v>303</v>
      </c>
      <c r="BRU24" s="610"/>
      <c r="BRV24" s="610"/>
      <c r="BRW24" s="402" t="s">
        <v>301</v>
      </c>
      <c r="BRX24" s="402" t="s">
        <v>301</v>
      </c>
      <c r="BRY24" s="386" t="s">
        <v>302</v>
      </c>
      <c r="BRZ24" s="386" t="s">
        <v>303</v>
      </c>
      <c r="BSA24" s="386" t="s">
        <v>302</v>
      </c>
      <c r="BSB24" s="353" t="s">
        <v>303</v>
      </c>
      <c r="BSC24" s="610"/>
      <c r="BSD24" s="774"/>
      <c r="BSE24" s="584"/>
      <c r="BSF24" s="580"/>
      <c r="BSG24" s="578"/>
      <c r="BSH24" s="578"/>
      <c r="BSI24" s="578"/>
      <c r="BSJ24" s="578"/>
      <c r="BSK24" s="878"/>
      <c r="BSL24" s="654"/>
      <c r="BSM24" s="595"/>
      <c r="BSN24" s="595"/>
      <c r="BSO24" s="595"/>
      <c r="BSP24" s="595"/>
      <c r="BSQ24" s="595"/>
      <c r="BSR24" s="595"/>
      <c r="BSS24" s="595"/>
      <c r="BST24" s="595"/>
      <c r="BSU24" s="595"/>
      <c r="BSV24" s="595"/>
      <c r="BSW24" s="692"/>
      <c r="BSX24" s="654"/>
      <c r="BSY24" s="584"/>
      <c r="BSZ24" s="700"/>
      <c r="BTA24" s="595"/>
      <c r="BTB24" s="595"/>
      <c r="BTC24" s="595"/>
      <c r="BTD24" s="595"/>
      <c r="BTE24" s="595"/>
      <c r="BTF24" s="595"/>
      <c r="BTG24" s="595"/>
      <c r="BTH24" s="595"/>
      <c r="BTI24" s="595"/>
      <c r="BTJ24" s="595"/>
      <c r="BTK24" s="595"/>
      <c r="BTL24" s="595"/>
      <c r="BTM24" s="592"/>
      <c r="BTN24" s="580"/>
      <c r="BTO24" s="578"/>
      <c r="BTP24" s="710"/>
      <c r="BTQ24" s="806"/>
      <c r="BTR24" s="710"/>
      <c r="BTS24" s="806"/>
      <c r="BTT24" s="710"/>
      <c r="BTU24" s="710"/>
      <c r="BTV24" s="710"/>
      <c r="BTW24" s="710"/>
      <c r="BTX24" s="710"/>
      <c r="BTY24" s="710"/>
      <c r="BTZ24" s="710"/>
      <c r="BUA24" s="710"/>
      <c r="BUB24" s="710"/>
      <c r="BUC24" s="710"/>
      <c r="BUD24" s="710"/>
      <c r="BUE24" s="710"/>
      <c r="BUF24" s="775"/>
      <c r="BUG24" s="775"/>
      <c r="BUH24" s="775"/>
      <c r="BUI24" s="775"/>
      <c r="BUJ24" s="775"/>
      <c r="BUK24" s="775"/>
      <c r="BUL24" s="775"/>
      <c r="BUM24" s="672"/>
      <c r="BUN24" s="823"/>
      <c r="BUO24" s="294" t="s">
        <v>1570</v>
      </c>
      <c r="BUP24" s="829"/>
      <c r="BUQ24" s="294" t="s">
        <v>1570</v>
      </c>
      <c r="BUR24" s="829"/>
      <c r="BUS24" s="294" t="s">
        <v>1571</v>
      </c>
      <c r="BUT24" s="829"/>
      <c r="BUU24" s="295" t="s">
        <v>1571</v>
      </c>
      <c r="BUV24" s="582"/>
      <c r="BUW24" s="578"/>
      <c r="BUX24" s="578"/>
      <c r="BUY24" s="578"/>
      <c r="BUZ24" s="578"/>
      <c r="BVA24" s="578"/>
      <c r="BVB24" s="578"/>
      <c r="BVC24" s="578"/>
      <c r="BVD24" s="578"/>
      <c r="BVE24" s="578"/>
      <c r="BVF24" s="402" t="s">
        <v>2480</v>
      </c>
      <c r="BVG24" s="402" t="s">
        <v>2480</v>
      </c>
      <c r="BVH24" s="353" t="s">
        <v>2481</v>
      </c>
      <c r="BVI24" s="386" t="s">
        <v>2481</v>
      </c>
      <c r="BVJ24" s="402" t="s">
        <v>2418</v>
      </c>
      <c r="BVK24" s="402" t="s">
        <v>2418</v>
      </c>
      <c r="BVL24" s="402" t="s">
        <v>2482</v>
      </c>
      <c r="BVM24" s="402" t="s">
        <v>2482</v>
      </c>
      <c r="BVN24" s="353" t="s">
        <v>2483</v>
      </c>
      <c r="BVO24" s="386" t="s">
        <v>2483</v>
      </c>
      <c r="BVP24" s="293" t="s">
        <v>1516</v>
      </c>
      <c r="BVQ24" s="403" t="s">
        <v>1517</v>
      </c>
      <c r="BVR24" s="403" t="s">
        <v>1518</v>
      </c>
      <c r="BVS24" s="403" t="s">
        <v>1519</v>
      </c>
      <c r="BVT24" s="403" t="s">
        <v>1516</v>
      </c>
      <c r="BVU24" s="403" t="s">
        <v>1517</v>
      </c>
      <c r="BVV24" s="403" t="s">
        <v>1518</v>
      </c>
      <c r="BVW24" s="403" t="s">
        <v>1519</v>
      </c>
      <c r="BVX24" s="403" t="s">
        <v>1516</v>
      </c>
      <c r="BVY24" s="403" t="s">
        <v>1517</v>
      </c>
      <c r="BVZ24" s="403" t="s">
        <v>1518</v>
      </c>
      <c r="BWA24" s="388" t="s">
        <v>1519</v>
      </c>
      <c r="BWB24" s="428" t="s">
        <v>1516</v>
      </c>
      <c r="BWC24" s="403" t="s">
        <v>1517</v>
      </c>
      <c r="BWD24" s="403" t="s">
        <v>1518</v>
      </c>
      <c r="BWE24" s="403" t="s">
        <v>1519</v>
      </c>
      <c r="BWF24" s="403" t="s">
        <v>1516</v>
      </c>
      <c r="BWG24" s="403" t="s">
        <v>1517</v>
      </c>
      <c r="BWH24" s="403" t="s">
        <v>1518</v>
      </c>
      <c r="BWI24" s="403" t="s">
        <v>1519</v>
      </c>
      <c r="BWJ24" s="403" t="s">
        <v>1516</v>
      </c>
      <c r="BWK24" s="403" t="s">
        <v>1517</v>
      </c>
      <c r="BWL24" s="403" t="s">
        <v>1518</v>
      </c>
      <c r="BWM24" s="388" t="s">
        <v>1519</v>
      </c>
      <c r="BWN24" s="580"/>
      <c r="BWO24" s="578"/>
      <c r="BWP24" s="578"/>
      <c r="BWQ24" s="578"/>
      <c r="BWR24" s="578"/>
      <c r="BWS24" s="578"/>
      <c r="BWT24" s="578"/>
      <c r="BWU24" s="578"/>
      <c r="BWV24" s="578"/>
      <c r="BWW24" s="578"/>
      <c r="BWX24" s="578"/>
      <c r="BWY24" s="578"/>
      <c r="BWZ24" s="578"/>
      <c r="BXA24" s="578"/>
      <c r="BXB24" s="578"/>
      <c r="BXC24" s="578"/>
      <c r="BXD24" s="578"/>
      <c r="BXE24" s="584"/>
      <c r="BXF24" s="580"/>
      <c r="BXG24" s="578"/>
      <c r="BXH24" s="578"/>
      <c r="BXI24" s="578"/>
      <c r="BXJ24" s="578"/>
      <c r="BXK24" s="578"/>
      <c r="BXL24" s="578"/>
      <c r="BXM24" s="578"/>
      <c r="BXN24" s="578"/>
      <c r="BXO24" s="578"/>
      <c r="BXP24" s="383" t="s">
        <v>1554</v>
      </c>
      <c r="BXQ24" s="383" t="s">
        <v>1554</v>
      </c>
      <c r="BXR24" s="383" t="s">
        <v>1255</v>
      </c>
      <c r="BXS24" s="388" t="s">
        <v>1256</v>
      </c>
      <c r="BXT24" s="580"/>
      <c r="BXU24" s="578"/>
      <c r="BXV24" s="564"/>
      <c r="BXW24" s="584"/>
      <c r="BXX24" s="654"/>
      <c r="BXY24" s="595"/>
      <c r="BXZ24" s="578"/>
      <c r="BYA24" s="592"/>
      <c r="BYB24" s="654"/>
      <c r="BYC24" s="692"/>
      <c r="BYD24" s="580"/>
      <c r="BYE24" s="578"/>
      <c r="BYF24" s="578"/>
      <c r="BYG24" s="584"/>
      <c r="BYH24" s="700"/>
      <c r="BYI24" s="584"/>
      <c r="BYJ24" s="654"/>
      <c r="BYK24" s="584"/>
      <c r="BYL24" s="836"/>
      <c r="BYM24" s="578"/>
      <c r="BYN24" s="578"/>
      <c r="BYO24" s="578"/>
      <c r="BYP24" s="578"/>
      <c r="BYQ24" s="578"/>
      <c r="BYR24" s="578"/>
      <c r="BYS24" s="578"/>
      <c r="BYT24" s="578"/>
      <c r="BYU24" s="578"/>
      <c r="BYV24" s="578"/>
      <c r="BYW24" s="354" t="s">
        <v>2149</v>
      </c>
      <c r="BYX24" s="354" t="s">
        <v>1578</v>
      </c>
      <c r="BYY24" s="394" t="s">
        <v>1578</v>
      </c>
      <c r="BYZ24" s="654"/>
      <c r="BZA24" s="595"/>
      <c r="BZB24" s="595"/>
      <c r="BZC24" s="595"/>
      <c r="BZD24" s="595"/>
      <c r="BZE24" s="595"/>
      <c r="BZF24" s="595"/>
      <c r="BZG24" s="595"/>
      <c r="BZH24" s="595"/>
      <c r="BZI24" s="692"/>
    </row>
    <row r="25" spans="1:2037" s="215" customFormat="1" ht="25.15" customHeight="1">
      <c r="A25" s="925" t="s">
        <v>8</v>
      </c>
      <c r="B25" s="926"/>
      <c r="C25" s="837" t="s">
        <v>2500</v>
      </c>
      <c r="D25" s="693"/>
      <c r="E25" s="693"/>
      <c r="F25" s="693"/>
      <c r="G25" s="693"/>
      <c r="H25" s="693"/>
      <c r="I25" s="693"/>
      <c r="J25" s="693"/>
      <c r="K25" s="693"/>
      <c r="L25" s="695" t="s">
        <v>337</v>
      </c>
      <c r="M25" s="693"/>
      <c r="N25" s="693"/>
      <c r="O25" s="693"/>
      <c r="P25" s="693"/>
      <c r="Q25" s="693"/>
      <c r="R25" s="670"/>
      <c r="S25" s="670"/>
      <c r="T25" s="670"/>
      <c r="U25" s="670"/>
      <c r="V25" s="670"/>
      <c r="W25" s="949"/>
      <c r="X25" s="693" t="s">
        <v>2501</v>
      </c>
      <c r="Y25" s="694"/>
      <c r="Z25" s="695" t="s">
        <v>1693</v>
      </c>
      <c r="AA25" s="693"/>
      <c r="AB25" s="693"/>
      <c r="AC25" s="693"/>
      <c r="AD25" s="693"/>
      <c r="AE25" s="693"/>
      <c r="AF25" s="693"/>
      <c r="AG25" s="693"/>
      <c r="AH25" s="693"/>
      <c r="AI25" s="693"/>
      <c r="AJ25" s="693"/>
      <c r="AK25" s="693"/>
      <c r="AL25" s="693"/>
      <c r="AM25" s="693"/>
      <c r="AN25" s="693"/>
      <c r="AO25" s="693"/>
      <c r="AP25" s="694"/>
      <c r="AQ25" s="695" t="s">
        <v>1693</v>
      </c>
      <c r="AR25" s="693"/>
      <c r="AS25" s="693"/>
      <c r="AT25" s="693"/>
      <c r="AU25" s="693"/>
      <c r="AV25" s="693"/>
      <c r="AW25" s="694"/>
      <c r="AX25" s="695" t="s">
        <v>1693</v>
      </c>
      <c r="AY25" s="693"/>
      <c r="AZ25" s="693"/>
      <c r="BA25" s="693"/>
      <c r="BB25" s="693"/>
      <c r="BC25" s="693"/>
      <c r="BD25" s="693"/>
      <c r="BE25" s="693"/>
      <c r="BF25" s="693"/>
      <c r="BG25" s="694"/>
      <c r="BH25" s="729" t="s">
        <v>337</v>
      </c>
      <c r="BI25" s="730"/>
      <c r="BJ25" s="730"/>
      <c r="BK25" s="730"/>
      <c r="BL25" s="730"/>
      <c r="BM25" s="730"/>
      <c r="BN25" s="730"/>
      <c r="BO25" s="730"/>
      <c r="BP25" s="730"/>
      <c r="BQ25" s="730"/>
      <c r="BR25" s="730"/>
      <c r="BS25" s="731"/>
      <c r="BT25" s="730" t="s">
        <v>352</v>
      </c>
      <c r="BU25" s="730"/>
      <c r="BV25" s="730"/>
      <c r="BW25" s="730"/>
      <c r="BX25" s="730"/>
      <c r="BY25" s="730"/>
      <c r="BZ25" s="730"/>
      <c r="CA25" s="730"/>
      <c r="CB25" s="730"/>
      <c r="CC25" s="730"/>
      <c r="CD25" s="730"/>
      <c r="CE25" s="731"/>
      <c r="CF25" s="730" t="s">
        <v>337</v>
      </c>
      <c r="CG25" s="730"/>
      <c r="CH25" s="730"/>
      <c r="CI25" s="730"/>
      <c r="CJ25" s="730"/>
      <c r="CK25" s="730"/>
      <c r="CL25" s="730"/>
      <c r="CM25" s="730"/>
      <c r="CN25" s="730"/>
      <c r="CO25" s="730"/>
      <c r="CP25" s="730"/>
      <c r="CQ25" s="731"/>
      <c r="CR25" s="693" t="s">
        <v>1738</v>
      </c>
      <c r="CS25" s="693"/>
      <c r="CT25" s="693"/>
      <c r="CU25" s="693"/>
      <c r="CV25" s="693"/>
      <c r="CW25" s="693"/>
      <c r="CX25" s="693"/>
      <c r="CY25" s="693"/>
      <c r="CZ25" s="693"/>
      <c r="DA25" s="693"/>
      <c r="DB25" s="693"/>
      <c r="DC25" s="693"/>
      <c r="DD25" s="729" t="s">
        <v>337</v>
      </c>
      <c r="DE25" s="730"/>
      <c r="DF25" s="730"/>
      <c r="DG25" s="730"/>
      <c r="DH25" s="730"/>
      <c r="DI25" s="730"/>
      <c r="DJ25" s="730"/>
      <c r="DK25" s="730"/>
      <c r="DL25" s="730"/>
      <c r="DM25" s="730"/>
      <c r="DN25" s="730"/>
      <c r="DO25" s="731"/>
      <c r="DP25" s="729" t="s">
        <v>369</v>
      </c>
      <c r="DQ25" s="730"/>
      <c r="DR25" s="730"/>
      <c r="DS25" s="730"/>
      <c r="DT25" s="730"/>
      <c r="DU25" s="730"/>
      <c r="DV25" s="730"/>
      <c r="DW25" s="730"/>
      <c r="DX25" s="730"/>
      <c r="DY25" s="730"/>
      <c r="DZ25" s="730"/>
      <c r="EA25" s="731"/>
      <c r="EB25" s="729" t="s">
        <v>337</v>
      </c>
      <c r="EC25" s="730"/>
      <c r="ED25" s="730"/>
      <c r="EE25" s="730"/>
      <c r="EF25" s="730"/>
      <c r="EG25" s="730"/>
      <c r="EH25" s="730"/>
      <c r="EI25" s="730"/>
      <c r="EJ25" s="730"/>
      <c r="EK25" s="730"/>
      <c r="EL25" s="730"/>
      <c r="EM25" s="731"/>
      <c r="EN25" s="693" t="s">
        <v>1738</v>
      </c>
      <c r="EO25" s="693"/>
      <c r="EP25" s="693"/>
      <c r="EQ25" s="693"/>
      <c r="ER25" s="693"/>
      <c r="ES25" s="693"/>
      <c r="ET25" s="693"/>
      <c r="EU25" s="693"/>
      <c r="EV25" s="693"/>
      <c r="EW25" s="693"/>
      <c r="EX25" s="693"/>
      <c r="EY25" s="694"/>
      <c r="EZ25" s="730" t="s">
        <v>337</v>
      </c>
      <c r="FA25" s="730"/>
      <c r="FB25" s="730"/>
      <c r="FC25" s="730"/>
      <c r="FD25" s="730"/>
      <c r="FE25" s="730"/>
      <c r="FF25" s="730"/>
      <c r="FG25" s="730"/>
      <c r="FH25" s="730"/>
      <c r="FI25" s="730"/>
      <c r="FJ25" s="730"/>
      <c r="FK25" s="730"/>
      <c r="FL25" s="730"/>
      <c r="FM25" s="730"/>
      <c r="FN25" s="695" t="s">
        <v>369</v>
      </c>
      <c r="FO25" s="693"/>
      <c r="FP25" s="693"/>
      <c r="FQ25" s="693"/>
      <c r="FR25" s="693"/>
      <c r="FS25" s="693"/>
      <c r="FT25" s="693"/>
      <c r="FU25" s="693"/>
      <c r="FV25" s="693"/>
      <c r="FW25" s="693"/>
      <c r="FX25" s="693"/>
      <c r="FY25" s="693"/>
      <c r="FZ25" s="693"/>
      <c r="GA25" s="693"/>
      <c r="GB25" s="693"/>
      <c r="GC25" s="693"/>
      <c r="GD25" s="693"/>
      <c r="GE25" s="693"/>
      <c r="GF25" s="693"/>
      <c r="GG25" s="694"/>
      <c r="GH25" s="695" t="s">
        <v>1275</v>
      </c>
      <c r="GI25" s="693"/>
      <c r="GJ25" s="693"/>
      <c r="GK25" s="693"/>
      <c r="GL25" s="693"/>
      <c r="GM25" s="693"/>
      <c r="GN25" s="693"/>
      <c r="GO25" s="693"/>
      <c r="GP25" s="693"/>
      <c r="GQ25" s="693"/>
      <c r="GR25" s="693"/>
      <c r="GS25" s="693"/>
      <c r="GT25" s="693"/>
      <c r="GU25" s="693"/>
      <c r="GV25" s="693"/>
      <c r="GW25" s="694"/>
      <c r="GX25" s="729" t="s">
        <v>369</v>
      </c>
      <c r="GY25" s="730"/>
      <c r="GZ25" s="730"/>
      <c r="HA25" s="730"/>
      <c r="HB25" s="730"/>
      <c r="HC25" s="730"/>
      <c r="HD25" s="730"/>
      <c r="HE25" s="730"/>
      <c r="HF25" s="730"/>
      <c r="HG25" s="730"/>
      <c r="HH25" s="730"/>
      <c r="HI25" s="730"/>
      <c r="HJ25" s="730"/>
      <c r="HK25" s="731"/>
      <c r="HL25" s="729" t="s">
        <v>369</v>
      </c>
      <c r="HM25" s="730"/>
      <c r="HN25" s="730"/>
      <c r="HO25" s="730"/>
      <c r="HP25" s="730"/>
      <c r="HQ25" s="731"/>
      <c r="HR25" s="730" t="s">
        <v>347</v>
      </c>
      <c r="HS25" s="730"/>
      <c r="HT25" s="730"/>
      <c r="HU25" s="730"/>
      <c r="HV25" s="730"/>
      <c r="HW25" s="730"/>
      <c r="HX25" s="730"/>
      <c r="HY25" s="730"/>
      <c r="HZ25" s="730"/>
      <c r="IA25" s="730"/>
      <c r="IB25" s="730"/>
      <c r="IC25" s="730"/>
      <c r="ID25" s="730"/>
      <c r="IE25" s="730"/>
      <c r="IF25" s="730"/>
      <c r="IG25" s="730"/>
      <c r="IH25" s="729" t="s">
        <v>337</v>
      </c>
      <c r="II25" s="962"/>
      <c r="IJ25" s="962"/>
      <c r="IK25" s="962"/>
      <c r="IL25" s="962"/>
      <c r="IM25" s="962"/>
      <c r="IN25" s="962"/>
      <c r="IO25" s="962"/>
      <c r="IP25" s="962"/>
      <c r="IQ25" s="962"/>
      <c r="IR25" s="962"/>
      <c r="IS25" s="731"/>
      <c r="IT25" s="729" t="s">
        <v>347</v>
      </c>
      <c r="IU25" s="730"/>
      <c r="IV25" s="730"/>
      <c r="IW25" s="730"/>
      <c r="IX25" s="730"/>
      <c r="IY25" s="730"/>
      <c r="IZ25" s="730"/>
      <c r="JA25" s="730"/>
      <c r="JB25" s="730"/>
      <c r="JC25" s="730"/>
      <c r="JD25" s="730"/>
      <c r="JE25" s="731"/>
      <c r="JF25" s="729" t="s">
        <v>337</v>
      </c>
      <c r="JG25" s="730"/>
      <c r="JH25" s="730"/>
      <c r="JI25" s="730"/>
      <c r="JJ25" s="730"/>
      <c r="JK25" s="730"/>
      <c r="JL25" s="730"/>
      <c r="JM25" s="730"/>
      <c r="JN25" s="730"/>
      <c r="JO25" s="730"/>
      <c r="JP25" s="731"/>
      <c r="JQ25" s="730" t="s">
        <v>369</v>
      </c>
      <c r="JR25" s="730"/>
      <c r="JS25" s="730"/>
      <c r="JT25" s="730"/>
      <c r="JU25" s="730"/>
      <c r="JV25" s="730"/>
      <c r="JW25" s="730"/>
      <c r="JX25" s="730"/>
      <c r="JY25" s="730"/>
      <c r="JZ25" s="730"/>
      <c r="KA25" s="730"/>
      <c r="KB25" s="729" t="s">
        <v>2502</v>
      </c>
      <c r="KC25" s="730"/>
      <c r="KD25" s="730"/>
      <c r="KE25" s="730"/>
      <c r="KF25" s="730"/>
      <c r="KG25" s="730"/>
      <c r="KH25" s="730"/>
      <c r="KI25" s="730"/>
      <c r="KJ25" s="730"/>
      <c r="KK25" s="730"/>
      <c r="KL25" s="730"/>
      <c r="KM25" s="730"/>
      <c r="KN25" s="730"/>
      <c r="KO25" s="730"/>
      <c r="KP25" s="730"/>
      <c r="KQ25" s="730"/>
      <c r="KR25" s="730"/>
      <c r="KS25" s="730"/>
      <c r="KT25" s="730"/>
      <c r="KU25" s="731"/>
      <c r="KV25" s="729" t="s">
        <v>2503</v>
      </c>
      <c r="KW25" s="911"/>
      <c r="KX25" s="911"/>
      <c r="KY25" s="911"/>
      <c r="KZ25" s="911"/>
      <c r="LA25" s="911"/>
      <c r="LB25" s="911"/>
      <c r="LC25" s="912"/>
      <c r="LD25" s="687" t="s">
        <v>2581</v>
      </c>
      <c r="LE25" s="688"/>
      <c r="LF25" s="688"/>
      <c r="LG25" s="688"/>
      <c r="LH25" s="688"/>
      <c r="LI25" s="688"/>
      <c r="LJ25" s="688"/>
      <c r="LK25" s="688"/>
      <c r="LL25" s="688"/>
      <c r="LM25" s="688"/>
      <c r="LN25" s="688"/>
      <c r="LO25" s="688"/>
      <c r="LP25" s="688"/>
      <c r="LQ25" s="688"/>
      <c r="LR25" s="688"/>
      <c r="LS25" s="688"/>
      <c r="LT25" s="688"/>
      <c r="LU25" s="688"/>
      <c r="LV25" s="688"/>
      <c r="LW25" s="688"/>
      <c r="LX25" s="688"/>
      <c r="LY25" s="688"/>
      <c r="LZ25" s="688"/>
      <c r="MA25" s="689"/>
      <c r="MB25" s="695" t="s">
        <v>2887</v>
      </c>
      <c r="MC25" s="670"/>
      <c r="MD25" s="670"/>
      <c r="ME25" s="670"/>
      <c r="MF25" s="670"/>
      <c r="MG25" s="670"/>
      <c r="MH25" s="670"/>
      <c r="MI25" s="670"/>
      <c r="MJ25" s="670"/>
      <c r="MK25" s="670"/>
      <c r="ML25" s="670"/>
      <c r="MM25" s="670"/>
      <c r="MN25" s="670"/>
      <c r="MO25" s="670"/>
      <c r="MP25" s="670"/>
      <c r="MQ25" s="670"/>
      <c r="MR25" s="670"/>
      <c r="MS25" s="670"/>
      <c r="MT25" s="670"/>
      <c r="MU25" s="670"/>
      <c r="MV25" s="670"/>
      <c r="MW25" s="670"/>
      <c r="MX25" s="670"/>
      <c r="MY25" s="670"/>
      <c r="MZ25" s="670"/>
      <c r="NA25" s="670"/>
      <c r="NB25" s="670"/>
      <c r="NC25" s="670"/>
      <c r="ND25" s="670"/>
      <c r="NE25" s="670"/>
      <c r="NF25" s="670"/>
      <c r="NG25" s="670"/>
      <c r="NH25" s="670"/>
      <c r="NI25" s="671"/>
      <c r="NJ25" s="637" t="s">
        <v>2504</v>
      </c>
      <c r="NK25" s="638"/>
      <c r="NL25" s="638"/>
      <c r="NM25" s="638"/>
      <c r="NN25" s="638"/>
      <c r="NO25" s="638"/>
      <c r="NP25" s="638"/>
      <c r="NQ25" s="638"/>
      <c r="NR25" s="638"/>
      <c r="NS25" s="638"/>
      <c r="NT25" s="639"/>
      <c r="NU25" s="729" t="s">
        <v>1309</v>
      </c>
      <c r="NV25" s="730"/>
      <c r="NW25" s="730"/>
      <c r="NX25" s="730"/>
      <c r="NY25" s="730"/>
      <c r="NZ25" s="730"/>
      <c r="OA25" s="730"/>
      <c r="OB25" s="730"/>
      <c r="OC25" s="730"/>
      <c r="OD25" s="730"/>
      <c r="OE25" s="730"/>
      <c r="OF25" s="730"/>
      <c r="OG25" s="730"/>
      <c r="OH25" s="730"/>
      <c r="OI25" s="730"/>
      <c r="OJ25" s="731"/>
      <c r="OK25" s="729" t="s">
        <v>1309</v>
      </c>
      <c r="OL25" s="730"/>
      <c r="OM25" s="730"/>
      <c r="ON25" s="730"/>
      <c r="OO25" s="730"/>
      <c r="OP25" s="730"/>
      <c r="OQ25" s="730"/>
      <c r="OR25" s="730"/>
      <c r="OS25" s="730"/>
      <c r="OT25" s="730"/>
      <c r="OU25" s="730"/>
      <c r="OV25" s="730"/>
      <c r="OW25" s="730"/>
      <c r="OX25" s="731"/>
      <c r="OY25" s="693" t="s">
        <v>1308</v>
      </c>
      <c r="OZ25" s="693"/>
      <c r="PA25" s="693"/>
      <c r="PB25" s="693"/>
      <c r="PC25" s="693"/>
      <c r="PD25" s="693"/>
      <c r="PE25" s="693"/>
      <c r="PF25" s="693"/>
      <c r="PG25" s="693"/>
      <c r="PH25" s="693"/>
      <c r="PI25" s="693"/>
      <c r="PJ25" s="693"/>
      <c r="PK25" s="693"/>
      <c r="PL25" s="693"/>
      <c r="PM25" s="693"/>
      <c r="PN25" s="693"/>
      <c r="PO25" s="693"/>
      <c r="PP25" s="694"/>
      <c r="PQ25" s="729" t="s">
        <v>1309</v>
      </c>
      <c r="PR25" s="730"/>
      <c r="PS25" s="730"/>
      <c r="PT25" s="730"/>
      <c r="PU25" s="730"/>
      <c r="PV25" s="730"/>
      <c r="PW25" s="730"/>
      <c r="PX25" s="730"/>
      <c r="PY25" s="730"/>
      <c r="PZ25" s="730"/>
      <c r="QA25" s="730"/>
      <c r="QB25" s="730"/>
      <c r="QC25" s="730"/>
      <c r="QD25" s="731"/>
      <c r="QE25" s="729" t="s">
        <v>1307</v>
      </c>
      <c r="QF25" s="730"/>
      <c r="QG25" s="730"/>
      <c r="QH25" s="730"/>
      <c r="QI25" s="730"/>
      <c r="QJ25" s="730"/>
      <c r="QK25" s="730"/>
      <c r="QL25" s="730"/>
      <c r="QM25" s="730"/>
      <c r="QN25" s="730"/>
      <c r="QO25" s="730"/>
      <c r="QP25" s="731"/>
      <c r="QQ25" s="729" t="s">
        <v>1307</v>
      </c>
      <c r="QR25" s="730"/>
      <c r="QS25" s="730"/>
      <c r="QT25" s="730"/>
      <c r="QU25" s="730"/>
      <c r="QV25" s="730"/>
      <c r="QW25" s="730"/>
      <c r="QX25" s="730"/>
      <c r="QY25" s="730"/>
      <c r="QZ25" s="730"/>
      <c r="RA25" s="730"/>
      <c r="RB25" s="730"/>
      <c r="RC25" s="730"/>
      <c r="RD25" s="730"/>
      <c r="RE25" s="730"/>
      <c r="RF25" s="731"/>
      <c r="RG25" s="729" t="s">
        <v>1307</v>
      </c>
      <c r="RH25" s="911"/>
      <c r="RI25" s="911"/>
      <c r="RJ25" s="911"/>
      <c r="RK25" s="911"/>
      <c r="RL25" s="911"/>
      <c r="RM25" s="911"/>
      <c r="RN25" s="911"/>
      <c r="RO25" s="911"/>
      <c r="RP25" s="911"/>
      <c r="RQ25" s="911"/>
      <c r="RR25" s="911"/>
      <c r="RS25" s="911"/>
      <c r="RT25" s="911"/>
      <c r="RU25" s="911"/>
      <c r="RV25" s="911"/>
      <c r="RW25" s="911"/>
      <c r="RX25" s="911"/>
      <c r="RY25" s="911"/>
      <c r="RZ25" s="912"/>
      <c r="SA25" s="729" t="s">
        <v>2505</v>
      </c>
      <c r="SB25" s="730"/>
      <c r="SC25" s="730"/>
      <c r="SD25" s="730"/>
      <c r="SE25" s="730"/>
      <c r="SF25" s="730"/>
      <c r="SG25" s="730"/>
      <c r="SH25" s="730"/>
      <c r="SI25" s="730"/>
      <c r="SJ25" s="730"/>
      <c r="SK25" s="730"/>
      <c r="SL25" s="730"/>
      <c r="SM25" s="730"/>
      <c r="SN25" s="880"/>
      <c r="SO25" s="693" t="s">
        <v>2762</v>
      </c>
      <c r="SP25" s="693"/>
      <c r="SQ25" s="693"/>
      <c r="SR25" s="694"/>
      <c r="SS25" s="565" t="s">
        <v>3319</v>
      </c>
      <c r="ST25" s="566"/>
      <c r="SU25" s="566"/>
      <c r="SV25" s="566"/>
      <c r="SW25" s="566"/>
      <c r="SX25" s="566"/>
      <c r="SY25" s="566"/>
      <c r="SZ25" s="566"/>
      <c r="TA25" s="566"/>
      <c r="TB25" s="566"/>
      <c r="TC25" s="566"/>
      <c r="TD25" s="566"/>
      <c r="TE25" s="566"/>
      <c r="TF25" s="566"/>
      <c r="TG25" s="566"/>
      <c r="TH25" s="566"/>
      <c r="TI25" s="566"/>
      <c r="TJ25" s="566"/>
      <c r="TK25" s="566"/>
      <c r="TL25" s="566"/>
      <c r="TM25" s="566"/>
      <c r="TN25" s="566"/>
      <c r="TO25" s="566"/>
      <c r="TP25" s="566"/>
      <c r="TQ25" s="566"/>
      <c r="TR25" s="566"/>
      <c r="TS25" s="566"/>
      <c r="TT25" s="566"/>
      <c r="TU25" s="566"/>
      <c r="TV25" s="566"/>
      <c r="TW25" s="566"/>
      <c r="TX25" s="566"/>
      <c r="TY25" s="566"/>
      <c r="TZ25" s="566"/>
      <c r="UA25" s="566"/>
      <c r="UB25" s="566"/>
      <c r="UC25" s="566"/>
      <c r="UD25" s="566"/>
      <c r="UE25" s="566"/>
      <c r="UF25" s="566"/>
      <c r="UG25" s="566"/>
      <c r="UH25" s="566"/>
      <c r="UI25" s="566"/>
      <c r="UJ25" s="566"/>
      <c r="UK25" s="566"/>
      <c r="UL25" s="566"/>
      <c r="UM25" s="566"/>
      <c r="UN25" s="566"/>
      <c r="UO25" s="566"/>
      <c r="UP25" s="566"/>
      <c r="UQ25" s="566"/>
      <c r="UR25" s="566"/>
      <c r="US25" s="566"/>
      <c r="UT25" s="566"/>
      <c r="UU25" s="566"/>
      <c r="UV25" s="567"/>
      <c r="UW25" s="565" t="s">
        <v>3319</v>
      </c>
      <c r="UX25" s="566"/>
      <c r="UY25" s="566"/>
      <c r="UZ25" s="566"/>
      <c r="VA25" s="566"/>
      <c r="VB25" s="566"/>
      <c r="VC25" s="566"/>
      <c r="VD25" s="566"/>
      <c r="VE25" s="566"/>
      <c r="VF25" s="566"/>
      <c r="VG25" s="566"/>
      <c r="VH25" s="566"/>
      <c r="VI25" s="566"/>
      <c r="VJ25" s="566"/>
      <c r="VK25" s="566"/>
      <c r="VL25" s="566"/>
      <c r="VM25" s="566"/>
      <c r="VN25" s="566"/>
      <c r="VO25" s="566"/>
      <c r="VP25" s="566"/>
      <c r="VQ25" s="566"/>
      <c r="VR25" s="566"/>
      <c r="VS25" s="566"/>
      <c r="VT25" s="566"/>
      <c r="VU25" s="566"/>
      <c r="VV25" s="566"/>
      <c r="VW25" s="566"/>
      <c r="VX25" s="566"/>
      <c r="VY25" s="566"/>
      <c r="VZ25" s="566"/>
      <c r="WA25" s="566"/>
      <c r="WB25" s="566"/>
      <c r="WC25" s="566"/>
      <c r="WD25" s="566"/>
      <c r="WE25" s="566"/>
      <c r="WF25" s="566"/>
      <c r="WG25" s="566"/>
      <c r="WH25" s="566"/>
      <c r="WI25" s="566"/>
      <c r="WJ25" s="566"/>
      <c r="WK25" s="566"/>
      <c r="WL25" s="566"/>
      <c r="WM25" s="566"/>
      <c r="WN25" s="566"/>
      <c r="WO25" s="566"/>
      <c r="WP25" s="566"/>
      <c r="WQ25" s="566"/>
      <c r="WR25" s="566"/>
      <c r="WS25" s="566"/>
      <c r="WT25" s="566"/>
      <c r="WU25" s="566"/>
      <c r="WV25" s="566"/>
      <c r="WW25" s="566"/>
      <c r="WX25" s="566"/>
      <c r="WY25" s="566"/>
      <c r="WZ25" s="566"/>
      <c r="XA25" s="566"/>
      <c r="XB25" s="567"/>
      <c r="XC25" s="565" t="s">
        <v>3319</v>
      </c>
      <c r="XD25" s="566"/>
      <c r="XE25" s="566"/>
      <c r="XF25" s="566"/>
      <c r="XG25" s="566"/>
      <c r="XH25" s="566"/>
      <c r="XI25" s="566"/>
      <c r="XJ25" s="566"/>
      <c r="XK25" s="566"/>
      <c r="XL25" s="566"/>
      <c r="XM25" s="566"/>
      <c r="XN25" s="566"/>
      <c r="XO25" s="566"/>
      <c r="XP25" s="566"/>
      <c r="XQ25" s="566"/>
      <c r="XR25" s="566"/>
      <c r="XS25" s="566"/>
      <c r="XT25" s="566"/>
      <c r="XU25" s="566"/>
      <c r="XV25" s="566"/>
      <c r="XW25" s="566"/>
      <c r="XX25" s="566"/>
      <c r="XY25" s="566"/>
      <c r="XZ25" s="566"/>
      <c r="YA25" s="566"/>
      <c r="YB25" s="566"/>
      <c r="YC25" s="566"/>
      <c r="YD25" s="566"/>
      <c r="YE25" s="566"/>
      <c r="YF25" s="568"/>
      <c r="YG25" s="566" t="s">
        <v>1948</v>
      </c>
      <c r="YH25" s="566"/>
      <c r="YI25" s="566"/>
      <c r="YJ25" s="566"/>
      <c r="YK25" s="566"/>
      <c r="YL25" s="566"/>
      <c r="YM25" s="566"/>
      <c r="YN25" s="566"/>
      <c r="YO25" s="566"/>
      <c r="YP25" s="566"/>
      <c r="YQ25" s="566"/>
      <c r="YR25" s="566"/>
      <c r="YS25" s="566"/>
      <c r="YT25" s="566"/>
      <c r="YU25" s="566"/>
      <c r="YV25" s="566"/>
      <c r="YW25" s="566"/>
      <c r="YX25" s="566"/>
      <c r="YY25" s="566"/>
      <c r="YZ25" s="566"/>
      <c r="ZA25" s="566"/>
      <c r="ZB25" s="566"/>
      <c r="ZC25" s="566"/>
      <c r="ZD25" s="566"/>
      <c r="ZE25" s="566"/>
      <c r="ZF25" s="566"/>
      <c r="ZG25" s="566"/>
      <c r="ZH25" s="566"/>
      <c r="ZI25" s="566"/>
      <c r="ZJ25" s="566"/>
      <c r="ZK25" s="729" t="s">
        <v>518</v>
      </c>
      <c r="ZL25" s="880"/>
      <c r="ZM25" s="795" t="s">
        <v>2126</v>
      </c>
      <c r="ZN25" s="796"/>
      <c r="ZO25" s="729" t="s">
        <v>2506</v>
      </c>
      <c r="ZP25" s="730"/>
      <c r="ZQ25" s="730"/>
      <c r="ZR25" s="730"/>
      <c r="ZS25" s="1023" t="s">
        <v>1948</v>
      </c>
      <c r="ZT25" s="1024"/>
      <c r="ZU25" s="1024"/>
      <c r="ZV25" s="1024"/>
      <c r="ZW25" s="1024"/>
      <c r="ZX25" s="1024"/>
      <c r="ZY25" s="1024"/>
      <c r="ZZ25" s="1024"/>
      <c r="AAA25" s="1024"/>
      <c r="AAB25" s="1024"/>
      <c r="AAC25" s="1024"/>
      <c r="AAD25" s="1024"/>
      <c r="AAE25" s="1024"/>
      <c r="AAF25" s="1024"/>
      <c r="AAG25" s="1024"/>
      <c r="AAH25" s="1024"/>
      <c r="AAI25" s="1024"/>
      <c r="AAJ25" s="1024"/>
      <c r="AAK25" s="1024"/>
      <c r="AAL25" s="1024"/>
      <c r="AAM25" s="1024"/>
      <c r="AAN25" s="1024"/>
      <c r="AAO25" s="1024"/>
      <c r="AAP25" s="1024"/>
      <c r="AAQ25" s="1024"/>
      <c r="AAR25" s="1024"/>
      <c r="AAS25" s="1024"/>
      <c r="AAT25" s="1024"/>
      <c r="AAU25" s="1024"/>
      <c r="AAV25" s="567"/>
      <c r="AAW25" s="730" t="s">
        <v>82</v>
      </c>
      <c r="AAX25" s="730"/>
      <c r="AAY25" s="730"/>
      <c r="AAZ25" s="730"/>
      <c r="ABA25" s="730"/>
      <c r="ABB25" s="730"/>
      <c r="ABC25" s="730"/>
      <c r="ABD25" s="730"/>
      <c r="ABE25" s="730"/>
      <c r="ABF25" s="730"/>
      <c r="ABG25" s="731"/>
      <c r="ABH25" s="729" t="s">
        <v>83</v>
      </c>
      <c r="ABI25" s="730"/>
      <c r="ABJ25" s="730"/>
      <c r="ABK25" s="730"/>
      <c r="ABL25" s="730"/>
      <c r="ABM25" s="730"/>
      <c r="ABN25" s="730"/>
      <c r="ABO25" s="730"/>
      <c r="ABP25" s="730"/>
      <c r="ABQ25" s="730"/>
      <c r="ABR25" s="730"/>
      <c r="ABS25" s="731"/>
      <c r="ABT25" s="695" t="s">
        <v>2507</v>
      </c>
      <c r="ABU25" s="693"/>
      <c r="ABV25" s="694"/>
      <c r="ABW25" s="687" t="s">
        <v>2602</v>
      </c>
      <c r="ABX25" s="688"/>
      <c r="ABY25" s="688"/>
      <c r="ABZ25" s="688"/>
      <c r="ACA25" s="688"/>
      <c r="ACB25" s="688"/>
      <c r="ACC25" s="688"/>
      <c r="ACD25" s="688"/>
      <c r="ACE25" s="688"/>
      <c r="ACF25" s="688"/>
      <c r="ACG25" s="688"/>
      <c r="ACH25" s="689"/>
      <c r="ACI25" s="565" t="s">
        <v>3277</v>
      </c>
      <c r="ACJ25" s="566"/>
      <c r="ACK25" s="566"/>
      <c r="ACL25" s="566"/>
      <c r="ACM25" s="566"/>
      <c r="ACN25" s="566"/>
      <c r="ACO25" s="566"/>
      <c r="ACP25" s="566"/>
      <c r="ACQ25" s="566"/>
      <c r="ACR25" s="566"/>
      <c r="ACS25" s="566"/>
      <c r="ACT25" s="566"/>
      <c r="ACU25" s="566"/>
      <c r="ACV25" s="566"/>
      <c r="ACW25" s="566"/>
      <c r="ACX25" s="566"/>
      <c r="ACY25" s="566"/>
      <c r="ACZ25" s="566"/>
      <c r="ADA25" s="566"/>
      <c r="ADB25" s="566"/>
      <c r="ADC25" s="566"/>
      <c r="ADD25" s="566"/>
      <c r="ADE25" s="566"/>
      <c r="ADF25" s="566"/>
      <c r="ADG25" s="566"/>
      <c r="ADH25" s="566"/>
      <c r="ADI25" s="566"/>
      <c r="ADJ25" s="567"/>
      <c r="ADK25" s="687" t="s">
        <v>2618</v>
      </c>
      <c r="ADL25" s="688"/>
      <c r="ADM25" s="688"/>
      <c r="ADN25" s="688"/>
      <c r="ADO25" s="688"/>
      <c r="ADP25" s="689"/>
      <c r="ADQ25" s="695" t="s">
        <v>2507</v>
      </c>
      <c r="ADR25" s="693"/>
      <c r="ADS25" s="693"/>
      <c r="ADT25" s="695" t="s">
        <v>2714</v>
      </c>
      <c r="ADU25" s="670"/>
      <c r="ADV25" s="671"/>
      <c r="ADW25" s="695" t="s">
        <v>2932</v>
      </c>
      <c r="ADX25" s="693"/>
      <c r="ADY25" s="693"/>
      <c r="ADZ25" s="693"/>
      <c r="AEA25" s="693"/>
      <c r="AEB25" s="693"/>
      <c r="AEC25" s="693"/>
      <c r="AED25" s="693"/>
      <c r="AEE25" s="670"/>
      <c r="AEF25" s="671"/>
      <c r="AEG25" s="695" t="s">
        <v>2785</v>
      </c>
      <c r="AEH25" s="693"/>
      <c r="AEI25" s="694"/>
      <c r="AEJ25" s="695" t="s">
        <v>1948</v>
      </c>
      <c r="AEK25" s="670"/>
      <c r="AEL25" s="670"/>
      <c r="AEM25" s="671"/>
      <c r="AEN25" s="695" t="s">
        <v>1948</v>
      </c>
      <c r="AEO25" s="671"/>
      <c r="AEP25" s="729" t="s">
        <v>2762</v>
      </c>
      <c r="AEQ25" s="730"/>
      <c r="AER25" s="730"/>
      <c r="AES25" s="730"/>
      <c r="AET25" s="730"/>
      <c r="AEU25" s="730"/>
      <c r="AEV25" s="730"/>
      <c r="AEW25" s="730"/>
      <c r="AEX25" s="731"/>
      <c r="AEY25" s="669" t="s">
        <v>3101</v>
      </c>
      <c r="AEZ25" s="670"/>
      <c r="AFA25" s="670"/>
      <c r="AFB25" s="671"/>
      <c r="AFC25" s="687" t="s">
        <v>3239</v>
      </c>
      <c r="AFD25" s="688"/>
      <c r="AFE25" s="688"/>
      <c r="AFF25" s="688"/>
      <c r="AFG25" s="688"/>
      <c r="AFH25" s="688"/>
      <c r="AFI25" s="688"/>
      <c r="AFJ25" s="689"/>
      <c r="AFK25" s="730" t="s">
        <v>2508</v>
      </c>
      <c r="AFL25" s="730"/>
      <c r="AFM25" s="730"/>
      <c r="AFN25" s="730"/>
      <c r="AFO25" s="730"/>
      <c r="AFP25" s="730"/>
      <c r="AFQ25" s="730"/>
      <c r="AFR25" s="730"/>
      <c r="AFS25" s="731"/>
      <c r="AFT25" s="729" t="s">
        <v>588</v>
      </c>
      <c r="AFU25" s="730"/>
      <c r="AFV25" s="730"/>
      <c r="AFW25" s="730"/>
      <c r="AFX25" s="731"/>
      <c r="AFY25" s="695" t="s">
        <v>588</v>
      </c>
      <c r="AFZ25" s="693"/>
      <c r="AGA25" s="693"/>
      <c r="AGB25" s="693"/>
      <c r="AGC25" s="693"/>
      <c r="AGD25" s="693"/>
      <c r="AGE25" s="693"/>
      <c r="AGF25" s="693"/>
      <c r="AGG25" s="693"/>
      <c r="AGH25" s="693"/>
      <c r="AGI25" s="693"/>
      <c r="AGJ25" s="693"/>
      <c r="AGK25" s="693"/>
      <c r="AGL25" s="694"/>
      <c r="AGM25" s="726" t="s">
        <v>710</v>
      </c>
      <c r="AGN25" s="726"/>
      <c r="AGO25" s="726"/>
      <c r="AGP25" s="726"/>
      <c r="AGQ25" s="726"/>
      <c r="AGR25" s="436" t="s">
        <v>2126</v>
      </c>
      <c r="AGS25" s="695" t="s">
        <v>588</v>
      </c>
      <c r="AGT25" s="693"/>
      <c r="AGU25" s="693"/>
      <c r="AGV25" s="693"/>
      <c r="AGW25" s="693"/>
      <c r="AGX25" s="693"/>
      <c r="AGY25" s="693"/>
      <c r="AGZ25" s="693"/>
      <c r="AHA25" s="693"/>
      <c r="AHB25" s="688" t="s">
        <v>2762</v>
      </c>
      <c r="AHC25" s="688"/>
      <c r="AHD25" s="693" t="s">
        <v>3016</v>
      </c>
      <c r="AHE25" s="693"/>
      <c r="AHF25" s="693"/>
      <c r="AHG25" s="693"/>
      <c r="AHH25" s="693"/>
      <c r="AHI25" s="693"/>
      <c r="AHJ25" s="693"/>
      <c r="AHK25" s="693"/>
      <c r="AHL25" s="693"/>
      <c r="AHM25" s="694"/>
      <c r="AHN25" s="687" t="s">
        <v>588</v>
      </c>
      <c r="AHO25" s="788"/>
      <c r="AHP25" s="788"/>
      <c r="AHQ25" s="788"/>
      <c r="AHR25" s="788"/>
      <c r="AHS25" s="788"/>
      <c r="AHT25" s="788"/>
      <c r="AHU25" s="788"/>
      <c r="AHV25" s="788"/>
      <c r="AHW25" s="788"/>
      <c r="AHX25" s="788"/>
      <c r="AHY25" s="788"/>
      <c r="AHZ25" s="788"/>
      <c r="AIA25" s="788"/>
      <c r="AIB25" s="788"/>
      <c r="AIC25" s="788"/>
      <c r="AID25" s="788"/>
      <c r="AIE25" s="788"/>
      <c r="AIF25" s="788"/>
      <c r="AIG25" s="788"/>
      <c r="AIH25" s="788"/>
      <c r="AII25" s="789"/>
      <c r="AIJ25" s="800" t="s">
        <v>2834</v>
      </c>
      <c r="AIK25" s="801"/>
      <c r="AIL25" s="693" t="s">
        <v>2509</v>
      </c>
      <c r="AIM25" s="693"/>
      <c r="AIN25" s="693"/>
      <c r="AIO25" s="693"/>
      <c r="AIP25" s="693"/>
      <c r="AIQ25" s="693"/>
      <c r="AIR25" s="693"/>
      <c r="AIS25" s="693"/>
      <c r="AIT25" s="693"/>
      <c r="AIU25" s="693"/>
      <c r="AIV25" s="693"/>
      <c r="AIW25" s="694"/>
      <c r="AIX25" s="725" t="s">
        <v>2510</v>
      </c>
      <c r="AIY25" s="726"/>
      <c r="AIZ25" s="726"/>
      <c r="AJA25" s="726"/>
      <c r="AJB25" s="726"/>
      <c r="AJC25" s="726"/>
      <c r="AJD25" s="726"/>
      <c r="AJE25" s="726"/>
      <c r="AJF25" s="726"/>
      <c r="AJG25" s="726"/>
      <c r="AJH25" s="726"/>
      <c r="AJI25" s="726"/>
      <c r="AJJ25" s="726"/>
      <c r="AJK25" s="726"/>
      <c r="AJL25" s="726"/>
      <c r="AJM25" s="726"/>
      <c r="AJN25" s="726"/>
      <c r="AJO25" s="726"/>
      <c r="AJP25" s="726"/>
      <c r="AJQ25" s="726"/>
      <c r="AJR25" s="726"/>
      <c r="AJS25" s="726"/>
      <c r="AJT25" s="726"/>
      <c r="AJU25" s="726"/>
      <c r="AJV25" s="726"/>
      <c r="AJW25" s="726"/>
      <c r="AJX25" s="726"/>
      <c r="AJY25" s="726"/>
      <c r="AJZ25" s="726"/>
      <c r="AKA25" s="726"/>
      <c r="AKB25" s="725" t="s">
        <v>2511</v>
      </c>
      <c r="AKC25" s="732"/>
      <c r="AKD25" s="695" t="s">
        <v>2634</v>
      </c>
      <c r="AKE25" s="693"/>
      <c r="AKF25" s="693"/>
      <c r="AKG25" s="693"/>
      <c r="AKH25" s="694"/>
      <c r="AKI25" s="725" t="s">
        <v>2720</v>
      </c>
      <c r="AKJ25" s="732"/>
      <c r="AKK25" s="725" t="s">
        <v>2965</v>
      </c>
      <c r="AKL25" s="726"/>
      <c r="AKM25" s="726"/>
      <c r="AKN25" s="726"/>
      <c r="AKO25" s="727" t="s">
        <v>2762</v>
      </c>
      <c r="AKP25" s="728"/>
      <c r="AKQ25" s="726" t="s">
        <v>2802</v>
      </c>
      <c r="AKR25" s="726"/>
      <c r="AKS25" s="670"/>
      <c r="AKT25" s="670"/>
      <c r="AKU25" s="687" t="s">
        <v>2985</v>
      </c>
      <c r="AKV25" s="788"/>
      <c r="AKW25" s="788"/>
      <c r="AKX25" s="788"/>
      <c r="AKY25" s="808"/>
      <c r="AKZ25" s="808"/>
      <c r="ALA25" s="808"/>
      <c r="ALB25" s="808"/>
      <c r="ALC25" s="788"/>
      <c r="ALD25" s="788"/>
      <c r="ALE25" s="788"/>
      <c r="ALF25" s="801"/>
      <c r="ALG25" s="810" t="s">
        <v>710</v>
      </c>
      <c r="ALH25" s="811"/>
      <c r="ALI25" s="811"/>
      <c r="ALJ25" s="811"/>
      <c r="ALK25" s="811"/>
      <c r="ALL25" s="811"/>
      <c r="ALM25" s="811"/>
      <c r="ALN25" s="811"/>
      <c r="ALO25" s="811"/>
      <c r="ALP25" s="811"/>
      <c r="ALQ25" s="811"/>
      <c r="ALR25" s="811"/>
      <c r="ALS25" s="811"/>
      <c r="ALT25" s="812"/>
      <c r="ALU25" s="726" t="s">
        <v>529</v>
      </c>
      <c r="ALV25" s="726"/>
      <c r="ALW25" s="726"/>
      <c r="ALX25" s="726"/>
      <c r="ALY25" s="726"/>
      <c r="ALZ25" s="726"/>
      <c r="AMA25" s="726"/>
      <c r="AMB25" s="726"/>
      <c r="AMC25" s="726"/>
      <c r="AMD25" s="726"/>
      <c r="AME25" s="726"/>
      <c r="AMF25" s="726"/>
      <c r="AMG25" s="726"/>
      <c r="AMH25" s="726"/>
      <c r="AMI25" s="726"/>
      <c r="AMJ25" s="732"/>
      <c r="AMK25" s="637" t="s">
        <v>2512</v>
      </c>
      <c r="AML25" s="638"/>
      <c r="AMM25" s="638"/>
      <c r="AMN25" s="638"/>
      <c r="AMO25" s="638"/>
      <c r="AMP25" s="638"/>
      <c r="AMQ25" s="638"/>
      <c r="AMR25" s="638"/>
      <c r="AMS25" s="638"/>
      <c r="AMT25" s="638"/>
      <c r="AMU25" s="638"/>
      <c r="AMV25" s="638"/>
      <c r="AMW25" s="638"/>
      <c r="AMX25" s="638"/>
      <c r="AMY25" s="638"/>
      <c r="AMZ25" s="638"/>
      <c r="ANA25" s="638"/>
      <c r="ANB25" s="638"/>
      <c r="ANC25" s="638"/>
      <c r="AND25" s="638"/>
      <c r="ANE25" s="695" t="s">
        <v>2513</v>
      </c>
      <c r="ANF25" s="693"/>
      <c r="ANG25" s="693"/>
      <c r="ANH25" s="693"/>
      <c r="ANI25" s="693"/>
      <c r="ANJ25" s="693"/>
      <c r="ANK25" s="693"/>
      <c r="ANL25" s="693"/>
      <c r="ANM25" s="695" t="s">
        <v>1163</v>
      </c>
      <c r="ANN25" s="693"/>
      <c r="ANO25" s="693"/>
      <c r="ANP25" s="693"/>
      <c r="ANQ25" s="693"/>
      <c r="ANR25" s="693"/>
      <c r="ANS25" s="693"/>
      <c r="ANT25" s="693"/>
      <c r="ANU25" s="693"/>
      <c r="ANV25" s="693"/>
      <c r="ANW25" s="693"/>
      <c r="ANX25" s="694"/>
      <c r="ANY25" s="695" t="s">
        <v>1163</v>
      </c>
      <c r="ANZ25" s="693"/>
      <c r="AOA25" s="693"/>
      <c r="AOB25" s="693"/>
      <c r="AOC25" s="693"/>
      <c r="AOD25" s="693"/>
      <c r="AOE25" s="693"/>
      <c r="AOF25" s="693"/>
      <c r="AOG25" s="693"/>
      <c r="AOH25" s="693"/>
      <c r="AOI25" s="693"/>
      <c r="AOJ25" s="694"/>
      <c r="AOK25" s="695" t="s">
        <v>1163</v>
      </c>
      <c r="AOL25" s="693"/>
      <c r="AOM25" s="693"/>
      <c r="AON25" s="693"/>
      <c r="AOO25" s="693"/>
      <c r="AOP25" s="693"/>
      <c r="AOQ25" s="693"/>
      <c r="AOR25" s="693"/>
      <c r="AOS25" s="693"/>
      <c r="AOT25" s="693"/>
      <c r="AOU25" s="693"/>
      <c r="AOV25" s="693"/>
      <c r="AOW25" s="693"/>
      <c r="AOX25" s="693"/>
      <c r="AOY25" s="693"/>
      <c r="AOZ25" s="693"/>
      <c r="APA25" s="693"/>
      <c r="APB25" s="693"/>
      <c r="APC25" s="693"/>
      <c r="APD25" s="693"/>
      <c r="APE25" s="693"/>
      <c r="APF25" s="694"/>
      <c r="APG25" s="695" t="s">
        <v>1163</v>
      </c>
      <c r="APH25" s="693"/>
      <c r="API25" s="693"/>
      <c r="APJ25" s="693"/>
      <c r="APK25" s="693"/>
      <c r="APL25" s="693"/>
      <c r="APM25" s="693"/>
      <c r="APN25" s="693"/>
      <c r="APO25" s="693"/>
      <c r="APP25" s="693"/>
      <c r="APQ25" s="693"/>
      <c r="APR25" s="694"/>
      <c r="APS25" s="695" t="s">
        <v>1163</v>
      </c>
      <c r="APT25" s="693"/>
      <c r="APU25" s="693"/>
      <c r="APV25" s="693"/>
      <c r="APW25" s="693"/>
      <c r="APX25" s="693"/>
      <c r="APY25" s="693"/>
      <c r="APZ25" s="693"/>
      <c r="AQA25" s="693"/>
      <c r="AQB25" s="693"/>
      <c r="AQC25" s="693"/>
      <c r="AQD25" s="693"/>
      <c r="AQE25" s="693"/>
      <c r="AQF25" s="693"/>
      <c r="AQG25" s="693"/>
      <c r="AQH25" s="693"/>
      <c r="AQI25" s="693"/>
      <c r="AQJ25" s="693"/>
      <c r="AQK25" s="693"/>
      <c r="AQL25" s="694"/>
      <c r="AQM25" s="695" t="s">
        <v>3180</v>
      </c>
      <c r="AQN25" s="693"/>
      <c r="AQO25" s="693"/>
      <c r="AQP25" s="693"/>
      <c r="AQQ25" s="693"/>
      <c r="AQR25" s="693"/>
      <c r="AQS25" s="693"/>
      <c r="AQT25" s="693"/>
      <c r="AQU25" s="693"/>
      <c r="AQV25" s="693"/>
      <c r="AQW25" s="693"/>
      <c r="AQX25" s="693"/>
      <c r="AQY25" s="693"/>
      <c r="AQZ25" s="693"/>
      <c r="ARA25" s="693"/>
      <c r="ARB25" s="693"/>
      <c r="ARC25" s="693"/>
      <c r="ARD25" s="693"/>
      <c r="ARE25" s="693"/>
      <c r="ARF25" s="693"/>
      <c r="ARG25" s="693"/>
      <c r="ARH25" s="693"/>
      <c r="ARI25" s="693"/>
      <c r="ARJ25" s="693"/>
      <c r="ARK25" s="693"/>
      <c r="ARL25" s="693"/>
      <c r="ARM25" s="693"/>
      <c r="ARN25" s="693"/>
      <c r="ARO25" s="693"/>
      <c r="ARP25" s="693"/>
      <c r="ARQ25" s="693"/>
      <c r="ARR25" s="693"/>
      <c r="ARS25" s="693"/>
      <c r="ART25" s="693"/>
      <c r="ARU25" s="693"/>
      <c r="ARV25" s="693"/>
      <c r="ARW25" s="693"/>
      <c r="ARX25" s="694"/>
      <c r="ARY25" s="695" t="s">
        <v>1163</v>
      </c>
      <c r="ARZ25" s="693"/>
      <c r="ASA25" s="693"/>
      <c r="ASB25" s="693"/>
      <c r="ASC25" s="693"/>
      <c r="ASD25" s="693"/>
      <c r="ASE25" s="693"/>
      <c r="ASF25" s="694"/>
      <c r="ASG25" s="695" t="s">
        <v>1163</v>
      </c>
      <c r="ASH25" s="693"/>
      <c r="ASI25" s="693"/>
      <c r="ASJ25" s="693"/>
      <c r="ASK25" s="693"/>
      <c r="ASL25" s="693"/>
      <c r="ASM25" s="693"/>
      <c r="ASN25" s="694"/>
      <c r="ASO25" s="695" t="s">
        <v>1163</v>
      </c>
      <c r="ASP25" s="693"/>
      <c r="ASQ25" s="693"/>
      <c r="ASR25" s="693"/>
      <c r="ASS25" s="693"/>
      <c r="AST25" s="693"/>
      <c r="ASU25" s="693"/>
      <c r="ASV25" s="693"/>
      <c r="ASW25" s="693"/>
      <c r="ASX25" s="693"/>
      <c r="ASY25" s="693"/>
      <c r="ASZ25" s="693"/>
      <c r="ATA25" s="693"/>
      <c r="ATB25" s="693"/>
      <c r="ATC25" s="693"/>
      <c r="ATD25" s="725" t="s">
        <v>2505</v>
      </c>
      <c r="ATE25" s="726"/>
      <c r="ATF25" s="726"/>
      <c r="ATG25" s="732"/>
      <c r="ATH25" s="725" t="s">
        <v>2721</v>
      </c>
      <c r="ATI25" s="670"/>
      <c r="ATJ25" s="670"/>
      <c r="ATK25" s="669" t="s">
        <v>2762</v>
      </c>
      <c r="ATL25" s="670"/>
      <c r="ATM25" s="670"/>
      <c r="ATN25" s="670"/>
      <c r="ATO25" s="670"/>
      <c r="ATP25" s="670"/>
      <c r="ATQ25" s="670"/>
      <c r="ATR25" s="670"/>
      <c r="ATS25" s="670"/>
      <c r="ATT25" s="670"/>
      <c r="ATU25" s="670"/>
      <c r="ATV25" s="671"/>
      <c r="ATW25" s="730" t="s">
        <v>2515</v>
      </c>
      <c r="ATX25" s="911"/>
      <c r="ATY25" s="911"/>
      <c r="ATZ25" s="911"/>
      <c r="AUA25" s="911"/>
      <c r="AUB25" s="911"/>
      <c r="AUC25" s="911"/>
      <c r="AUD25" s="911"/>
      <c r="AUE25" s="911"/>
      <c r="AUF25" s="911"/>
      <c r="AUG25" s="911"/>
      <c r="AUH25" s="911"/>
      <c r="AUI25" s="911"/>
      <c r="AUJ25" s="912"/>
      <c r="AUK25" s="729" t="s">
        <v>801</v>
      </c>
      <c r="AUL25" s="730"/>
      <c r="AUM25" s="637" t="s">
        <v>822</v>
      </c>
      <c r="AUN25" s="638"/>
      <c r="AUO25" s="638"/>
      <c r="AUP25" s="638"/>
      <c r="AUQ25" s="638"/>
      <c r="AUR25" s="638"/>
      <c r="AUS25" s="638"/>
      <c r="AUT25" s="638"/>
      <c r="AUU25" s="638"/>
      <c r="AUV25" s="638"/>
      <c r="AUW25" s="638"/>
      <c r="AUX25" s="638"/>
      <c r="AUY25" s="638"/>
      <c r="AUZ25" s="639"/>
      <c r="AVA25" s="638" t="s">
        <v>822</v>
      </c>
      <c r="AVB25" s="638"/>
      <c r="AVC25" s="638"/>
      <c r="AVD25" s="638"/>
      <c r="AVE25" s="638"/>
      <c r="AVF25" s="638"/>
      <c r="AVG25" s="638"/>
      <c r="AVH25" s="638"/>
      <c r="AVI25" s="638"/>
      <c r="AVJ25" s="638"/>
      <c r="AVK25" s="638"/>
      <c r="AVL25" s="638"/>
      <c r="AVM25" s="638"/>
      <c r="AVN25" s="638"/>
      <c r="AVO25" s="638"/>
      <c r="AVP25" s="638"/>
      <c r="AVQ25" s="638"/>
      <c r="AVR25" s="638"/>
      <c r="AVS25" s="637" t="s">
        <v>822</v>
      </c>
      <c r="AVT25" s="638"/>
      <c r="AVU25" s="638"/>
      <c r="AVV25" s="638"/>
      <c r="AVW25" s="638"/>
      <c r="AVX25" s="638"/>
      <c r="AVY25" s="638"/>
      <c r="AVZ25" s="638"/>
      <c r="AWA25" s="638"/>
      <c r="AWB25" s="638"/>
      <c r="AWC25" s="638"/>
      <c r="AWD25" s="638"/>
      <c r="AWE25" s="638"/>
      <c r="AWF25" s="638"/>
      <c r="AWG25" s="638"/>
      <c r="AWH25" s="638"/>
      <c r="AWI25" s="638"/>
      <c r="AWJ25" s="638"/>
      <c r="AWK25" s="637" t="s">
        <v>822</v>
      </c>
      <c r="AWL25" s="638"/>
      <c r="AWM25" s="638"/>
      <c r="AWN25" s="638"/>
      <c r="AWO25" s="638"/>
      <c r="AWP25" s="638"/>
      <c r="AWQ25" s="638"/>
      <c r="AWR25" s="638"/>
      <c r="AWS25" s="638"/>
      <c r="AWT25" s="638"/>
      <c r="AWU25" s="638"/>
      <c r="AWV25" s="638"/>
      <c r="AWW25" s="638"/>
      <c r="AWX25" s="638"/>
      <c r="AWY25" s="638"/>
      <c r="AWZ25" s="638"/>
      <c r="AXA25" s="638"/>
      <c r="AXB25" s="638"/>
      <c r="AXC25" s="638"/>
      <c r="AXD25" s="638"/>
      <c r="AXE25" s="638"/>
      <c r="AXF25" s="638"/>
      <c r="AXG25" s="638"/>
      <c r="AXH25" s="638"/>
      <c r="AXI25" s="638"/>
      <c r="AXJ25" s="638"/>
      <c r="AXK25" s="638"/>
      <c r="AXL25" s="638"/>
      <c r="AXM25" s="637" t="s">
        <v>822</v>
      </c>
      <c r="AXN25" s="638"/>
      <c r="AXO25" s="638"/>
      <c r="AXP25" s="638"/>
      <c r="AXQ25" s="638"/>
      <c r="AXR25" s="638"/>
      <c r="AXS25" s="638"/>
      <c r="AXT25" s="638"/>
      <c r="AXU25" s="638"/>
      <c r="AXV25" s="638"/>
      <c r="AXW25" s="638"/>
      <c r="AXX25" s="638"/>
      <c r="AXY25" s="638"/>
      <c r="AXZ25" s="638"/>
      <c r="AYA25" s="638"/>
      <c r="AYB25" s="638"/>
      <c r="AYC25" s="639"/>
      <c r="AYD25" s="638" t="s">
        <v>822</v>
      </c>
      <c r="AYE25" s="638"/>
      <c r="AYF25" s="638"/>
      <c r="AYG25" s="638"/>
      <c r="AYH25" s="638"/>
      <c r="AYI25" s="638"/>
      <c r="AYJ25" s="638"/>
      <c r="AYK25" s="638"/>
      <c r="AYL25" s="638"/>
      <c r="AYM25" s="638"/>
      <c r="AYN25" s="638"/>
      <c r="AYO25" s="638"/>
      <c r="AYP25" s="638"/>
      <c r="AYQ25" s="638"/>
      <c r="AYR25" s="638"/>
      <c r="AYS25" s="638"/>
      <c r="AYT25" s="638"/>
      <c r="AYU25" s="638"/>
      <c r="AYV25" s="638"/>
      <c r="AYW25" s="637" t="s">
        <v>822</v>
      </c>
      <c r="AYX25" s="638"/>
      <c r="AYY25" s="638"/>
      <c r="AYZ25" s="638"/>
      <c r="AZA25" s="638"/>
      <c r="AZB25" s="638"/>
      <c r="AZC25" s="638"/>
      <c r="AZD25" s="638"/>
      <c r="AZE25" s="638"/>
      <c r="AZF25" s="638"/>
      <c r="AZG25" s="638"/>
      <c r="AZH25" s="638"/>
      <c r="AZI25" s="638"/>
      <c r="AZJ25" s="638"/>
      <c r="AZK25" s="638"/>
      <c r="AZL25" s="638"/>
      <c r="AZM25" s="638"/>
      <c r="AZN25" s="638"/>
      <c r="AZO25" s="638"/>
      <c r="AZP25" s="638"/>
      <c r="AZQ25" s="638"/>
      <c r="AZR25" s="638"/>
      <c r="AZS25" s="638"/>
      <c r="AZT25" s="638"/>
      <c r="AZU25" s="638"/>
      <c r="AZV25" s="638"/>
      <c r="AZW25" s="638"/>
      <c r="AZX25" s="639"/>
      <c r="AZY25" s="882" t="s">
        <v>2119</v>
      </c>
      <c r="AZZ25" s="882"/>
      <c r="BAA25" s="882"/>
      <c r="BAB25" s="882"/>
      <c r="BAC25" s="882"/>
      <c r="BAD25" s="882"/>
      <c r="BAE25" s="882"/>
      <c r="BAF25" s="882"/>
      <c r="BAG25" s="882"/>
      <c r="BAH25" s="882"/>
      <c r="BAI25" s="882"/>
      <c r="BAJ25" s="882"/>
      <c r="BAK25" s="882"/>
      <c r="BAL25" s="882"/>
      <c r="BAM25" s="882"/>
      <c r="BAN25" s="882"/>
      <c r="BAO25" s="882"/>
      <c r="BAP25" s="882"/>
      <c r="BAQ25" s="882"/>
      <c r="BAR25" s="637" t="s">
        <v>1042</v>
      </c>
      <c r="BAS25" s="638"/>
      <c r="BAT25" s="638"/>
      <c r="BAU25" s="638"/>
      <c r="BAV25" s="638"/>
      <c r="BAW25" s="638"/>
      <c r="BAX25" s="638"/>
      <c r="BAY25" s="638"/>
      <c r="BAZ25" s="638"/>
      <c r="BBA25" s="638"/>
      <c r="BBB25" s="638"/>
      <c r="BBC25" s="638"/>
      <c r="BBD25" s="638"/>
      <c r="BBE25" s="638"/>
      <c r="BBF25" s="638"/>
      <c r="BBG25" s="638"/>
      <c r="BBH25" s="638"/>
      <c r="BBI25" s="638"/>
      <c r="BBJ25" s="638"/>
      <c r="BBK25" s="637" t="s">
        <v>822</v>
      </c>
      <c r="BBL25" s="638"/>
      <c r="BBM25" s="638"/>
      <c r="BBN25" s="638"/>
      <c r="BBO25" s="638"/>
      <c r="BBP25" s="638"/>
      <c r="BBQ25" s="638"/>
      <c r="BBR25" s="638"/>
      <c r="BBS25" s="638"/>
      <c r="BBT25" s="638"/>
      <c r="BBU25" s="638"/>
      <c r="BBV25" s="638"/>
      <c r="BBW25" s="638"/>
      <c r="BBX25" s="638"/>
      <c r="BBY25" s="638"/>
      <c r="BBZ25" s="638"/>
      <c r="BCA25" s="638"/>
      <c r="BCB25" s="638"/>
      <c r="BCC25" s="638"/>
      <c r="BCD25" s="638"/>
      <c r="BCE25" s="638"/>
      <c r="BCF25" s="638"/>
      <c r="BCG25" s="638"/>
      <c r="BCH25" s="638"/>
      <c r="BCI25" s="638"/>
      <c r="BCJ25" s="639"/>
      <c r="BCK25" s="637" t="s">
        <v>822</v>
      </c>
      <c r="BCL25" s="638"/>
      <c r="BCM25" s="638"/>
      <c r="BCN25" s="638"/>
      <c r="BCO25" s="638"/>
      <c r="BCP25" s="638"/>
      <c r="BCQ25" s="638"/>
      <c r="BCR25" s="638"/>
      <c r="BCS25" s="638"/>
      <c r="BCT25" s="638"/>
      <c r="BCU25" s="638"/>
      <c r="BCV25" s="638"/>
      <c r="BCW25" s="638"/>
      <c r="BCX25" s="638"/>
      <c r="BCY25" s="638"/>
      <c r="BCZ25" s="638"/>
      <c r="BDA25" s="638"/>
      <c r="BDB25" s="638"/>
      <c r="BDC25" s="639"/>
      <c r="BDD25" s="638" t="s">
        <v>822</v>
      </c>
      <c r="BDE25" s="638"/>
      <c r="BDF25" s="638"/>
      <c r="BDG25" s="638"/>
      <c r="BDH25" s="638"/>
      <c r="BDI25" s="638"/>
      <c r="BDJ25" s="638"/>
      <c r="BDK25" s="638"/>
      <c r="BDL25" s="638"/>
      <c r="BDM25" s="638"/>
      <c r="BDN25" s="638"/>
      <c r="BDO25" s="639"/>
      <c r="BDP25" s="637" t="s">
        <v>822</v>
      </c>
      <c r="BDQ25" s="638"/>
      <c r="BDR25" s="638"/>
      <c r="BDS25" s="638"/>
      <c r="BDT25" s="638"/>
      <c r="BDU25" s="638"/>
      <c r="BDV25" s="638"/>
      <c r="BDW25" s="638"/>
      <c r="BDX25" s="638"/>
      <c r="BDY25" s="638"/>
      <c r="BDZ25" s="638"/>
      <c r="BEA25" s="638"/>
      <c r="BEB25" s="637" t="s">
        <v>822</v>
      </c>
      <c r="BEC25" s="638"/>
      <c r="BED25" s="638"/>
      <c r="BEE25" s="638"/>
      <c r="BEF25" s="638"/>
      <c r="BEG25" s="638"/>
      <c r="BEH25" s="638"/>
      <c r="BEI25" s="638"/>
      <c r="BEJ25" s="638"/>
      <c r="BEK25" s="638"/>
      <c r="BEL25" s="638"/>
      <c r="BEM25" s="639"/>
      <c r="BEN25" s="638" t="s">
        <v>822</v>
      </c>
      <c r="BEO25" s="638"/>
      <c r="BEP25" s="638"/>
      <c r="BEQ25" s="638"/>
      <c r="BER25" s="638"/>
      <c r="BES25" s="638"/>
      <c r="BET25" s="638"/>
      <c r="BEU25" s="638"/>
      <c r="BEV25" s="638"/>
      <c r="BEW25" s="638"/>
      <c r="BEX25" s="638"/>
      <c r="BEY25" s="638"/>
      <c r="BEZ25" s="638"/>
      <c r="BFA25" s="638"/>
      <c r="BFB25" s="638"/>
      <c r="BFC25" s="638"/>
      <c r="BFD25" s="725" t="s">
        <v>2746</v>
      </c>
      <c r="BFE25" s="726"/>
      <c r="BFF25" s="726"/>
      <c r="BFG25" s="732"/>
      <c r="BFH25" s="725" t="s">
        <v>2747</v>
      </c>
      <c r="BFI25" s="671"/>
      <c r="BFJ25" s="725" t="s">
        <v>2747</v>
      </c>
      <c r="BFK25" s="671"/>
      <c r="BFL25" s="725" t="s">
        <v>2747</v>
      </c>
      <c r="BFM25" s="671"/>
      <c r="BFN25" s="725" t="s">
        <v>2747</v>
      </c>
      <c r="BFO25" s="671"/>
      <c r="BFP25" s="391" t="s">
        <v>2747</v>
      </c>
      <c r="BFQ25" s="725" t="s">
        <v>2855</v>
      </c>
      <c r="BFR25" s="670"/>
      <c r="BFS25" s="670"/>
      <c r="BFT25" s="670"/>
      <c r="BFU25" s="670"/>
      <c r="BFV25" s="670"/>
      <c r="BFW25" s="670"/>
      <c r="BFX25" s="671"/>
      <c r="BFY25" s="1011" t="s">
        <v>2638</v>
      </c>
      <c r="BFZ25" s="1012"/>
      <c r="BGA25" s="1012"/>
      <c r="BGB25" s="1012"/>
      <c r="BGC25" s="1012"/>
      <c r="BGD25" s="1012"/>
      <c r="BGE25" s="1012"/>
      <c r="BGF25" s="1012"/>
      <c r="BGG25" s="1012"/>
      <c r="BGH25" s="1012"/>
      <c r="BGI25" s="1012"/>
      <c r="BGJ25" s="1012"/>
      <c r="BGK25" s="1012"/>
      <c r="BGL25" s="1012"/>
      <c r="BGM25" s="1012"/>
      <c r="BGN25" s="729" t="s">
        <v>2516</v>
      </c>
      <c r="BGO25" s="730"/>
      <c r="BGP25" s="730"/>
      <c r="BGQ25" s="730"/>
      <c r="BGR25" s="730"/>
      <c r="BGS25" s="730"/>
      <c r="BGT25" s="730"/>
      <c r="BGU25" s="730"/>
      <c r="BGV25" s="730"/>
      <c r="BGW25" s="730"/>
      <c r="BGX25" s="880"/>
      <c r="BGY25" s="730" t="s">
        <v>2513</v>
      </c>
      <c r="BGZ25" s="730"/>
      <c r="BHA25" s="730"/>
      <c r="BHB25" s="731"/>
      <c r="BHC25" s="637" t="s">
        <v>710</v>
      </c>
      <c r="BHD25" s="638"/>
      <c r="BHE25" s="638"/>
      <c r="BHF25" s="638"/>
      <c r="BHG25" s="638"/>
      <c r="BHH25" s="638"/>
      <c r="BHI25" s="638"/>
      <c r="BHJ25" s="638"/>
      <c r="BHK25" s="638"/>
      <c r="BHL25" s="638"/>
      <c r="BHM25" s="638"/>
      <c r="BHN25" s="638"/>
      <c r="BHO25" s="639"/>
      <c r="BHP25" s="729" t="s">
        <v>588</v>
      </c>
      <c r="BHQ25" s="730"/>
      <c r="BHR25" s="730"/>
      <c r="BHS25" s="730"/>
      <c r="BHT25" s="730"/>
      <c r="BHU25" s="730"/>
      <c r="BHV25" s="730"/>
      <c r="BHW25" s="730"/>
      <c r="BHX25" s="730"/>
      <c r="BHY25" s="730"/>
      <c r="BHZ25" s="730"/>
      <c r="BIA25" s="730"/>
      <c r="BIB25" s="730"/>
      <c r="BIC25" s="730"/>
      <c r="BID25" s="730"/>
      <c r="BIE25" s="730"/>
      <c r="BIF25" s="730"/>
      <c r="BIG25" s="730"/>
      <c r="BIH25" s="730"/>
      <c r="BII25" s="730"/>
      <c r="BIJ25" s="730"/>
      <c r="BIK25" s="730"/>
      <c r="BIL25" s="730"/>
      <c r="BIM25" s="730"/>
      <c r="BIN25" s="730"/>
      <c r="BIO25" s="731"/>
      <c r="BIP25" s="725" t="s">
        <v>710</v>
      </c>
      <c r="BIQ25" s="726"/>
      <c r="BIR25" s="726"/>
      <c r="BIS25" s="726"/>
      <c r="BIT25" s="670"/>
      <c r="BIU25" s="671"/>
      <c r="BIV25" s="638" t="s">
        <v>2517</v>
      </c>
      <c r="BIW25" s="638"/>
      <c r="BIX25" s="638"/>
      <c r="BIY25" s="638"/>
      <c r="BIZ25" s="638"/>
      <c r="BJA25" s="638"/>
      <c r="BJB25" s="638"/>
      <c r="BJC25" s="638"/>
      <c r="BJD25" s="638"/>
      <c r="BJE25" s="638"/>
      <c r="BJF25" s="638"/>
      <c r="BJG25" s="638"/>
      <c r="BJH25" s="638"/>
      <c r="BJI25" s="638"/>
      <c r="BJJ25" s="638"/>
      <c r="BJK25" s="638"/>
      <c r="BJL25" s="638"/>
      <c r="BJM25" s="638"/>
      <c r="BJN25" s="638"/>
      <c r="BJO25" s="638"/>
      <c r="BJP25" s="638"/>
      <c r="BJQ25" s="638"/>
      <c r="BJR25" s="639"/>
      <c r="BJS25" s="637" t="s">
        <v>710</v>
      </c>
      <c r="BJT25" s="639"/>
      <c r="BJU25" s="729" t="s">
        <v>2518</v>
      </c>
      <c r="BJV25" s="730"/>
      <c r="BJW25" s="911"/>
      <c r="BJX25" s="911"/>
      <c r="BJY25" s="911"/>
      <c r="BJZ25" s="911"/>
      <c r="BKA25" s="911"/>
      <c r="BKB25" s="911"/>
      <c r="BKC25" s="911"/>
      <c r="BKD25" s="911"/>
      <c r="BKE25" s="911"/>
      <c r="BKF25" s="911"/>
      <c r="BKG25" s="911"/>
      <c r="BKH25" s="911"/>
      <c r="BKI25" s="911"/>
      <c r="BKJ25" s="912"/>
      <c r="BKK25" s="729" t="s">
        <v>9</v>
      </c>
      <c r="BKL25" s="730"/>
      <c r="BKM25" s="730"/>
      <c r="BKN25" s="730"/>
      <c r="BKO25" s="730"/>
      <c r="BKP25" s="730"/>
      <c r="BKQ25" s="730"/>
      <c r="BKR25" s="730"/>
      <c r="BKS25" s="730"/>
      <c r="BKT25" s="730"/>
      <c r="BKU25" s="730"/>
      <c r="BKV25" s="730"/>
      <c r="BKW25" s="730"/>
      <c r="BKX25" s="730"/>
      <c r="BKY25" s="730"/>
      <c r="BKZ25" s="730"/>
      <c r="BLA25" s="730"/>
      <c r="BLB25" s="730"/>
      <c r="BLC25" s="730"/>
      <c r="BLD25" s="730"/>
      <c r="BLE25" s="730"/>
      <c r="BLF25" s="730"/>
      <c r="BLG25" s="730"/>
      <c r="BLH25" s="730"/>
      <c r="BLI25" s="730"/>
      <c r="BLJ25" s="730"/>
      <c r="BLK25" s="730"/>
      <c r="BLL25" s="731"/>
      <c r="BLM25" s="729" t="s">
        <v>9</v>
      </c>
      <c r="BLN25" s="730"/>
      <c r="BLO25" s="730"/>
      <c r="BLP25" s="730"/>
      <c r="BLQ25" s="730"/>
      <c r="BLR25" s="730"/>
      <c r="BLS25" s="730"/>
      <c r="BLT25" s="730"/>
      <c r="BLU25" s="730"/>
      <c r="BLV25" s="730"/>
      <c r="BLW25" s="730"/>
      <c r="BLX25" s="730"/>
      <c r="BLY25" s="730"/>
      <c r="BLZ25" s="730"/>
      <c r="BMA25" s="730"/>
      <c r="BMB25" s="730"/>
      <c r="BMC25" s="730"/>
      <c r="BMD25" s="730"/>
      <c r="BME25" s="730"/>
      <c r="BMF25" s="731"/>
      <c r="BMG25" s="729" t="s">
        <v>9</v>
      </c>
      <c r="BMH25" s="730"/>
      <c r="BMI25" s="730"/>
      <c r="BMJ25" s="730"/>
      <c r="BMK25" s="730"/>
      <c r="BML25" s="730"/>
      <c r="BMM25" s="730"/>
      <c r="BMN25" s="730"/>
      <c r="BMO25" s="730"/>
      <c r="BMP25" s="730"/>
      <c r="BMQ25" s="730"/>
      <c r="BMR25" s="730"/>
      <c r="BMS25" s="730"/>
      <c r="BMT25" s="730"/>
      <c r="BMU25" s="730"/>
      <c r="BMV25" s="730"/>
      <c r="BMW25" s="730"/>
      <c r="BMX25" s="730"/>
      <c r="BMY25" s="730"/>
      <c r="BMZ25" s="731"/>
      <c r="BNA25" s="729" t="s">
        <v>9</v>
      </c>
      <c r="BNB25" s="911"/>
      <c r="BNC25" s="911"/>
      <c r="BND25" s="912"/>
      <c r="BNE25" s="729" t="s">
        <v>9</v>
      </c>
      <c r="BNF25" s="730"/>
      <c r="BNG25" s="730"/>
      <c r="BNH25" s="730"/>
      <c r="BNI25" s="730"/>
      <c r="BNJ25" s="730"/>
      <c r="BNK25" s="730"/>
      <c r="BNL25" s="730"/>
      <c r="BNM25" s="730"/>
      <c r="BNN25" s="730"/>
      <c r="BNO25" s="730"/>
      <c r="BNP25" s="730"/>
      <c r="BNQ25" s="730"/>
      <c r="BNR25" s="731"/>
      <c r="BNS25" s="1001" t="s">
        <v>9</v>
      </c>
      <c r="BNT25" s="1002"/>
      <c r="BNU25" s="1002"/>
      <c r="BNV25" s="1002"/>
      <c r="BNW25" s="1002"/>
      <c r="BNX25" s="1002"/>
      <c r="BNY25" s="1002"/>
      <c r="BNZ25" s="1002"/>
      <c r="BOA25" s="1002"/>
      <c r="BOB25" s="1003"/>
      <c r="BOC25" s="1004" t="s">
        <v>269</v>
      </c>
      <c r="BOD25" s="1005"/>
      <c r="BOE25" s="1005"/>
      <c r="BOF25" s="1005"/>
      <c r="BOG25" s="1005"/>
      <c r="BOH25" s="1005"/>
      <c r="BOI25" s="1005"/>
      <c r="BOJ25" s="1005"/>
      <c r="BOK25" s="1005"/>
      <c r="BOL25" s="1006"/>
      <c r="BOM25" s="991" t="s">
        <v>268</v>
      </c>
      <c r="BON25" s="992"/>
      <c r="BOO25" s="992"/>
      <c r="BOP25" s="992"/>
      <c r="BOQ25" s="992"/>
      <c r="BOR25" s="992"/>
      <c r="BOS25" s="992"/>
      <c r="BOT25" s="992"/>
      <c r="BOU25" s="992"/>
      <c r="BOV25" s="992"/>
      <c r="BOW25" s="992"/>
      <c r="BOX25" s="992"/>
      <c r="BOY25" s="992"/>
      <c r="BOZ25" s="993"/>
      <c r="BPA25" s="729" t="s">
        <v>268</v>
      </c>
      <c r="BPB25" s="730"/>
      <c r="BPC25" s="730"/>
      <c r="BPD25" s="730"/>
      <c r="BPE25" s="730"/>
      <c r="BPF25" s="730"/>
      <c r="BPG25" s="730"/>
      <c r="BPH25" s="730"/>
      <c r="BPI25" s="730"/>
      <c r="BPJ25" s="730"/>
      <c r="BPK25" s="730"/>
      <c r="BPL25" s="730"/>
      <c r="BPM25" s="730"/>
      <c r="BPN25" s="730"/>
      <c r="BPO25" s="730"/>
      <c r="BPP25" s="731"/>
      <c r="BPQ25" s="729" t="s">
        <v>9</v>
      </c>
      <c r="BPR25" s="730"/>
      <c r="BPS25" s="730"/>
      <c r="BPT25" s="730"/>
      <c r="BPU25" s="730"/>
      <c r="BPV25" s="730"/>
      <c r="BPW25" s="730"/>
      <c r="BPX25" s="730"/>
      <c r="BPY25" s="730"/>
      <c r="BPZ25" s="730"/>
      <c r="BQA25" s="730"/>
      <c r="BQB25" s="730"/>
      <c r="BQC25" s="730"/>
      <c r="BQD25" s="730"/>
      <c r="BQE25" s="730"/>
      <c r="BQF25" s="730"/>
      <c r="BQG25" s="730"/>
      <c r="BQH25" s="730"/>
      <c r="BQI25" s="730"/>
      <c r="BQJ25" s="730"/>
      <c r="BQK25" s="730"/>
      <c r="BQL25" s="731"/>
      <c r="BQM25" s="729" t="s">
        <v>9</v>
      </c>
      <c r="BQN25" s="730"/>
      <c r="BQO25" s="730"/>
      <c r="BQP25" s="730"/>
      <c r="BQQ25" s="730"/>
      <c r="BQR25" s="730"/>
      <c r="BQS25" s="730"/>
      <c r="BQT25" s="730"/>
      <c r="BQU25" s="730"/>
      <c r="BQV25" s="730"/>
      <c r="BQW25" s="730"/>
      <c r="BQX25" s="730"/>
      <c r="BQY25" s="730"/>
      <c r="BQZ25" s="730"/>
      <c r="BRA25" s="730"/>
      <c r="BRB25" s="730"/>
      <c r="BRC25" s="730"/>
      <c r="BRD25" s="730"/>
      <c r="BRE25" s="730"/>
      <c r="BRF25" s="730"/>
      <c r="BRG25" s="730"/>
      <c r="BRH25" s="731"/>
      <c r="BRI25" s="729" t="s">
        <v>9</v>
      </c>
      <c r="BRJ25" s="911"/>
      <c r="BRK25" s="911"/>
      <c r="BRL25" s="911"/>
      <c r="BRM25" s="911"/>
      <c r="BRN25" s="912"/>
      <c r="BRO25" s="729" t="s">
        <v>304</v>
      </c>
      <c r="BRP25" s="730"/>
      <c r="BRQ25" s="730"/>
      <c r="BRR25" s="730"/>
      <c r="BRS25" s="730"/>
      <c r="BRT25" s="730"/>
      <c r="BRU25" s="730"/>
      <c r="BRV25" s="730"/>
      <c r="BRW25" s="730"/>
      <c r="BRX25" s="730"/>
      <c r="BRY25" s="730"/>
      <c r="BRZ25" s="730"/>
      <c r="BSA25" s="730"/>
      <c r="BSB25" s="730"/>
      <c r="BSC25" s="730"/>
      <c r="BSD25" s="730"/>
      <c r="BSE25" s="731"/>
      <c r="BSF25" s="695" t="s">
        <v>2519</v>
      </c>
      <c r="BSG25" s="693"/>
      <c r="BSH25" s="693"/>
      <c r="BSI25" s="693"/>
      <c r="BSJ25" s="693"/>
      <c r="BSK25" s="694"/>
      <c r="BSL25" s="687" t="s">
        <v>3090</v>
      </c>
      <c r="BSM25" s="688"/>
      <c r="BSN25" s="688"/>
      <c r="BSO25" s="688"/>
      <c r="BSP25" s="688"/>
      <c r="BSQ25" s="688"/>
      <c r="BSR25" s="688"/>
      <c r="BSS25" s="688"/>
      <c r="BST25" s="688"/>
      <c r="BSU25" s="688"/>
      <c r="BSV25" s="688"/>
      <c r="BSW25" s="689"/>
      <c r="BSX25" s="695" t="s">
        <v>2874</v>
      </c>
      <c r="BSY25" s="694"/>
      <c r="BSZ25" s="730" t="s">
        <v>2516</v>
      </c>
      <c r="BTA25" s="730"/>
      <c r="BTB25" s="730"/>
      <c r="BTC25" s="730"/>
      <c r="BTD25" s="730"/>
      <c r="BTE25" s="730"/>
      <c r="BTF25" s="730"/>
      <c r="BTG25" s="730"/>
      <c r="BTH25" s="730"/>
      <c r="BTI25" s="730"/>
      <c r="BTJ25" s="730"/>
      <c r="BTK25" s="730"/>
      <c r="BTL25" s="730"/>
      <c r="BTM25" s="730"/>
      <c r="BTN25" s="637" t="s">
        <v>2517</v>
      </c>
      <c r="BTO25" s="638"/>
      <c r="BTP25" s="994" t="s">
        <v>2762</v>
      </c>
      <c r="BTQ25" s="638"/>
      <c r="BTR25" s="820" t="s">
        <v>1954</v>
      </c>
      <c r="BTS25" s="827"/>
      <c r="BTT25" s="820" t="s">
        <v>1947</v>
      </c>
      <c r="BTU25" s="726"/>
      <c r="BTV25" s="726"/>
      <c r="BTW25" s="827"/>
      <c r="BTX25" s="820" t="s">
        <v>1948</v>
      </c>
      <c r="BTY25" s="726"/>
      <c r="BTZ25" s="726"/>
      <c r="BUA25" s="726"/>
      <c r="BUB25" s="726"/>
      <c r="BUC25" s="726"/>
      <c r="BUD25" s="726"/>
      <c r="BUE25" s="726"/>
      <c r="BUF25" s="820" t="s">
        <v>337</v>
      </c>
      <c r="BUG25" s="827"/>
      <c r="BUH25" s="820" t="s">
        <v>2761</v>
      </c>
      <c r="BUI25" s="827"/>
      <c r="BUJ25" s="820" t="s">
        <v>2763</v>
      </c>
      <c r="BUK25" s="827"/>
      <c r="BUL25" s="820" t="s">
        <v>3005</v>
      </c>
      <c r="BUM25" s="726"/>
      <c r="BUN25" s="853" t="s">
        <v>2521</v>
      </c>
      <c r="BUO25" s="854"/>
      <c r="BUP25" s="854"/>
      <c r="BUQ25" s="854"/>
      <c r="BUR25" s="839" t="s">
        <v>1261</v>
      </c>
      <c r="BUS25" s="840"/>
      <c r="BUT25" s="840"/>
      <c r="BUU25" s="841"/>
      <c r="BUV25" s="695" t="s">
        <v>1240</v>
      </c>
      <c r="BUW25" s="693"/>
      <c r="BUX25" s="693"/>
      <c r="BUY25" s="693"/>
      <c r="BUZ25" s="693"/>
      <c r="BVA25" s="693"/>
      <c r="BVB25" s="693"/>
      <c r="BVC25" s="693"/>
      <c r="BVD25" s="693"/>
      <c r="BVE25" s="693"/>
      <c r="BVF25" s="693"/>
      <c r="BVG25" s="693"/>
      <c r="BVH25" s="693"/>
      <c r="BVI25" s="693"/>
      <c r="BVJ25" s="693"/>
      <c r="BVK25" s="693"/>
      <c r="BVL25" s="693"/>
      <c r="BVM25" s="693"/>
      <c r="BVN25" s="693"/>
      <c r="BVO25" s="693"/>
      <c r="BVP25" s="695" t="s">
        <v>1232</v>
      </c>
      <c r="BVQ25" s="693"/>
      <c r="BVR25" s="693"/>
      <c r="BVS25" s="693"/>
      <c r="BVT25" s="693"/>
      <c r="BVU25" s="693"/>
      <c r="BVV25" s="693"/>
      <c r="BVW25" s="693"/>
      <c r="BVX25" s="825"/>
      <c r="BVY25" s="825"/>
      <c r="BVZ25" s="825"/>
      <c r="BWA25" s="826"/>
      <c r="BWB25" s="693" t="s">
        <v>2522</v>
      </c>
      <c r="BWC25" s="693"/>
      <c r="BWD25" s="693"/>
      <c r="BWE25" s="693"/>
      <c r="BWF25" s="693"/>
      <c r="BWG25" s="693"/>
      <c r="BWH25" s="693"/>
      <c r="BWI25" s="693"/>
      <c r="BWJ25" s="693"/>
      <c r="BWK25" s="693"/>
      <c r="BWL25" s="693"/>
      <c r="BWM25" s="694"/>
      <c r="BWN25" s="695" t="s">
        <v>3251</v>
      </c>
      <c r="BWO25" s="693"/>
      <c r="BWP25" s="693"/>
      <c r="BWQ25" s="693"/>
      <c r="BWR25" s="693"/>
      <c r="BWS25" s="693"/>
      <c r="BWT25" s="693"/>
      <c r="BWU25" s="693"/>
      <c r="BWV25" s="693"/>
      <c r="BWW25" s="693"/>
      <c r="BWX25" s="693"/>
      <c r="BWY25" s="693"/>
      <c r="BWZ25" s="693"/>
      <c r="BXA25" s="693"/>
      <c r="BXB25" s="693"/>
      <c r="BXC25" s="693"/>
      <c r="BXD25" s="693"/>
      <c r="BXE25" s="694"/>
      <c r="BXF25" s="695" t="s">
        <v>1232</v>
      </c>
      <c r="BXG25" s="693"/>
      <c r="BXH25" s="693"/>
      <c r="BXI25" s="693"/>
      <c r="BXJ25" s="693"/>
      <c r="BXK25" s="693"/>
      <c r="BXL25" s="693"/>
      <c r="BXM25" s="693"/>
      <c r="BXN25" s="693"/>
      <c r="BXO25" s="693"/>
      <c r="BXP25" s="693"/>
      <c r="BXQ25" s="693"/>
      <c r="BXR25" s="693"/>
      <c r="BXS25" s="694"/>
      <c r="BXT25" s="695" t="s">
        <v>1232</v>
      </c>
      <c r="BXU25" s="693"/>
      <c r="BXV25" s="693"/>
      <c r="BXW25" s="694"/>
      <c r="BXX25" s="687" t="s">
        <v>2540</v>
      </c>
      <c r="BXY25" s="688"/>
      <c r="BXZ25" s="688"/>
      <c r="BYA25" s="837"/>
      <c r="BYB25" s="687" t="s">
        <v>2863</v>
      </c>
      <c r="BYC25" s="801"/>
      <c r="BYD25" s="687" t="s">
        <v>3225</v>
      </c>
      <c r="BYE25" s="788"/>
      <c r="BYF25" s="788"/>
      <c r="BYG25" s="801"/>
      <c r="BYH25" s="693" t="s">
        <v>3249</v>
      </c>
      <c r="BYI25" s="694"/>
      <c r="BYJ25" s="695" t="s">
        <v>3250</v>
      </c>
      <c r="BYK25" s="694"/>
      <c r="BYL25" s="219"/>
      <c r="BYM25" s="693" t="s">
        <v>2520</v>
      </c>
      <c r="BYN25" s="693"/>
      <c r="BYO25" s="693"/>
      <c r="BYP25" s="693"/>
      <c r="BYQ25" s="693"/>
      <c r="BYR25" s="693"/>
      <c r="BYS25" s="693"/>
      <c r="BYT25" s="693"/>
      <c r="BYU25" s="693"/>
      <c r="BYV25" s="693"/>
      <c r="BYW25" s="693"/>
      <c r="BYX25" s="693"/>
      <c r="BYY25" s="694"/>
      <c r="BYZ25" s="565" t="s">
        <v>3122</v>
      </c>
      <c r="BZA25" s="566"/>
      <c r="BZB25" s="566"/>
      <c r="BZC25" s="566"/>
      <c r="BZD25" s="566"/>
      <c r="BZE25" s="566"/>
      <c r="BZF25" s="566"/>
      <c r="BZG25" s="566"/>
      <c r="BZH25" s="566"/>
      <c r="BZI25" s="567"/>
    </row>
    <row r="26" spans="1:2037" s="347" customFormat="1" ht="75" customHeight="1" thickBot="1">
      <c r="A26" s="915" t="s">
        <v>29</v>
      </c>
      <c r="B26" s="916"/>
      <c r="C26" s="696"/>
      <c r="D26" s="706"/>
      <c r="E26" s="706"/>
      <c r="F26" s="706"/>
      <c r="G26" s="706"/>
      <c r="H26" s="706"/>
      <c r="I26" s="706"/>
      <c r="J26" s="706"/>
      <c r="K26" s="706"/>
      <c r="L26" s="696"/>
      <c r="M26" s="706"/>
      <c r="N26" s="706"/>
      <c r="O26" s="706"/>
      <c r="P26" s="706"/>
      <c r="Q26" s="706"/>
      <c r="R26" s="685"/>
      <c r="S26" s="685"/>
      <c r="T26" s="685"/>
      <c r="U26" s="685"/>
      <c r="V26" s="685"/>
      <c r="W26" s="685"/>
      <c r="X26" s="685"/>
      <c r="Y26" s="686"/>
      <c r="Z26" s="696"/>
      <c r="AA26" s="706"/>
      <c r="AB26" s="706"/>
      <c r="AC26" s="706"/>
      <c r="AD26" s="706"/>
      <c r="AE26" s="706"/>
      <c r="AF26" s="706"/>
      <c r="AG26" s="706"/>
      <c r="AH26" s="706"/>
      <c r="AI26" s="706"/>
      <c r="AJ26" s="706"/>
      <c r="AK26" s="706"/>
      <c r="AL26" s="706"/>
      <c r="AM26" s="706"/>
      <c r="AN26" s="706"/>
      <c r="AO26" s="706"/>
      <c r="AP26" s="697"/>
      <c r="AQ26" s="696"/>
      <c r="AR26" s="706"/>
      <c r="AS26" s="706"/>
      <c r="AT26" s="706"/>
      <c r="AU26" s="706"/>
      <c r="AV26" s="706"/>
      <c r="AW26" s="697"/>
      <c r="AX26" s="790"/>
      <c r="AY26" s="723"/>
      <c r="AZ26" s="723"/>
      <c r="BA26" s="723"/>
      <c r="BB26" s="723"/>
      <c r="BC26" s="723"/>
      <c r="BD26" s="723"/>
      <c r="BE26" s="723"/>
      <c r="BF26" s="723"/>
      <c r="BG26" s="724"/>
      <c r="BH26" s="948"/>
      <c r="BI26" s="946"/>
      <c r="BJ26" s="946"/>
      <c r="BK26" s="946"/>
      <c r="BL26" s="946"/>
      <c r="BM26" s="946"/>
      <c r="BN26" s="946"/>
      <c r="BO26" s="946"/>
      <c r="BP26" s="946"/>
      <c r="BQ26" s="946"/>
      <c r="BR26" s="946"/>
      <c r="BS26" s="947"/>
      <c r="BT26" s="946"/>
      <c r="BU26" s="946"/>
      <c r="BV26" s="946"/>
      <c r="BW26" s="946"/>
      <c r="BX26" s="946"/>
      <c r="BY26" s="946"/>
      <c r="BZ26" s="946"/>
      <c r="CA26" s="946"/>
      <c r="CB26" s="946"/>
      <c r="CC26" s="946"/>
      <c r="CD26" s="946"/>
      <c r="CE26" s="947"/>
      <c r="CF26" s="950"/>
      <c r="CG26" s="950"/>
      <c r="CH26" s="950"/>
      <c r="CI26" s="950"/>
      <c r="CJ26" s="950"/>
      <c r="CK26" s="950"/>
      <c r="CL26" s="950"/>
      <c r="CM26" s="950"/>
      <c r="CN26" s="950"/>
      <c r="CO26" s="950"/>
      <c r="CP26" s="950"/>
      <c r="CQ26" s="951"/>
      <c r="CR26" s="952"/>
      <c r="CS26" s="950"/>
      <c r="CT26" s="950"/>
      <c r="CU26" s="950"/>
      <c r="CV26" s="950"/>
      <c r="CW26" s="950"/>
      <c r="CX26" s="950"/>
      <c r="CY26" s="950"/>
      <c r="CZ26" s="950"/>
      <c r="DA26" s="950"/>
      <c r="DB26" s="950"/>
      <c r="DC26" s="951"/>
      <c r="DD26" s="696"/>
      <c r="DE26" s="706"/>
      <c r="DF26" s="706"/>
      <c r="DG26" s="706"/>
      <c r="DH26" s="706"/>
      <c r="DI26" s="706"/>
      <c r="DJ26" s="706"/>
      <c r="DK26" s="706"/>
      <c r="DL26" s="706"/>
      <c r="DM26" s="706"/>
      <c r="DN26" s="706"/>
      <c r="DO26" s="697"/>
      <c r="DP26" s="696"/>
      <c r="DQ26" s="706"/>
      <c r="DR26" s="706"/>
      <c r="DS26" s="706"/>
      <c r="DT26" s="706"/>
      <c r="DU26" s="706"/>
      <c r="DV26" s="706"/>
      <c r="DW26" s="706"/>
      <c r="DX26" s="706"/>
      <c r="DY26" s="706"/>
      <c r="DZ26" s="706"/>
      <c r="EA26" s="697"/>
      <c r="EB26" s="696"/>
      <c r="EC26" s="706"/>
      <c r="ED26" s="706"/>
      <c r="EE26" s="706"/>
      <c r="EF26" s="706"/>
      <c r="EG26" s="706"/>
      <c r="EH26" s="706"/>
      <c r="EI26" s="706"/>
      <c r="EJ26" s="706"/>
      <c r="EK26" s="706"/>
      <c r="EL26" s="706"/>
      <c r="EM26" s="697"/>
      <c r="EN26" s="696"/>
      <c r="EO26" s="706"/>
      <c r="EP26" s="706"/>
      <c r="EQ26" s="706"/>
      <c r="ER26" s="706"/>
      <c r="ES26" s="706"/>
      <c r="ET26" s="706"/>
      <c r="EU26" s="706"/>
      <c r="EV26" s="706"/>
      <c r="EW26" s="706"/>
      <c r="EX26" s="706"/>
      <c r="EY26" s="697"/>
      <c r="EZ26" s="706"/>
      <c r="FA26" s="706"/>
      <c r="FB26" s="706"/>
      <c r="FC26" s="706"/>
      <c r="FD26" s="706"/>
      <c r="FE26" s="706"/>
      <c r="FF26" s="706"/>
      <c r="FG26" s="706"/>
      <c r="FH26" s="706"/>
      <c r="FI26" s="706"/>
      <c r="FJ26" s="706"/>
      <c r="FK26" s="706"/>
      <c r="FL26" s="706"/>
      <c r="FM26" s="697"/>
      <c r="FN26" s="953"/>
      <c r="FO26" s="954"/>
      <c r="FP26" s="954"/>
      <c r="FQ26" s="954"/>
      <c r="FR26" s="954"/>
      <c r="FS26" s="954"/>
      <c r="FT26" s="954"/>
      <c r="FU26" s="954"/>
      <c r="FV26" s="954"/>
      <c r="FW26" s="954"/>
      <c r="FX26" s="954"/>
      <c r="FY26" s="954"/>
      <c r="FZ26" s="954"/>
      <c r="GA26" s="954"/>
      <c r="GB26" s="954"/>
      <c r="GC26" s="954"/>
      <c r="GD26" s="954"/>
      <c r="GE26" s="954"/>
      <c r="GF26" s="954"/>
      <c r="GG26" s="955"/>
      <c r="GH26" s="953"/>
      <c r="GI26" s="954"/>
      <c r="GJ26" s="954"/>
      <c r="GK26" s="954"/>
      <c r="GL26" s="954"/>
      <c r="GM26" s="954"/>
      <c r="GN26" s="954"/>
      <c r="GO26" s="954"/>
      <c r="GP26" s="954"/>
      <c r="GQ26" s="954"/>
      <c r="GR26" s="954"/>
      <c r="GS26" s="954"/>
      <c r="GT26" s="954"/>
      <c r="GU26" s="954"/>
      <c r="GV26" s="954"/>
      <c r="GW26" s="955"/>
      <c r="GX26" s="696"/>
      <c r="GY26" s="706"/>
      <c r="GZ26" s="706"/>
      <c r="HA26" s="706"/>
      <c r="HB26" s="706"/>
      <c r="HC26" s="706"/>
      <c r="HD26" s="706"/>
      <c r="HE26" s="706"/>
      <c r="HF26" s="706"/>
      <c r="HG26" s="706"/>
      <c r="HH26" s="706"/>
      <c r="HI26" s="706"/>
      <c r="HJ26" s="706"/>
      <c r="HK26" s="697"/>
      <c r="HL26" s="696"/>
      <c r="HM26" s="706"/>
      <c r="HN26" s="706"/>
      <c r="HO26" s="706"/>
      <c r="HP26" s="706"/>
      <c r="HQ26" s="697"/>
      <c r="HR26" s="956"/>
      <c r="HS26" s="956"/>
      <c r="HT26" s="956"/>
      <c r="HU26" s="956"/>
      <c r="HV26" s="956"/>
      <c r="HW26" s="956"/>
      <c r="HX26" s="956"/>
      <c r="HY26" s="956"/>
      <c r="HZ26" s="956"/>
      <c r="IA26" s="956"/>
      <c r="IB26" s="956"/>
      <c r="IC26" s="956"/>
      <c r="ID26" s="956"/>
      <c r="IE26" s="956"/>
      <c r="IF26" s="956"/>
      <c r="IG26" s="957"/>
      <c r="IH26" s="952"/>
      <c r="II26" s="950"/>
      <c r="IJ26" s="950"/>
      <c r="IK26" s="950"/>
      <c r="IL26" s="950"/>
      <c r="IM26" s="950"/>
      <c r="IN26" s="950"/>
      <c r="IO26" s="950"/>
      <c r="IP26" s="950"/>
      <c r="IQ26" s="950"/>
      <c r="IR26" s="950"/>
      <c r="IS26" s="951"/>
      <c r="IT26" s="952"/>
      <c r="IU26" s="950"/>
      <c r="IV26" s="950"/>
      <c r="IW26" s="950"/>
      <c r="IX26" s="950"/>
      <c r="IY26" s="950"/>
      <c r="IZ26" s="950"/>
      <c r="JA26" s="950"/>
      <c r="JB26" s="950"/>
      <c r="JC26" s="950"/>
      <c r="JD26" s="950"/>
      <c r="JE26" s="951"/>
      <c r="JF26" s="696" t="s">
        <v>1283</v>
      </c>
      <c r="JG26" s="706"/>
      <c r="JH26" s="706"/>
      <c r="JI26" s="706"/>
      <c r="JJ26" s="706"/>
      <c r="JK26" s="706"/>
      <c r="JL26" s="706"/>
      <c r="JM26" s="706"/>
      <c r="JN26" s="706"/>
      <c r="JO26" s="706"/>
      <c r="JP26" s="697"/>
      <c r="JQ26" s="696" t="s">
        <v>1283</v>
      </c>
      <c r="JR26" s="706"/>
      <c r="JS26" s="706"/>
      <c r="JT26" s="706"/>
      <c r="JU26" s="706"/>
      <c r="JV26" s="706"/>
      <c r="JW26" s="706"/>
      <c r="JX26" s="706"/>
      <c r="JY26" s="706"/>
      <c r="JZ26" s="706"/>
      <c r="KA26" s="697"/>
      <c r="KB26" s="696"/>
      <c r="KC26" s="706"/>
      <c r="KD26" s="706"/>
      <c r="KE26" s="706"/>
      <c r="KF26" s="706"/>
      <c r="KG26" s="706"/>
      <c r="KH26" s="706"/>
      <c r="KI26" s="706"/>
      <c r="KJ26" s="706"/>
      <c r="KK26" s="706"/>
      <c r="KL26" s="706"/>
      <c r="KM26" s="706"/>
      <c r="KN26" s="706"/>
      <c r="KO26" s="706"/>
      <c r="KP26" s="706"/>
      <c r="KQ26" s="706"/>
      <c r="KR26" s="706"/>
      <c r="KS26" s="706"/>
      <c r="KT26" s="706"/>
      <c r="KU26" s="697"/>
      <c r="KV26" s="696"/>
      <c r="KW26" s="706"/>
      <c r="KX26" s="706"/>
      <c r="KY26" s="706"/>
      <c r="KZ26" s="706"/>
      <c r="LA26" s="706"/>
      <c r="LB26" s="706"/>
      <c r="LC26" s="697"/>
      <c r="LD26" s="765" t="s">
        <v>2910</v>
      </c>
      <c r="LE26" s="803"/>
      <c r="LF26" s="803"/>
      <c r="LG26" s="803"/>
      <c r="LH26" s="803"/>
      <c r="LI26" s="803"/>
      <c r="LJ26" s="803"/>
      <c r="LK26" s="803"/>
      <c r="LL26" s="803"/>
      <c r="LM26" s="803"/>
      <c r="LN26" s="803"/>
      <c r="LO26" s="803"/>
      <c r="LP26" s="803"/>
      <c r="LQ26" s="803"/>
      <c r="LR26" s="803"/>
      <c r="LS26" s="803"/>
      <c r="LT26" s="803"/>
      <c r="LU26" s="803"/>
      <c r="LV26" s="803"/>
      <c r="LW26" s="803"/>
      <c r="LX26" s="803"/>
      <c r="LY26" s="803"/>
      <c r="LZ26" s="803"/>
      <c r="MA26" s="804"/>
      <c r="MB26" s="735"/>
      <c r="MC26" s="706"/>
      <c r="MD26" s="706"/>
      <c r="ME26" s="706"/>
      <c r="MF26" s="706"/>
      <c r="MG26" s="706"/>
      <c r="MH26" s="706"/>
      <c r="MI26" s="706"/>
      <c r="MJ26" s="706"/>
      <c r="MK26" s="706"/>
      <c r="ML26" s="706"/>
      <c r="MM26" s="706"/>
      <c r="MN26" s="706"/>
      <c r="MO26" s="706"/>
      <c r="MP26" s="706"/>
      <c r="MQ26" s="706"/>
      <c r="MR26" s="706"/>
      <c r="MS26" s="706"/>
      <c r="MT26" s="706"/>
      <c r="MU26" s="706"/>
      <c r="MV26" s="706"/>
      <c r="MW26" s="706"/>
      <c r="MX26" s="706"/>
      <c r="MY26" s="706"/>
      <c r="MZ26" s="685"/>
      <c r="NA26" s="685"/>
      <c r="NB26" s="685"/>
      <c r="NC26" s="685"/>
      <c r="ND26" s="685"/>
      <c r="NE26" s="685"/>
      <c r="NF26" s="685"/>
      <c r="NG26" s="685"/>
      <c r="NH26" s="685"/>
      <c r="NI26" s="686"/>
      <c r="NJ26" s="967"/>
      <c r="NK26" s="968"/>
      <c r="NL26" s="968"/>
      <c r="NM26" s="968"/>
      <c r="NN26" s="968"/>
      <c r="NO26" s="968"/>
      <c r="NP26" s="968"/>
      <c r="NQ26" s="968"/>
      <c r="NR26" s="968"/>
      <c r="NS26" s="968"/>
      <c r="NT26" s="969"/>
      <c r="NU26" s="696"/>
      <c r="NV26" s="706"/>
      <c r="NW26" s="706"/>
      <c r="NX26" s="706"/>
      <c r="NY26" s="706"/>
      <c r="NZ26" s="706"/>
      <c r="OA26" s="706"/>
      <c r="OB26" s="706"/>
      <c r="OC26" s="706"/>
      <c r="OD26" s="706"/>
      <c r="OE26" s="706"/>
      <c r="OF26" s="706"/>
      <c r="OG26" s="706"/>
      <c r="OH26" s="706"/>
      <c r="OI26" s="706"/>
      <c r="OJ26" s="697"/>
      <c r="OK26" s="985" t="s">
        <v>480</v>
      </c>
      <c r="OL26" s="986"/>
      <c r="OM26" s="986"/>
      <c r="ON26" s="986"/>
      <c r="OO26" s="986"/>
      <c r="OP26" s="986"/>
      <c r="OQ26" s="986"/>
      <c r="OR26" s="986"/>
      <c r="OS26" s="986"/>
      <c r="OT26" s="986"/>
      <c r="OU26" s="986"/>
      <c r="OV26" s="986"/>
      <c r="OW26" s="986"/>
      <c r="OX26" s="987"/>
      <c r="OY26" s="706"/>
      <c r="OZ26" s="706"/>
      <c r="PA26" s="706"/>
      <c r="PB26" s="706"/>
      <c r="PC26" s="706"/>
      <c r="PD26" s="706"/>
      <c r="PE26" s="706"/>
      <c r="PF26" s="706"/>
      <c r="PG26" s="706"/>
      <c r="PH26" s="706"/>
      <c r="PI26" s="706"/>
      <c r="PJ26" s="706"/>
      <c r="PK26" s="706"/>
      <c r="PL26" s="706"/>
      <c r="PM26" s="706"/>
      <c r="PN26" s="706"/>
      <c r="PO26" s="706"/>
      <c r="PP26" s="697"/>
      <c r="PQ26" s="985"/>
      <c r="PR26" s="986"/>
      <c r="PS26" s="986"/>
      <c r="PT26" s="986"/>
      <c r="PU26" s="986"/>
      <c r="PV26" s="986"/>
      <c r="PW26" s="986"/>
      <c r="PX26" s="986"/>
      <c r="PY26" s="986"/>
      <c r="PZ26" s="986"/>
      <c r="QA26" s="986"/>
      <c r="QB26" s="986"/>
      <c r="QC26" s="986"/>
      <c r="QD26" s="987"/>
      <c r="QE26" s="964"/>
      <c r="QF26" s="965"/>
      <c r="QG26" s="965"/>
      <c r="QH26" s="965"/>
      <c r="QI26" s="965"/>
      <c r="QJ26" s="965"/>
      <c r="QK26" s="965"/>
      <c r="QL26" s="965"/>
      <c r="QM26" s="965"/>
      <c r="QN26" s="965"/>
      <c r="QO26" s="965"/>
      <c r="QP26" s="966"/>
      <c r="QQ26" s="797"/>
      <c r="QR26" s="798"/>
      <c r="QS26" s="798"/>
      <c r="QT26" s="798"/>
      <c r="QU26" s="798"/>
      <c r="QV26" s="798"/>
      <c r="QW26" s="798"/>
      <c r="QX26" s="798"/>
      <c r="QY26" s="798"/>
      <c r="QZ26" s="798"/>
      <c r="RA26" s="798"/>
      <c r="RB26" s="798"/>
      <c r="RC26" s="798"/>
      <c r="RD26" s="798"/>
      <c r="RE26" s="798"/>
      <c r="RF26" s="799"/>
      <c r="RG26" s="970"/>
      <c r="RH26" s="971"/>
      <c r="RI26" s="971"/>
      <c r="RJ26" s="971"/>
      <c r="RK26" s="971"/>
      <c r="RL26" s="971"/>
      <c r="RM26" s="971"/>
      <c r="RN26" s="971"/>
      <c r="RO26" s="971"/>
      <c r="RP26" s="971"/>
      <c r="RQ26" s="971"/>
      <c r="RR26" s="971"/>
      <c r="RS26" s="971"/>
      <c r="RT26" s="971"/>
      <c r="RU26" s="971"/>
      <c r="RV26" s="971"/>
      <c r="RW26" s="971"/>
      <c r="RX26" s="971"/>
      <c r="RY26" s="971"/>
      <c r="RZ26" s="972"/>
      <c r="SA26" s="790"/>
      <c r="SB26" s="723"/>
      <c r="SC26" s="723"/>
      <c r="SD26" s="723"/>
      <c r="SE26" s="723"/>
      <c r="SF26" s="723"/>
      <c r="SG26" s="723"/>
      <c r="SH26" s="723"/>
      <c r="SI26" s="723"/>
      <c r="SJ26" s="723"/>
      <c r="SK26" s="723"/>
      <c r="SL26" s="723"/>
      <c r="SM26" s="723"/>
      <c r="SN26" s="791"/>
      <c r="SO26" s="723"/>
      <c r="SP26" s="723"/>
      <c r="SQ26" s="723"/>
      <c r="SR26" s="724"/>
      <c r="SS26" s="569" t="s">
        <v>3320</v>
      </c>
      <c r="ST26" s="570"/>
      <c r="SU26" s="570"/>
      <c r="SV26" s="570"/>
      <c r="SW26" s="570"/>
      <c r="SX26" s="570"/>
      <c r="SY26" s="570"/>
      <c r="SZ26" s="570"/>
      <c r="TA26" s="570"/>
      <c r="TB26" s="570"/>
      <c r="TC26" s="570"/>
      <c r="TD26" s="570"/>
      <c r="TE26" s="570"/>
      <c r="TF26" s="570"/>
      <c r="TG26" s="570"/>
      <c r="TH26" s="570"/>
      <c r="TI26" s="570"/>
      <c r="TJ26" s="570"/>
      <c r="TK26" s="570"/>
      <c r="TL26" s="570"/>
      <c r="TM26" s="570"/>
      <c r="TN26" s="570"/>
      <c r="TO26" s="570"/>
      <c r="TP26" s="570"/>
      <c r="TQ26" s="570"/>
      <c r="TR26" s="570"/>
      <c r="TS26" s="570"/>
      <c r="TT26" s="570"/>
      <c r="TU26" s="570"/>
      <c r="TV26" s="570"/>
      <c r="TW26" s="570"/>
      <c r="TX26" s="570"/>
      <c r="TY26" s="570"/>
      <c r="TZ26" s="570"/>
      <c r="UA26" s="570"/>
      <c r="UB26" s="570"/>
      <c r="UC26" s="570"/>
      <c r="UD26" s="570"/>
      <c r="UE26" s="570"/>
      <c r="UF26" s="570"/>
      <c r="UG26" s="570"/>
      <c r="UH26" s="570"/>
      <c r="UI26" s="570"/>
      <c r="UJ26" s="570"/>
      <c r="UK26" s="570"/>
      <c r="UL26" s="570"/>
      <c r="UM26" s="570"/>
      <c r="UN26" s="570"/>
      <c r="UO26" s="570"/>
      <c r="UP26" s="570"/>
      <c r="UQ26" s="570"/>
      <c r="UR26" s="570"/>
      <c r="US26" s="570"/>
      <c r="UT26" s="570"/>
      <c r="UU26" s="570"/>
      <c r="UV26" s="571"/>
      <c r="UW26" s="569" t="s">
        <v>3320</v>
      </c>
      <c r="UX26" s="570"/>
      <c r="UY26" s="570"/>
      <c r="UZ26" s="570"/>
      <c r="VA26" s="570"/>
      <c r="VB26" s="570"/>
      <c r="VC26" s="570"/>
      <c r="VD26" s="570"/>
      <c r="VE26" s="570"/>
      <c r="VF26" s="570"/>
      <c r="VG26" s="570"/>
      <c r="VH26" s="570"/>
      <c r="VI26" s="570"/>
      <c r="VJ26" s="570"/>
      <c r="VK26" s="570"/>
      <c r="VL26" s="570"/>
      <c r="VM26" s="570"/>
      <c r="VN26" s="570"/>
      <c r="VO26" s="570"/>
      <c r="VP26" s="570"/>
      <c r="VQ26" s="570"/>
      <c r="VR26" s="570"/>
      <c r="VS26" s="570"/>
      <c r="VT26" s="570"/>
      <c r="VU26" s="570"/>
      <c r="VV26" s="570"/>
      <c r="VW26" s="570"/>
      <c r="VX26" s="570"/>
      <c r="VY26" s="570"/>
      <c r="VZ26" s="570"/>
      <c r="WA26" s="570"/>
      <c r="WB26" s="570"/>
      <c r="WC26" s="570"/>
      <c r="WD26" s="570"/>
      <c r="WE26" s="570"/>
      <c r="WF26" s="570"/>
      <c r="WG26" s="570"/>
      <c r="WH26" s="570"/>
      <c r="WI26" s="570"/>
      <c r="WJ26" s="570"/>
      <c r="WK26" s="570"/>
      <c r="WL26" s="570"/>
      <c r="WM26" s="570"/>
      <c r="WN26" s="570"/>
      <c r="WO26" s="570"/>
      <c r="WP26" s="570"/>
      <c r="WQ26" s="570"/>
      <c r="WR26" s="570"/>
      <c r="WS26" s="570"/>
      <c r="WT26" s="570"/>
      <c r="WU26" s="570"/>
      <c r="WV26" s="570"/>
      <c r="WW26" s="570"/>
      <c r="WX26" s="570"/>
      <c r="WY26" s="570"/>
      <c r="WZ26" s="570"/>
      <c r="XA26" s="570"/>
      <c r="XB26" s="571"/>
      <c r="XC26" s="569" t="s">
        <v>3320</v>
      </c>
      <c r="XD26" s="570"/>
      <c r="XE26" s="570"/>
      <c r="XF26" s="570"/>
      <c r="XG26" s="570"/>
      <c r="XH26" s="570"/>
      <c r="XI26" s="570"/>
      <c r="XJ26" s="570"/>
      <c r="XK26" s="570"/>
      <c r="XL26" s="570"/>
      <c r="XM26" s="570"/>
      <c r="XN26" s="570"/>
      <c r="XO26" s="570"/>
      <c r="XP26" s="570"/>
      <c r="XQ26" s="570"/>
      <c r="XR26" s="570"/>
      <c r="XS26" s="570"/>
      <c r="XT26" s="570"/>
      <c r="XU26" s="570"/>
      <c r="XV26" s="570"/>
      <c r="XW26" s="570"/>
      <c r="XX26" s="570"/>
      <c r="XY26" s="570"/>
      <c r="XZ26" s="570"/>
      <c r="YA26" s="570"/>
      <c r="YB26" s="570"/>
      <c r="YC26" s="570"/>
      <c r="YD26" s="570"/>
      <c r="YE26" s="570"/>
      <c r="YF26" s="572"/>
      <c r="YG26" s="573" t="s">
        <v>3320</v>
      </c>
      <c r="YH26" s="570"/>
      <c r="YI26" s="570"/>
      <c r="YJ26" s="570"/>
      <c r="YK26" s="570"/>
      <c r="YL26" s="570"/>
      <c r="YM26" s="570"/>
      <c r="YN26" s="570"/>
      <c r="YO26" s="570"/>
      <c r="YP26" s="570"/>
      <c r="YQ26" s="570"/>
      <c r="YR26" s="570"/>
      <c r="YS26" s="570"/>
      <c r="YT26" s="570"/>
      <c r="YU26" s="570"/>
      <c r="YV26" s="570"/>
      <c r="YW26" s="570"/>
      <c r="YX26" s="570"/>
      <c r="YY26" s="570"/>
      <c r="YZ26" s="570"/>
      <c r="ZA26" s="570"/>
      <c r="ZB26" s="570"/>
      <c r="ZC26" s="570"/>
      <c r="ZD26" s="570"/>
      <c r="ZE26" s="570"/>
      <c r="ZF26" s="570"/>
      <c r="ZG26" s="570"/>
      <c r="ZH26" s="570"/>
      <c r="ZI26" s="570"/>
      <c r="ZJ26" s="570"/>
      <c r="ZK26" s="792"/>
      <c r="ZL26" s="793"/>
      <c r="ZM26" s="793"/>
      <c r="ZN26" s="794"/>
      <c r="ZO26" s="696"/>
      <c r="ZP26" s="706"/>
      <c r="ZQ26" s="706"/>
      <c r="ZR26" s="706"/>
      <c r="ZS26" s="696"/>
      <c r="ZT26" s="706"/>
      <c r="ZU26" s="706"/>
      <c r="ZV26" s="706"/>
      <c r="ZW26" s="706"/>
      <c r="ZX26" s="706"/>
      <c r="ZY26" s="706"/>
      <c r="ZZ26" s="706"/>
      <c r="AAA26" s="706"/>
      <c r="AAB26" s="706"/>
      <c r="AAC26" s="706"/>
      <c r="AAD26" s="706"/>
      <c r="AAE26" s="706"/>
      <c r="AAF26" s="706"/>
      <c r="AAG26" s="706"/>
      <c r="AAH26" s="706"/>
      <c r="AAI26" s="706"/>
      <c r="AAJ26" s="706"/>
      <c r="AAK26" s="706"/>
      <c r="AAL26" s="706"/>
      <c r="AAM26" s="706"/>
      <c r="AAN26" s="706"/>
      <c r="AAO26" s="706"/>
      <c r="AAP26" s="706"/>
      <c r="AAQ26" s="706"/>
      <c r="AAR26" s="706"/>
      <c r="AAS26" s="706"/>
      <c r="AAT26" s="706"/>
      <c r="AAU26" s="706"/>
      <c r="AAV26" s="686"/>
      <c r="AAW26" s="736" t="s">
        <v>2120</v>
      </c>
      <c r="AAX26" s="736"/>
      <c r="AAY26" s="736"/>
      <c r="AAZ26" s="736"/>
      <c r="ABA26" s="736"/>
      <c r="ABB26" s="736"/>
      <c r="ABC26" s="736"/>
      <c r="ABD26" s="736"/>
      <c r="ABE26" s="736"/>
      <c r="ABF26" s="736"/>
      <c r="ABG26" s="988"/>
      <c r="ABH26" s="696"/>
      <c r="ABI26" s="706"/>
      <c r="ABJ26" s="706"/>
      <c r="ABK26" s="706"/>
      <c r="ABL26" s="706"/>
      <c r="ABM26" s="706"/>
      <c r="ABN26" s="706"/>
      <c r="ABO26" s="706"/>
      <c r="ABP26" s="706"/>
      <c r="ABQ26" s="706"/>
      <c r="ABR26" s="706"/>
      <c r="ABS26" s="697"/>
      <c r="ABT26" s="696"/>
      <c r="ABU26" s="706"/>
      <c r="ABV26" s="697"/>
      <c r="ABW26" s="703"/>
      <c r="ABX26" s="803"/>
      <c r="ABY26" s="803"/>
      <c r="ABZ26" s="803"/>
      <c r="ACA26" s="803"/>
      <c r="ACB26" s="803"/>
      <c r="ACC26" s="803"/>
      <c r="ACD26" s="803"/>
      <c r="ACE26" s="803"/>
      <c r="ACF26" s="803"/>
      <c r="ACG26" s="803"/>
      <c r="ACH26" s="804"/>
      <c r="ACI26" s="1020"/>
      <c r="ACJ26" s="1021"/>
      <c r="ACK26" s="1021"/>
      <c r="ACL26" s="1021"/>
      <c r="ACM26" s="1021"/>
      <c r="ACN26" s="1021"/>
      <c r="ACO26" s="1021"/>
      <c r="ACP26" s="1021"/>
      <c r="ACQ26" s="1021"/>
      <c r="ACR26" s="1021"/>
      <c r="ACS26" s="1021"/>
      <c r="ACT26" s="1021"/>
      <c r="ACU26" s="1021"/>
      <c r="ACV26" s="1021"/>
      <c r="ACW26" s="1021"/>
      <c r="ACX26" s="1021"/>
      <c r="ACY26" s="1021"/>
      <c r="ACZ26" s="1021"/>
      <c r="ADA26" s="1021"/>
      <c r="ADB26" s="1021"/>
      <c r="ADC26" s="1021"/>
      <c r="ADD26" s="1021"/>
      <c r="ADE26" s="1021"/>
      <c r="ADF26" s="1021"/>
      <c r="ADG26" s="1021"/>
      <c r="ADH26" s="1021"/>
      <c r="ADI26" s="1021"/>
      <c r="ADJ26" s="1022"/>
      <c r="ADK26" s="703"/>
      <c r="ADL26" s="803"/>
      <c r="ADM26" s="803"/>
      <c r="ADN26" s="803"/>
      <c r="ADO26" s="803"/>
      <c r="ADP26" s="804"/>
      <c r="ADQ26" s="696"/>
      <c r="ADR26" s="706"/>
      <c r="ADS26" s="706"/>
      <c r="ADT26" s="696"/>
      <c r="ADU26" s="685"/>
      <c r="ADV26" s="686"/>
      <c r="ADW26" s="735"/>
      <c r="ADX26" s="736"/>
      <c r="ADY26" s="736"/>
      <c r="ADZ26" s="736"/>
      <c r="AEA26" s="736"/>
      <c r="AEB26" s="736"/>
      <c r="AEC26" s="736"/>
      <c r="AED26" s="736"/>
      <c r="AEE26" s="635"/>
      <c r="AEF26" s="636"/>
      <c r="AEG26" s="696"/>
      <c r="AEH26" s="706"/>
      <c r="AEI26" s="697"/>
      <c r="AEJ26" s="696"/>
      <c r="AEK26" s="685"/>
      <c r="AEL26" s="685"/>
      <c r="AEM26" s="686"/>
      <c r="AEN26" s="696"/>
      <c r="AEO26" s="686"/>
      <c r="AEP26" s="797"/>
      <c r="AEQ26" s="798"/>
      <c r="AER26" s="798"/>
      <c r="AES26" s="798"/>
      <c r="AET26" s="798"/>
      <c r="AEU26" s="798"/>
      <c r="AEV26" s="798"/>
      <c r="AEW26" s="798"/>
      <c r="AEX26" s="799"/>
      <c r="AEY26" s="656"/>
      <c r="AEZ26" s="635"/>
      <c r="AFA26" s="635"/>
      <c r="AFB26" s="636"/>
      <c r="AFC26" s="644"/>
      <c r="AFD26" s="645"/>
      <c r="AFE26" s="645"/>
      <c r="AFF26" s="645"/>
      <c r="AFG26" s="645"/>
      <c r="AFH26" s="645"/>
      <c r="AFI26" s="645"/>
      <c r="AFJ26" s="646"/>
      <c r="AFK26" s="628"/>
      <c r="AFL26" s="628"/>
      <c r="AFM26" s="628"/>
      <c r="AFN26" s="628"/>
      <c r="AFO26" s="628"/>
      <c r="AFP26" s="628"/>
      <c r="AFQ26" s="628"/>
      <c r="AFR26" s="628"/>
      <c r="AFS26" s="629"/>
      <c r="AFT26" s="627"/>
      <c r="AFU26" s="628"/>
      <c r="AFV26" s="628"/>
      <c r="AFW26" s="628"/>
      <c r="AFX26" s="629"/>
      <c r="AFY26" s="627"/>
      <c r="AFZ26" s="628"/>
      <c r="AGA26" s="628"/>
      <c r="AGB26" s="628"/>
      <c r="AGC26" s="628"/>
      <c r="AGD26" s="628"/>
      <c r="AGE26" s="628"/>
      <c r="AGF26" s="628"/>
      <c r="AGG26" s="628"/>
      <c r="AGH26" s="628"/>
      <c r="AGI26" s="628"/>
      <c r="AGJ26" s="628"/>
      <c r="AGK26" s="628"/>
      <c r="AGL26" s="629"/>
      <c r="AGM26" s="628"/>
      <c r="AGN26" s="628"/>
      <c r="AGO26" s="628"/>
      <c r="AGP26" s="628"/>
      <c r="AGQ26" s="628"/>
      <c r="AGR26" s="346"/>
      <c r="AGS26" s="627"/>
      <c r="AGT26" s="628"/>
      <c r="AGU26" s="628"/>
      <c r="AGV26" s="628"/>
      <c r="AGW26" s="628"/>
      <c r="AGX26" s="628"/>
      <c r="AGY26" s="628"/>
      <c r="AGZ26" s="628"/>
      <c r="AHA26" s="628"/>
      <c r="AHB26" s="628"/>
      <c r="AHC26" s="628"/>
      <c r="AHD26" s="628"/>
      <c r="AHE26" s="628"/>
      <c r="AHF26" s="628"/>
      <c r="AHG26" s="628"/>
      <c r="AHH26" s="628"/>
      <c r="AHI26" s="628"/>
      <c r="AHJ26" s="685"/>
      <c r="AHK26" s="685"/>
      <c r="AHL26" s="685"/>
      <c r="AHM26" s="685"/>
      <c r="AHN26" s="813"/>
      <c r="AHO26" s="814"/>
      <c r="AHP26" s="814"/>
      <c r="AHQ26" s="814"/>
      <c r="AHR26" s="814"/>
      <c r="AHS26" s="814"/>
      <c r="AHT26" s="814"/>
      <c r="AHU26" s="814"/>
      <c r="AHV26" s="814"/>
      <c r="AHW26" s="814"/>
      <c r="AHX26" s="814"/>
      <c r="AHY26" s="814"/>
      <c r="AHZ26" s="814"/>
      <c r="AIA26" s="814"/>
      <c r="AIB26" s="814"/>
      <c r="AIC26" s="814"/>
      <c r="AID26" s="814"/>
      <c r="AIE26" s="814"/>
      <c r="AIF26" s="814"/>
      <c r="AIG26" s="814"/>
      <c r="AIH26" s="814"/>
      <c r="AII26" s="815"/>
      <c r="AIJ26" s="802"/>
      <c r="AIK26" s="766"/>
      <c r="AIL26" s="706"/>
      <c r="AIM26" s="706"/>
      <c r="AIN26" s="706"/>
      <c r="AIO26" s="706"/>
      <c r="AIP26" s="706"/>
      <c r="AIQ26" s="706"/>
      <c r="AIR26" s="706"/>
      <c r="AIS26" s="706"/>
      <c r="AIT26" s="706"/>
      <c r="AIU26" s="706"/>
      <c r="AIV26" s="706"/>
      <c r="AIW26" s="697"/>
      <c r="AIX26" s="627"/>
      <c r="AIY26" s="628"/>
      <c r="AIZ26" s="628"/>
      <c r="AJA26" s="628"/>
      <c r="AJB26" s="628"/>
      <c r="AJC26" s="628"/>
      <c r="AJD26" s="628"/>
      <c r="AJE26" s="628"/>
      <c r="AJF26" s="628"/>
      <c r="AJG26" s="628"/>
      <c r="AJH26" s="628"/>
      <c r="AJI26" s="628"/>
      <c r="AJJ26" s="628"/>
      <c r="AJK26" s="628"/>
      <c r="AJL26" s="628"/>
      <c r="AJM26" s="628"/>
      <c r="AJN26" s="628"/>
      <c r="AJO26" s="628"/>
      <c r="AJP26" s="628"/>
      <c r="AJQ26" s="628"/>
      <c r="AJR26" s="628"/>
      <c r="AJS26" s="628"/>
      <c r="AJT26" s="628"/>
      <c r="AJU26" s="628"/>
      <c r="AJV26" s="628"/>
      <c r="AJW26" s="628"/>
      <c r="AJX26" s="628"/>
      <c r="AJY26" s="628"/>
      <c r="AJZ26" s="628"/>
      <c r="AKA26" s="628"/>
      <c r="AKB26" s="627"/>
      <c r="AKC26" s="629"/>
      <c r="AKD26" s="735" t="s">
        <v>2911</v>
      </c>
      <c r="AKE26" s="706"/>
      <c r="AKF26" s="706"/>
      <c r="AKG26" s="706"/>
      <c r="AKH26" s="697"/>
      <c r="AKI26" s="627"/>
      <c r="AKJ26" s="629"/>
      <c r="AKK26" s="627"/>
      <c r="AKL26" s="628"/>
      <c r="AKM26" s="628"/>
      <c r="AKN26" s="628"/>
      <c r="AKO26" s="685"/>
      <c r="AKP26" s="686"/>
      <c r="AKQ26" s="816"/>
      <c r="AKR26" s="816"/>
      <c r="AKS26" s="635"/>
      <c r="AKT26" s="635"/>
      <c r="AKU26" s="809"/>
      <c r="AKV26" s="635"/>
      <c r="AKW26" s="635"/>
      <c r="AKX26" s="635"/>
      <c r="AKY26" s="635"/>
      <c r="AKZ26" s="635"/>
      <c r="ALA26" s="635"/>
      <c r="ALB26" s="635"/>
      <c r="ALC26" s="635"/>
      <c r="ALD26" s="635"/>
      <c r="ALE26" s="635"/>
      <c r="ALF26" s="636"/>
      <c r="ALG26" s="737"/>
      <c r="ALH26" s="738"/>
      <c r="ALI26" s="738"/>
      <c r="ALJ26" s="738"/>
      <c r="ALK26" s="738"/>
      <c r="ALL26" s="738"/>
      <c r="ALM26" s="738"/>
      <c r="ALN26" s="738"/>
      <c r="ALO26" s="738"/>
      <c r="ALP26" s="738"/>
      <c r="ALQ26" s="738"/>
      <c r="ALR26" s="738"/>
      <c r="ALS26" s="738"/>
      <c r="ALT26" s="739"/>
      <c r="ALU26" s="628"/>
      <c r="ALV26" s="628"/>
      <c r="ALW26" s="628"/>
      <c r="ALX26" s="628"/>
      <c r="ALY26" s="628"/>
      <c r="ALZ26" s="628"/>
      <c r="AMA26" s="628"/>
      <c r="AMB26" s="628"/>
      <c r="AMC26" s="628"/>
      <c r="AMD26" s="628"/>
      <c r="AME26" s="628"/>
      <c r="AMF26" s="628"/>
      <c r="AMG26" s="628"/>
      <c r="AMH26" s="628"/>
      <c r="AMI26" s="628"/>
      <c r="AMJ26" s="629"/>
      <c r="AMK26" s="627"/>
      <c r="AML26" s="628"/>
      <c r="AMM26" s="628"/>
      <c r="AMN26" s="628"/>
      <c r="AMO26" s="628"/>
      <c r="AMP26" s="628"/>
      <c r="AMQ26" s="628"/>
      <c r="AMR26" s="628"/>
      <c r="AMS26" s="628"/>
      <c r="AMT26" s="628"/>
      <c r="AMU26" s="628"/>
      <c r="AMV26" s="628"/>
      <c r="AMW26" s="628"/>
      <c r="AMX26" s="628"/>
      <c r="AMY26" s="628"/>
      <c r="AMZ26" s="628"/>
      <c r="ANA26" s="628"/>
      <c r="ANB26" s="628"/>
      <c r="ANC26" s="628"/>
      <c r="AND26" s="628"/>
      <c r="ANE26" s="735" t="s">
        <v>2888</v>
      </c>
      <c r="ANF26" s="736"/>
      <c r="ANG26" s="736"/>
      <c r="ANH26" s="736"/>
      <c r="ANI26" s="736"/>
      <c r="ANJ26" s="736"/>
      <c r="ANK26" s="736"/>
      <c r="ANL26" s="736"/>
      <c r="ANM26" s="735" t="s">
        <v>2889</v>
      </c>
      <c r="ANN26" s="736"/>
      <c r="ANO26" s="736"/>
      <c r="ANP26" s="736"/>
      <c r="ANQ26" s="736"/>
      <c r="ANR26" s="736"/>
      <c r="ANS26" s="736"/>
      <c r="ANT26" s="736"/>
      <c r="ANU26" s="635"/>
      <c r="ANV26" s="635"/>
      <c r="ANW26" s="635"/>
      <c r="ANX26" s="636"/>
      <c r="ANY26" s="627"/>
      <c r="ANZ26" s="628"/>
      <c r="AOA26" s="628"/>
      <c r="AOB26" s="628"/>
      <c r="AOC26" s="628"/>
      <c r="AOD26" s="628"/>
      <c r="AOE26" s="628"/>
      <c r="AOF26" s="628"/>
      <c r="AOG26" s="628"/>
      <c r="AOH26" s="628"/>
      <c r="AOI26" s="628"/>
      <c r="AOJ26" s="629"/>
      <c r="AOK26" s="627"/>
      <c r="AOL26" s="628"/>
      <c r="AOM26" s="628"/>
      <c r="AON26" s="628"/>
      <c r="AOO26" s="628"/>
      <c r="AOP26" s="628"/>
      <c r="AOQ26" s="628"/>
      <c r="AOR26" s="628"/>
      <c r="AOS26" s="628"/>
      <c r="AOT26" s="628"/>
      <c r="AOU26" s="628"/>
      <c r="AOV26" s="628"/>
      <c r="AOW26" s="628"/>
      <c r="AOX26" s="628"/>
      <c r="AOY26" s="628"/>
      <c r="AOZ26" s="628"/>
      <c r="APA26" s="628"/>
      <c r="APB26" s="628"/>
      <c r="APC26" s="628"/>
      <c r="APD26" s="628"/>
      <c r="APE26" s="628"/>
      <c r="APF26" s="629"/>
      <c r="APG26" s="627"/>
      <c r="APH26" s="628"/>
      <c r="API26" s="628"/>
      <c r="APJ26" s="628"/>
      <c r="APK26" s="628"/>
      <c r="APL26" s="628"/>
      <c r="APM26" s="628"/>
      <c r="APN26" s="628"/>
      <c r="APO26" s="628"/>
      <c r="APP26" s="628"/>
      <c r="APQ26" s="628"/>
      <c r="APR26" s="629"/>
      <c r="APS26" s="627"/>
      <c r="APT26" s="628"/>
      <c r="APU26" s="628"/>
      <c r="APV26" s="628"/>
      <c r="APW26" s="628"/>
      <c r="APX26" s="628"/>
      <c r="APY26" s="628"/>
      <c r="APZ26" s="628"/>
      <c r="AQA26" s="628"/>
      <c r="AQB26" s="628"/>
      <c r="AQC26" s="628"/>
      <c r="AQD26" s="628"/>
      <c r="AQE26" s="628"/>
      <c r="AQF26" s="628"/>
      <c r="AQG26" s="628"/>
      <c r="AQH26" s="628"/>
      <c r="AQI26" s="628"/>
      <c r="AQJ26" s="628"/>
      <c r="AQK26" s="628"/>
      <c r="AQL26" s="629"/>
      <c r="AQM26" s="627"/>
      <c r="AQN26" s="628"/>
      <c r="AQO26" s="628"/>
      <c r="AQP26" s="628"/>
      <c r="AQQ26" s="628"/>
      <c r="AQR26" s="628"/>
      <c r="AQS26" s="628"/>
      <c r="AQT26" s="628"/>
      <c r="AQU26" s="628"/>
      <c r="AQV26" s="628"/>
      <c r="AQW26" s="628"/>
      <c r="AQX26" s="628"/>
      <c r="AQY26" s="628"/>
      <c r="AQZ26" s="628"/>
      <c r="ARA26" s="628"/>
      <c r="ARB26" s="628"/>
      <c r="ARC26" s="628"/>
      <c r="ARD26" s="628"/>
      <c r="ARE26" s="628"/>
      <c r="ARF26" s="628"/>
      <c r="ARG26" s="628"/>
      <c r="ARH26" s="628"/>
      <c r="ARI26" s="628"/>
      <c r="ARJ26" s="628"/>
      <c r="ARK26" s="628"/>
      <c r="ARL26" s="628"/>
      <c r="ARM26" s="628"/>
      <c r="ARN26" s="628"/>
      <c r="ARO26" s="628"/>
      <c r="ARP26" s="628"/>
      <c r="ARQ26" s="628"/>
      <c r="ARR26" s="628"/>
      <c r="ARS26" s="628"/>
      <c r="ART26" s="628"/>
      <c r="ARU26" s="628"/>
      <c r="ARV26" s="628"/>
      <c r="ARW26" s="628"/>
      <c r="ARX26" s="629"/>
      <c r="ARY26" s="627"/>
      <c r="ARZ26" s="628"/>
      <c r="ASA26" s="628"/>
      <c r="ASB26" s="628"/>
      <c r="ASC26" s="628"/>
      <c r="ASD26" s="628"/>
      <c r="ASE26" s="628"/>
      <c r="ASF26" s="629"/>
      <c r="ASG26" s="627"/>
      <c r="ASH26" s="628"/>
      <c r="ASI26" s="628"/>
      <c r="ASJ26" s="628"/>
      <c r="ASK26" s="628"/>
      <c r="ASL26" s="628"/>
      <c r="ASM26" s="628"/>
      <c r="ASN26" s="629"/>
      <c r="ASO26" s="809" t="s">
        <v>3124</v>
      </c>
      <c r="ASP26" s="816"/>
      <c r="ASQ26" s="816"/>
      <c r="ASR26" s="816"/>
      <c r="ASS26" s="816"/>
      <c r="AST26" s="816"/>
      <c r="ASU26" s="816"/>
      <c r="ASV26" s="816"/>
      <c r="ASW26" s="816"/>
      <c r="ASX26" s="816"/>
      <c r="ASY26" s="816"/>
      <c r="ASZ26" s="816"/>
      <c r="ATA26" s="816"/>
      <c r="ATB26" s="816"/>
      <c r="ATC26" s="989"/>
      <c r="ATD26" s="809"/>
      <c r="ATE26" s="635"/>
      <c r="ATF26" s="635"/>
      <c r="ATG26" s="636"/>
      <c r="ATH26" s="809"/>
      <c r="ATI26" s="635"/>
      <c r="ATJ26" s="635"/>
      <c r="ATK26" s="656"/>
      <c r="ATL26" s="635"/>
      <c r="ATM26" s="635"/>
      <c r="ATN26" s="635"/>
      <c r="ATO26" s="635"/>
      <c r="ATP26" s="635"/>
      <c r="ATQ26" s="635"/>
      <c r="ATR26" s="635"/>
      <c r="ATS26" s="635"/>
      <c r="ATT26" s="635"/>
      <c r="ATU26" s="635"/>
      <c r="ATV26" s="636"/>
      <c r="ATW26" s="913"/>
      <c r="ATX26" s="913"/>
      <c r="ATY26" s="913"/>
      <c r="ATZ26" s="913"/>
      <c r="AUA26" s="913"/>
      <c r="AUB26" s="913"/>
      <c r="AUC26" s="913"/>
      <c r="AUD26" s="913"/>
      <c r="AUE26" s="913"/>
      <c r="AUF26" s="913"/>
      <c r="AUG26" s="913"/>
      <c r="AUH26" s="913"/>
      <c r="AUI26" s="913"/>
      <c r="AUJ26" s="914"/>
      <c r="AUK26" s="651"/>
      <c r="AUL26" s="652"/>
      <c r="AUM26" s="651"/>
      <c r="AUN26" s="652"/>
      <c r="AUO26" s="652"/>
      <c r="AUP26" s="652"/>
      <c r="AUQ26" s="652"/>
      <c r="AUR26" s="652"/>
      <c r="AUS26" s="652"/>
      <c r="AUT26" s="652"/>
      <c r="AUU26" s="652"/>
      <c r="AUV26" s="652"/>
      <c r="AUW26" s="652"/>
      <c r="AUX26" s="652"/>
      <c r="AUY26" s="652"/>
      <c r="AUZ26" s="653"/>
      <c r="AVA26" s="652"/>
      <c r="AVB26" s="652"/>
      <c r="AVC26" s="652"/>
      <c r="AVD26" s="652"/>
      <c r="AVE26" s="652"/>
      <c r="AVF26" s="652"/>
      <c r="AVG26" s="652"/>
      <c r="AVH26" s="652"/>
      <c r="AVI26" s="652"/>
      <c r="AVJ26" s="652"/>
      <c r="AVK26" s="652"/>
      <c r="AVL26" s="652"/>
      <c r="AVM26" s="652"/>
      <c r="AVN26" s="652"/>
      <c r="AVO26" s="652"/>
      <c r="AVP26" s="652"/>
      <c r="AVQ26" s="652"/>
      <c r="AVR26" s="653"/>
      <c r="AVS26" s="651"/>
      <c r="AVT26" s="652"/>
      <c r="AVU26" s="652"/>
      <c r="AVV26" s="652"/>
      <c r="AVW26" s="652"/>
      <c r="AVX26" s="652"/>
      <c r="AVY26" s="652"/>
      <c r="AVZ26" s="652"/>
      <c r="AWA26" s="652"/>
      <c r="AWB26" s="652"/>
      <c r="AWC26" s="652"/>
      <c r="AWD26" s="652"/>
      <c r="AWE26" s="652"/>
      <c r="AWF26" s="652"/>
      <c r="AWG26" s="652"/>
      <c r="AWH26" s="652"/>
      <c r="AWI26" s="652"/>
      <c r="AWJ26" s="653"/>
      <c r="AWK26" s="651"/>
      <c r="AWL26" s="652"/>
      <c r="AWM26" s="652"/>
      <c r="AWN26" s="652"/>
      <c r="AWO26" s="652"/>
      <c r="AWP26" s="652"/>
      <c r="AWQ26" s="652"/>
      <c r="AWR26" s="652"/>
      <c r="AWS26" s="652"/>
      <c r="AWT26" s="652"/>
      <c r="AWU26" s="652"/>
      <c r="AWV26" s="652"/>
      <c r="AWW26" s="652"/>
      <c r="AWX26" s="652"/>
      <c r="AWY26" s="652"/>
      <c r="AWZ26" s="652"/>
      <c r="AXA26" s="652"/>
      <c r="AXB26" s="652"/>
      <c r="AXC26" s="652"/>
      <c r="AXD26" s="652"/>
      <c r="AXE26" s="652"/>
      <c r="AXF26" s="652"/>
      <c r="AXG26" s="652"/>
      <c r="AXH26" s="652"/>
      <c r="AXI26" s="652"/>
      <c r="AXJ26" s="652"/>
      <c r="AXK26" s="652"/>
      <c r="AXL26" s="653"/>
      <c r="AXM26" s="651"/>
      <c r="AXN26" s="652"/>
      <c r="AXO26" s="652"/>
      <c r="AXP26" s="652"/>
      <c r="AXQ26" s="652"/>
      <c r="AXR26" s="652"/>
      <c r="AXS26" s="652"/>
      <c r="AXT26" s="652"/>
      <c r="AXU26" s="652"/>
      <c r="AXV26" s="652"/>
      <c r="AXW26" s="652"/>
      <c r="AXX26" s="652"/>
      <c r="AXY26" s="652"/>
      <c r="AXZ26" s="652"/>
      <c r="AYA26" s="652"/>
      <c r="AYB26" s="652"/>
      <c r="AYC26" s="653"/>
      <c r="AYD26" s="652"/>
      <c r="AYE26" s="652"/>
      <c r="AYF26" s="652"/>
      <c r="AYG26" s="652"/>
      <c r="AYH26" s="652"/>
      <c r="AYI26" s="652"/>
      <c r="AYJ26" s="652"/>
      <c r="AYK26" s="652"/>
      <c r="AYL26" s="652"/>
      <c r="AYM26" s="652"/>
      <c r="AYN26" s="652"/>
      <c r="AYO26" s="652"/>
      <c r="AYP26" s="652"/>
      <c r="AYQ26" s="652"/>
      <c r="AYR26" s="652"/>
      <c r="AYS26" s="652"/>
      <c r="AYT26" s="652"/>
      <c r="AYU26" s="652"/>
      <c r="AYV26" s="652"/>
      <c r="AYW26" s="651"/>
      <c r="AYX26" s="652"/>
      <c r="AYY26" s="652"/>
      <c r="AYZ26" s="652"/>
      <c r="AZA26" s="652"/>
      <c r="AZB26" s="652"/>
      <c r="AZC26" s="652"/>
      <c r="AZD26" s="652"/>
      <c r="AZE26" s="652"/>
      <c r="AZF26" s="652"/>
      <c r="AZG26" s="652"/>
      <c r="AZH26" s="652"/>
      <c r="AZI26" s="652"/>
      <c r="AZJ26" s="652"/>
      <c r="AZK26" s="652"/>
      <c r="AZL26" s="652"/>
      <c r="AZM26" s="652"/>
      <c r="AZN26" s="652"/>
      <c r="AZO26" s="652"/>
      <c r="AZP26" s="652"/>
      <c r="AZQ26" s="652"/>
      <c r="AZR26" s="652"/>
      <c r="AZS26" s="652"/>
      <c r="AZT26" s="652"/>
      <c r="AZU26" s="652"/>
      <c r="AZV26" s="652"/>
      <c r="AZW26" s="652"/>
      <c r="AZX26" s="653"/>
      <c r="AZY26" s="652"/>
      <c r="AZZ26" s="652"/>
      <c r="BAA26" s="652"/>
      <c r="BAB26" s="652"/>
      <c r="BAC26" s="652"/>
      <c r="BAD26" s="652"/>
      <c r="BAE26" s="652"/>
      <c r="BAF26" s="652"/>
      <c r="BAG26" s="652"/>
      <c r="BAH26" s="652"/>
      <c r="BAI26" s="652"/>
      <c r="BAJ26" s="652"/>
      <c r="BAK26" s="652"/>
      <c r="BAL26" s="652"/>
      <c r="BAM26" s="652"/>
      <c r="BAN26" s="652"/>
      <c r="BAO26" s="652"/>
      <c r="BAP26" s="652"/>
      <c r="BAQ26" s="653"/>
      <c r="BAR26" s="651"/>
      <c r="BAS26" s="652"/>
      <c r="BAT26" s="652"/>
      <c r="BAU26" s="652"/>
      <c r="BAV26" s="652"/>
      <c r="BAW26" s="652"/>
      <c r="BAX26" s="652"/>
      <c r="BAY26" s="652"/>
      <c r="BAZ26" s="652"/>
      <c r="BBA26" s="652"/>
      <c r="BBB26" s="652"/>
      <c r="BBC26" s="652"/>
      <c r="BBD26" s="652"/>
      <c r="BBE26" s="652"/>
      <c r="BBF26" s="652"/>
      <c r="BBG26" s="652"/>
      <c r="BBH26" s="652"/>
      <c r="BBI26" s="652"/>
      <c r="BBJ26" s="653"/>
      <c r="BBK26" s="651"/>
      <c r="BBL26" s="652"/>
      <c r="BBM26" s="652"/>
      <c r="BBN26" s="652"/>
      <c r="BBO26" s="652"/>
      <c r="BBP26" s="652"/>
      <c r="BBQ26" s="652"/>
      <c r="BBR26" s="652"/>
      <c r="BBS26" s="652"/>
      <c r="BBT26" s="652"/>
      <c r="BBU26" s="652"/>
      <c r="BBV26" s="652"/>
      <c r="BBW26" s="652"/>
      <c r="BBX26" s="652"/>
      <c r="BBY26" s="652"/>
      <c r="BBZ26" s="652"/>
      <c r="BCA26" s="652"/>
      <c r="BCB26" s="652"/>
      <c r="BCC26" s="652"/>
      <c r="BCD26" s="652"/>
      <c r="BCE26" s="652"/>
      <c r="BCF26" s="652"/>
      <c r="BCG26" s="652"/>
      <c r="BCH26" s="652"/>
      <c r="BCI26" s="652"/>
      <c r="BCJ26" s="653"/>
      <c r="BCK26" s="651"/>
      <c r="BCL26" s="652"/>
      <c r="BCM26" s="652"/>
      <c r="BCN26" s="652"/>
      <c r="BCO26" s="652"/>
      <c r="BCP26" s="652"/>
      <c r="BCQ26" s="652"/>
      <c r="BCR26" s="652"/>
      <c r="BCS26" s="652"/>
      <c r="BCT26" s="652"/>
      <c r="BCU26" s="652"/>
      <c r="BCV26" s="652"/>
      <c r="BCW26" s="652"/>
      <c r="BCX26" s="652"/>
      <c r="BCY26" s="652"/>
      <c r="BCZ26" s="652"/>
      <c r="BDA26" s="652"/>
      <c r="BDB26" s="652"/>
      <c r="BDC26" s="653"/>
      <c r="BDD26" s="652"/>
      <c r="BDE26" s="652"/>
      <c r="BDF26" s="652"/>
      <c r="BDG26" s="652"/>
      <c r="BDH26" s="652"/>
      <c r="BDI26" s="652"/>
      <c r="BDJ26" s="652"/>
      <c r="BDK26" s="652"/>
      <c r="BDL26" s="652"/>
      <c r="BDM26" s="652"/>
      <c r="BDN26" s="652"/>
      <c r="BDO26" s="653"/>
      <c r="BDP26" s="651"/>
      <c r="BDQ26" s="652"/>
      <c r="BDR26" s="652"/>
      <c r="BDS26" s="652"/>
      <c r="BDT26" s="652"/>
      <c r="BDU26" s="652"/>
      <c r="BDV26" s="652"/>
      <c r="BDW26" s="652"/>
      <c r="BDX26" s="652"/>
      <c r="BDY26" s="652"/>
      <c r="BDZ26" s="652"/>
      <c r="BEA26" s="652"/>
      <c r="BEB26" s="651"/>
      <c r="BEC26" s="652"/>
      <c r="BED26" s="652"/>
      <c r="BEE26" s="652"/>
      <c r="BEF26" s="652"/>
      <c r="BEG26" s="652"/>
      <c r="BEH26" s="652"/>
      <c r="BEI26" s="652"/>
      <c r="BEJ26" s="652"/>
      <c r="BEK26" s="652"/>
      <c r="BEL26" s="652"/>
      <c r="BEM26" s="653"/>
      <c r="BEN26" s="652"/>
      <c r="BEO26" s="652"/>
      <c r="BEP26" s="652"/>
      <c r="BEQ26" s="652"/>
      <c r="BER26" s="652"/>
      <c r="BES26" s="652"/>
      <c r="BET26" s="652"/>
      <c r="BEU26" s="652"/>
      <c r="BEV26" s="652"/>
      <c r="BEW26" s="652"/>
      <c r="BEX26" s="652"/>
      <c r="BEY26" s="652"/>
      <c r="BEZ26" s="652"/>
      <c r="BFA26" s="652"/>
      <c r="BFB26" s="652"/>
      <c r="BFC26" s="653"/>
      <c r="BFD26" s="651"/>
      <c r="BFE26" s="652"/>
      <c r="BFF26" s="652"/>
      <c r="BFG26" s="653"/>
      <c r="BFH26" s="634"/>
      <c r="BFI26" s="636"/>
      <c r="BFJ26" s="634"/>
      <c r="BFK26" s="636"/>
      <c r="BFL26" s="634"/>
      <c r="BFM26" s="636"/>
      <c r="BFN26" s="634"/>
      <c r="BFO26" s="636"/>
      <c r="BFP26" s="400"/>
      <c r="BFQ26" s="634"/>
      <c r="BFR26" s="635"/>
      <c r="BFS26" s="635"/>
      <c r="BFT26" s="635"/>
      <c r="BFU26" s="635"/>
      <c r="BFV26" s="635"/>
      <c r="BFW26" s="635"/>
      <c r="BFX26" s="636"/>
      <c r="BFY26" s="824"/>
      <c r="BFZ26" s="635"/>
      <c r="BGA26" s="635"/>
      <c r="BGB26" s="635"/>
      <c r="BGC26" s="635"/>
      <c r="BGD26" s="635"/>
      <c r="BGE26" s="635"/>
      <c r="BGF26" s="635"/>
      <c r="BGG26" s="635"/>
      <c r="BGH26" s="635"/>
      <c r="BGI26" s="635"/>
      <c r="BGJ26" s="635"/>
      <c r="BGK26" s="635"/>
      <c r="BGL26" s="635"/>
      <c r="BGM26" s="635"/>
      <c r="BGN26" s="651"/>
      <c r="BGO26" s="652"/>
      <c r="BGP26" s="652"/>
      <c r="BGQ26" s="652"/>
      <c r="BGR26" s="652"/>
      <c r="BGS26" s="652"/>
      <c r="BGT26" s="652"/>
      <c r="BGU26" s="652"/>
      <c r="BGV26" s="652"/>
      <c r="BGW26" s="652"/>
      <c r="BGX26" s="652"/>
      <c r="BGY26" s="652"/>
      <c r="BGZ26" s="652"/>
      <c r="BHA26" s="652"/>
      <c r="BHB26" s="653"/>
      <c r="BHC26" s="696"/>
      <c r="BHD26" s="706"/>
      <c r="BHE26" s="706"/>
      <c r="BHF26" s="706"/>
      <c r="BHG26" s="706"/>
      <c r="BHH26" s="706"/>
      <c r="BHI26" s="706"/>
      <c r="BHJ26" s="706"/>
      <c r="BHK26" s="706"/>
      <c r="BHL26" s="706"/>
      <c r="BHM26" s="706"/>
      <c r="BHN26" s="706"/>
      <c r="BHO26" s="697"/>
      <c r="BHP26" s="696"/>
      <c r="BHQ26" s="706"/>
      <c r="BHR26" s="706"/>
      <c r="BHS26" s="706"/>
      <c r="BHT26" s="706"/>
      <c r="BHU26" s="706"/>
      <c r="BHV26" s="706"/>
      <c r="BHW26" s="706"/>
      <c r="BHX26" s="706"/>
      <c r="BHY26" s="706"/>
      <c r="BHZ26" s="706"/>
      <c r="BIA26" s="706"/>
      <c r="BIB26" s="706"/>
      <c r="BIC26" s="706"/>
      <c r="BID26" s="706"/>
      <c r="BIE26" s="706"/>
      <c r="BIF26" s="706"/>
      <c r="BIG26" s="706"/>
      <c r="BIH26" s="706"/>
      <c r="BII26" s="706"/>
      <c r="BIJ26" s="706"/>
      <c r="BIK26" s="706"/>
      <c r="BIL26" s="706"/>
      <c r="BIM26" s="706"/>
      <c r="BIN26" s="706"/>
      <c r="BIO26" s="697"/>
      <c r="BIP26" s="696"/>
      <c r="BIQ26" s="706"/>
      <c r="BIR26" s="706"/>
      <c r="BIS26" s="706"/>
      <c r="BIT26" s="685"/>
      <c r="BIU26" s="686"/>
      <c r="BIV26" s="706"/>
      <c r="BIW26" s="706"/>
      <c r="BIX26" s="706"/>
      <c r="BIY26" s="706"/>
      <c r="BIZ26" s="706"/>
      <c r="BJA26" s="706"/>
      <c r="BJB26" s="706"/>
      <c r="BJC26" s="706"/>
      <c r="BJD26" s="706"/>
      <c r="BJE26" s="706"/>
      <c r="BJF26" s="706"/>
      <c r="BJG26" s="706"/>
      <c r="BJH26" s="706"/>
      <c r="BJI26" s="706"/>
      <c r="BJJ26" s="706"/>
      <c r="BJK26" s="706"/>
      <c r="BJL26" s="706"/>
      <c r="BJM26" s="706"/>
      <c r="BJN26" s="706"/>
      <c r="BJO26" s="706"/>
      <c r="BJP26" s="706"/>
      <c r="BJQ26" s="706"/>
      <c r="BJR26" s="697"/>
      <c r="BJS26" s="368"/>
      <c r="BJT26" s="369"/>
      <c r="BJU26" s="696" t="s">
        <v>113</v>
      </c>
      <c r="BJV26" s="706"/>
      <c r="BJW26" s="706"/>
      <c r="BJX26" s="706"/>
      <c r="BJY26" s="706"/>
      <c r="BJZ26" s="706"/>
      <c r="BKA26" s="706"/>
      <c r="BKB26" s="706"/>
      <c r="BKC26" s="706"/>
      <c r="BKD26" s="706"/>
      <c r="BKE26" s="706"/>
      <c r="BKF26" s="706"/>
      <c r="BKG26" s="706"/>
      <c r="BKH26" s="706"/>
      <c r="BKI26" s="706"/>
      <c r="BKJ26" s="697"/>
      <c r="BKK26" s="696"/>
      <c r="BKL26" s="706"/>
      <c r="BKM26" s="706"/>
      <c r="BKN26" s="706"/>
      <c r="BKO26" s="706"/>
      <c r="BKP26" s="706"/>
      <c r="BKQ26" s="706"/>
      <c r="BKR26" s="706"/>
      <c r="BKS26" s="706"/>
      <c r="BKT26" s="706"/>
      <c r="BKU26" s="706"/>
      <c r="BKV26" s="706"/>
      <c r="BKW26" s="706"/>
      <c r="BKX26" s="706"/>
      <c r="BKY26" s="706"/>
      <c r="BKZ26" s="706"/>
      <c r="BLA26" s="706"/>
      <c r="BLB26" s="706"/>
      <c r="BLC26" s="706"/>
      <c r="BLD26" s="706"/>
      <c r="BLE26" s="706"/>
      <c r="BLF26" s="706"/>
      <c r="BLG26" s="706"/>
      <c r="BLH26" s="706"/>
      <c r="BLI26" s="706"/>
      <c r="BLJ26" s="706"/>
      <c r="BLK26" s="706"/>
      <c r="BLL26" s="697"/>
      <c r="BLM26" s="696"/>
      <c r="BLN26" s="706"/>
      <c r="BLO26" s="706"/>
      <c r="BLP26" s="706"/>
      <c r="BLQ26" s="706"/>
      <c r="BLR26" s="706"/>
      <c r="BLS26" s="706"/>
      <c r="BLT26" s="706"/>
      <c r="BLU26" s="706"/>
      <c r="BLV26" s="706"/>
      <c r="BLW26" s="706"/>
      <c r="BLX26" s="706"/>
      <c r="BLY26" s="706"/>
      <c r="BLZ26" s="706"/>
      <c r="BMA26" s="706"/>
      <c r="BMB26" s="706"/>
      <c r="BMC26" s="706"/>
      <c r="BMD26" s="706"/>
      <c r="BME26" s="706"/>
      <c r="BMF26" s="697"/>
      <c r="BMG26" s="696"/>
      <c r="BMH26" s="706"/>
      <c r="BMI26" s="706"/>
      <c r="BMJ26" s="706"/>
      <c r="BMK26" s="706"/>
      <c r="BML26" s="706"/>
      <c r="BMM26" s="706"/>
      <c r="BMN26" s="706"/>
      <c r="BMO26" s="706"/>
      <c r="BMP26" s="706"/>
      <c r="BMQ26" s="706"/>
      <c r="BMR26" s="706"/>
      <c r="BMS26" s="706"/>
      <c r="BMT26" s="706"/>
      <c r="BMU26" s="706"/>
      <c r="BMV26" s="706"/>
      <c r="BMW26" s="706"/>
      <c r="BMX26" s="706"/>
      <c r="BMY26" s="706"/>
      <c r="BMZ26" s="697"/>
      <c r="BNA26" s="696"/>
      <c r="BNB26" s="706"/>
      <c r="BNC26" s="706"/>
      <c r="BND26" s="697"/>
      <c r="BNE26" s="696"/>
      <c r="BNF26" s="706"/>
      <c r="BNG26" s="706"/>
      <c r="BNH26" s="706"/>
      <c r="BNI26" s="706"/>
      <c r="BNJ26" s="706"/>
      <c r="BNK26" s="706"/>
      <c r="BNL26" s="706"/>
      <c r="BNM26" s="706"/>
      <c r="BNN26" s="706"/>
      <c r="BNO26" s="706"/>
      <c r="BNP26" s="706"/>
      <c r="BNQ26" s="706"/>
      <c r="BNR26" s="697"/>
      <c r="BNS26" s="696"/>
      <c r="BNT26" s="706"/>
      <c r="BNU26" s="706"/>
      <c r="BNV26" s="706"/>
      <c r="BNW26" s="706"/>
      <c r="BNX26" s="706"/>
      <c r="BNY26" s="706"/>
      <c r="BNZ26" s="706"/>
      <c r="BOA26" s="706"/>
      <c r="BOB26" s="697"/>
      <c r="BOC26" s="696"/>
      <c r="BOD26" s="706"/>
      <c r="BOE26" s="706"/>
      <c r="BOF26" s="706"/>
      <c r="BOG26" s="706"/>
      <c r="BOH26" s="706"/>
      <c r="BOI26" s="706"/>
      <c r="BOJ26" s="706"/>
      <c r="BOK26" s="706"/>
      <c r="BOL26" s="697"/>
      <c r="BOM26" s="696"/>
      <c r="BON26" s="706"/>
      <c r="BOO26" s="706"/>
      <c r="BOP26" s="706"/>
      <c r="BOQ26" s="706"/>
      <c r="BOR26" s="706"/>
      <c r="BOS26" s="706"/>
      <c r="BOT26" s="706"/>
      <c r="BOU26" s="706"/>
      <c r="BOV26" s="706"/>
      <c r="BOW26" s="706"/>
      <c r="BOX26" s="706"/>
      <c r="BOY26" s="706"/>
      <c r="BOZ26" s="697"/>
      <c r="BPA26" s="696"/>
      <c r="BPB26" s="706"/>
      <c r="BPC26" s="706"/>
      <c r="BPD26" s="706"/>
      <c r="BPE26" s="706"/>
      <c r="BPF26" s="706"/>
      <c r="BPG26" s="706"/>
      <c r="BPH26" s="706"/>
      <c r="BPI26" s="706"/>
      <c r="BPJ26" s="706"/>
      <c r="BPK26" s="706"/>
      <c r="BPL26" s="706"/>
      <c r="BPM26" s="706"/>
      <c r="BPN26" s="706"/>
      <c r="BPO26" s="706"/>
      <c r="BPP26" s="697"/>
      <c r="BPQ26" s="696"/>
      <c r="BPR26" s="706"/>
      <c r="BPS26" s="706"/>
      <c r="BPT26" s="706"/>
      <c r="BPU26" s="706"/>
      <c r="BPV26" s="706"/>
      <c r="BPW26" s="706"/>
      <c r="BPX26" s="706"/>
      <c r="BPY26" s="706"/>
      <c r="BPZ26" s="706"/>
      <c r="BQA26" s="706"/>
      <c r="BQB26" s="706"/>
      <c r="BQC26" s="706"/>
      <c r="BQD26" s="706"/>
      <c r="BQE26" s="706"/>
      <c r="BQF26" s="706"/>
      <c r="BQG26" s="706"/>
      <c r="BQH26" s="706"/>
      <c r="BQI26" s="706"/>
      <c r="BQJ26" s="706"/>
      <c r="BQK26" s="706"/>
      <c r="BQL26" s="697"/>
      <c r="BQM26" s="696"/>
      <c r="BQN26" s="706"/>
      <c r="BQO26" s="706"/>
      <c r="BQP26" s="706"/>
      <c r="BQQ26" s="706"/>
      <c r="BQR26" s="706"/>
      <c r="BQS26" s="706"/>
      <c r="BQT26" s="706"/>
      <c r="BQU26" s="706"/>
      <c r="BQV26" s="706"/>
      <c r="BQW26" s="706"/>
      <c r="BQX26" s="706"/>
      <c r="BQY26" s="706"/>
      <c r="BQZ26" s="706"/>
      <c r="BRA26" s="706"/>
      <c r="BRB26" s="706"/>
      <c r="BRC26" s="706"/>
      <c r="BRD26" s="706"/>
      <c r="BRE26" s="706"/>
      <c r="BRF26" s="706"/>
      <c r="BRG26" s="706"/>
      <c r="BRH26" s="697"/>
      <c r="BRI26" s="735" t="s">
        <v>1503</v>
      </c>
      <c r="BRJ26" s="736"/>
      <c r="BRK26" s="736"/>
      <c r="BRL26" s="736"/>
      <c r="BRM26" s="736"/>
      <c r="BRN26" s="988"/>
      <c r="BRO26" s="735" t="s">
        <v>1506</v>
      </c>
      <c r="BRP26" s="736"/>
      <c r="BRQ26" s="736"/>
      <c r="BRR26" s="736"/>
      <c r="BRS26" s="736"/>
      <c r="BRT26" s="736"/>
      <c r="BRU26" s="736"/>
      <c r="BRV26" s="736"/>
      <c r="BRW26" s="736"/>
      <c r="BRX26" s="736"/>
      <c r="BRY26" s="736"/>
      <c r="BRZ26" s="736"/>
      <c r="BSA26" s="736"/>
      <c r="BSB26" s="736"/>
      <c r="BSC26" s="736"/>
      <c r="BSD26" s="736"/>
      <c r="BSE26" s="988"/>
      <c r="BSF26" s="696"/>
      <c r="BSG26" s="706"/>
      <c r="BSH26" s="706"/>
      <c r="BSI26" s="706"/>
      <c r="BSJ26" s="706"/>
      <c r="BSK26" s="697"/>
      <c r="BSL26" s="684"/>
      <c r="BSM26" s="685"/>
      <c r="BSN26" s="685"/>
      <c r="BSO26" s="685"/>
      <c r="BSP26" s="685"/>
      <c r="BSQ26" s="685"/>
      <c r="BSR26" s="685"/>
      <c r="BSS26" s="685"/>
      <c r="BST26" s="685"/>
      <c r="BSU26" s="685"/>
      <c r="BSV26" s="685"/>
      <c r="BSW26" s="686"/>
      <c r="BSX26" s="696"/>
      <c r="BSY26" s="697"/>
      <c r="BSZ26" s="696"/>
      <c r="BTA26" s="685"/>
      <c r="BTB26" s="685"/>
      <c r="BTC26" s="685"/>
      <c r="BTD26" s="685"/>
      <c r="BTE26" s="685"/>
      <c r="BTF26" s="685"/>
      <c r="BTG26" s="685"/>
      <c r="BTH26" s="685"/>
      <c r="BTI26" s="685"/>
      <c r="BTJ26" s="685"/>
      <c r="BTK26" s="685"/>
      <c r="BTL26" s="685"/>
      <c r="BTM26" s="686"/>
      <c r="BTN26" s="651"/>
      <c r="BTO26" s="652"/>
      <c r="BTP26" s="652"/>
      <c r="BTQ26" s="652"/>
      <c r="BTR26" s="652"/>
      <c r="BTS26" s="652"/>
      <c r="BTT26" s="652"/>
      <c r="BTU26" s="652"/>
      <c r="BTV26" s="652"/>
      <c r="BTW26" s="652"/>
      <c r="BTX26" s="652"/>
      <c r="BTY26" s="652"/>
      <c r="BTZ26" s="652"/>
      <c r="BUA26" s="652"/>
      <c r="BUB26" s="652"/>
      <c r="BUC26" s="652"/>
      <c r="BUD26" s="652"/>
      <c r="BUE26" s="652"/>
      <c r="BUF26" s="652"/>
      <c r="BUG26" s="652"/>
      <c r="BUH26" s="652"/>
      <c r="BUI26" s="652"/>
      <c r="BUJ26" s="652"/>
      <c r="BUK26" s="652"/>
      <c r="BUL26" s="652"/>
      <c r="BUM26" s="652"/>
      <c r="BUN26" s="696"/>
      <c r="BUO26" s="706"/>
      <c r="BUP26" s="706"/>
      <c r="BUQ26" s="706"/>
      <c r="BUR26" s="706"/>
      <c r="BUS26" s="706"/>
      <c r="BUT26" s="706"/>
      <c r="BUU26" s="697"/>
      <c r="BUV26" s="706"/>
      <c r="BUW26" s="706"/>
      <c r="BUX26" s="706"/>
      <c r="BUY26" s="706"/>
      <c r="BUZ26" s="706"/>
      <c r="BVA26" s="706"/>
      <c r="BVB26" s="706"/>
      <c r="BVC26" s="706"/>
      <c r="BVD26" s="706"/>
      <c r="BVE26" s="706"/>
      <c r="BVF26" s="706"/>
      <c r="BVG26" s="706"/>
      <c r="BVH26" s="706"/>
      <c r="BVI26" s="706"/>
      <c r="BVJ26" s="706"/>
      <c r="BVK26" s="706"/>
      <c r="BVL26" s="706"/>
      <c r="BVM26" s="706"/>
      <c r="BVN26" s="706"/>
      <c r="BVO26" s="706"/>
      <c r="BVP26" s="696"/>
      <c r="BVQ26" s="706"/>
      <c r="BVR26" s="706"/>
      <c r="BVS26" s="706"/>
      <c r="BVT26" s="706"/>
      <c r="BVU26" s="706"/>
      <c r="BVV26" s="706"/>
      <c r="BVW26" s="706"/>
      <c r="BVX26" s="706"/>
      <c r="BVY26" s="706"/>
      <c r="BVZ26" s="706"/>
      <c r="BWA26" s="697"/>
      <c r="BWB26" s="706"/>
      <c r="BWC26" s="706"/>
      <c r="BWD26" s="706"/>
      <c r="BWE26" s="706"/>
      <c r="BWF26" s="706"/>
      <c r="BWG26" s="706"/>
      <c r="BWH26" s="706"/>
      <c r="BWI26" s="706"/>
      <c r="BWJ26" s="706"/>
      <c r="BWK26" s="706"/>
      <c r="BWL26" s="706"/>
      <c r="BWM26" s="697"/>
      <c r="BWN26" s="696"/>
      <c r="BWO26" s="706"/>
      <c r="BWP26" s="706"/>
      <c r="BWQ26" s="706"/>
      <c r="BWR26" s="706"/>
      <c r="BWS26" s="706"/>
      <c r="BWT26" s="706"/>
      <c r="BWU26" s="706"/>
      <c r="BWV26" s="706"/>
      <c r="BWW26" s="706"/>
      <c r="BWX26" s="706"/>
      <c r="BWY26" s="706"/>
      <c r="BWZ26" s="706"/>
      <c r="BXA26" s="706"/>
      <c r="BXB26" s="706"/>
      <c r="BXC26" s="706"/>
      <c r="BXD26" s="706"/>
      <c r="BXE26" s="697"/>
      <c r="BXF26" s="696"/>
      <c r="BXG26" s="706"/>
      <c r="BXH26" s="706"/>
      <c r="BXI26" s="706"/>
      <c r="BXJ26" s="706"/>
      <c r="BXK26" s="706"/>
      <c r="BXL26" s="706"/>
      <c r="BXM26" s="706"/>
      <c r="BXN26" s="706"/>
      <c r="BXO26" s="706"/>
      <c r="BXP26" s="706"/>
      <c r="BXQ26" s="706"/>
      <c r="BXR26" s="706"/>
      <c r="BXS26" s="697"/>
      <c r="BXT26" s="696"/>
      <c r="BXU26" s="706"/>
      <c r="BXV26" s="706"/>
      <c r="BXW26" s="697"/>
      <c r="BXX26" s="765"/>
      <c r="BXY26" s="1009"/>
      <c r="BXZ26" s="1009"/>
      <c r="BYA26" s="1010"/>
      <c r="BYB26" s="765"/>
      <c r="BYC26" s="766"/>
      <c r="BYD26" s="703"/>
      <c r="BYE26" s="704"/>
      <c r="BYF26" s="704"/>
      <c r="BYG26" s="705"/>
      <c r="BYH26" s="707"/>
      <c r="BYI26" s="708"/>
      <c r="BYJ26" s="707"/>
      <c r="BYK26" s="708"/>
      <c r="BYL26" s="696" t="s">
        <v>2150</v>
      </c>
      <c r="BYM26" s="706"/>
      <c r="BYN26" s="706"/>
      <c r="BYO26" s="706"/>
      <c r="BYP26" s="706"/>
      <c r="BYQ26" s="706"/>
      <c r="BYR26" s="706"/>
      <c r="BYS26" s="706"/>
      <c r="BYT26" s="706"/>
      <c r="BYU26" s="706"/>
      <c r="BYV26" s="706"/>
      <c r="BYW26" s="706"/>
      <c r="BYX26" s="706"/>
      <c r="BYY26" s="697"/>
      <c r="BYZ26" s="684" t="s">
        <v>3240</v>
      </c>
      <c r="BZA26" s="685"/>
      <c r="BZB26" s="685"/>
      <c r="BZC26" s="685"/>
      <c r="BZD26" s="685"/>
      <c r="BZE26" s="685"/>
      <c r="BZF26" s="685"/>
      <c r="BZG26" s="685"/>
      <c r="BZH26" s="685"/>
      <c r="BZI26" s="686"/>
    </row>
    <row r="27" spans="1:2037" s="321" customFormat="1" ht="36" customHeight="1">
      <c r="A27" s="232"/>
      <c r="B27" s="232"/>
      <c r="C27" s="228"/>
      <c r="D27" s="228"/>
      <c r="E27" s="228"/>
      <c r="F27" s="228"/>
      <c r="G27" s="228"/>
      <c r="H27" s="228"/>
      <c r="I27" s="228"/>
      <c r="J27" s="228"/>
      <c r="K27" s="228"/>
      <c r="L27" s="227"/>
      <c r="M27" s="227"/>
      <c r="N27" s="227"/>
      <c r="O27" s="227"/>
      <c r="P27" s="227"/>
      <c r="Q27" s="227"/>
      <c r="R27" s="227"/>
      <c r="S27" s="227"/>
      <c r="T27" s="227"/>
      <c r="U27" s="227"/>
      <c r="V27" s="227"/>
      <c r="W27" s="227"/>
      <c r="X27" s="227"/>
      <c r="Y27" s="227"/>
      <c r="Z27" s="228"/>
      <c r="AA27" s="228"/>
      <c r="AB27" s="228"/>
      <c r="AC27" s="228"/>
      <c r="AD27" s="228"/>
      <c r="AE27" s="311"/>
      <c r="AF27" s="228"/>
      <c r="AG27" s="228"/>
      <c r="AH27" s="228"/>
      <c r="AI27" s="228"/>
      <c r="AJ27" s="228"/>
      <c r="AK27" s="228"/>
      <c r="AL27" s="228"/>
      <c r="AM27" s="228"/>
      <c r="AN27" s="228"/>
      <c r="AO27" s="228"/>
      <c r="AP27" s="228"/>
      <c r="AQ27" s="228"/>
      <c r="AR27" s="228"/>
      <c r="AS27" s="228"/>
      <c r="AT27" s="228"/>
      <c r="AU27" s="228"/>
      <c r="AV27" s="228"/>
      <c r="AW27" s="228"/>
      <c r="AX27" s="228"/>
      <c r="AY27" s="228"/>
      <c r="AZ27" s="228"/>
      <c r="BA27" s="228"/>
      <c r="BB27" s="228"/>
      <c r="BC27" s="228"/>
      <c r="BD27" s="228"/>
      <c r="BE27" s="228"/>
      <c r="BF27" s="228"/>
      <c r="BG27" s="228"/>
      <c r="BH27" s="424"/>
      <c r="BI27" s="424"/>
      <c r="BJ27" s="424"/>
      <c r="BK27" s="424"/>
      <c r="BL27" s="424"/>
      <c r="BM27" s="424"/>
      <c r="BN27" s="424"/>
      <c r="BO27" s="424"/>
      <c r="BP27" s="424"/>
      <c r="BQ27" s="424"/>
      <c r="BR27" s="424"/>
      <c r="BS27" s="424"/>
      <c r="BT27" s="424"/>
      <c r="BU27" s="424"/>
      <c r="BV27" s="424"/>
      <c r="BW27" s="424"/>
      <c r="BX27" s="424"/>
      <c r="BY27" s="424"/>
      <c r="BZ27" s="424"/>
      <c r="CA27" s="424"/>
      <c r="CB27" s="424"/>
      <c r="CC27" s="424"/>
      <c r="CD27" s="424"/>
      <c r="CE27" s="424"/>
      <c r="CF27" s="424"/>
      <c r="CG27" s="424"/>
      <c r="CH27" s="424"/>
      <c r="CI27" s="424"/>
      <c r="CJ27" s="424"/>
      <c r="CK27" s="424"/>
      <c r="CL27" s="424"/>
      <c r="CM27" s="424"/>
      <c r="CN27" s="424"/>
      <c r="CO27" s="424"/>
      <c r="CP27" s="424"/>
      <c r="CQ27" s="424"/>
      <c r="CR27" s="424"/>
      <c r="CS27" s="424"/>
      <c r="CT27" s="424"/>
      <c r="CU27" s="424"/>
      <c r="CV27" s="424"/>
      <c r="CW27" s="424"/>
      <c r="CX27" s="424"/>
      <c r="CY27" s="424"/>
      <c r="CZ27" s="424"/>
      <c r="DA27" s="424"/>
      <c r="DB27" s="424"/>
      <c r="DC27" s="424"/>
      <c r="DD27" s="424"/>
      <c r="DE27" s="424"/>
      <c r="DF27" s="424"/>
      <c r="DG27" s="424"/>
      <c r="DH27" s="424"/>
      <c r="DI27" s="424"/>
      <c r="DJ27" s="424"/>
      <c r="DK27" s="424"/>
      <c r="DL27" s="424"/>
      <c r="DM27" s="424"/>
      <c r="DN27" s="424"/>
      <c r="DO27" s="424"/>
      <c r="DP27" s="424"/>
      <c r="DQ27" s="424"/>
      <c r="DR27" s="424"/>
      <c r="DS27" s="424"/>
      <c r="DT27" s="424"/>
      <c r="DU27" s="424"/>
      <c r="DV27" s="424"/>
      <c r="DW27" s="424"/>
      <c r="DX27" s="424"/>
      <c r="DY27" s="424"/>
      <c r="DZ27" s="424"/>
      <c r="EA27" s="424"/>
      <c r="EB27" s="424"/>
      <c r="EC27" s="424"/>
      <c r="ED27" s="424"/>
      <c r="EE27" s="424"/>
      <c r="EF27" s="424"/>
      <c r="EG27" s="424"/>
      <c r="EH27" s="424"/>
      <c r="EI27" s="424"/>
      <c r="EJ27" s="424"/>
      <c r="EK27" s="424"/>
      <c r="EL27" s="424"/>
      <c r="EM27" s="424"/>
      <c r="EN27" s="424"/>
      <c r="EO27" s="424"/>
      <c r="EP27" s="424"/>
      <c r="EQ27" s="424"/>
      <c r="ER27" s="424"/>
      <c r="ES27" s="424"/>
      <c r="ET27" s="424"/>
      <c r="EU27" s="424"/>
      <c r="EV27" s="424"/>
      <c r="EW27" s="424"/>
      <c r="EX27" s="424"/>
      <c r="EY27" s="424"/>
      <c r="EZ27" s="424"/>
      <c r="FA27" s="424"/>
      <c r="FB27" s="424"/>
      <c r="FC27" s="424"/>
      <c r="FD27" s="424"/>
      <c r="FE27" s="424"/>
      <c r="FF27" s="424"/>
      <c r="FG27" s="424"/>
      <c r="FH27" s="424"/>
      <c r="FI27" s="424"/>
      <c r="FJ27" s="424"/>
      <c r="FK27" s="424"/>
      <c r="FL27" s="424"/>
      <c r="FM27" s="424"/>
      <c r="FN27" s="424"/>
      <c r="FO27" s="21"/>
      <c r="FP27" s="424"/>
      <c r="FQ27" s="4"/>
      <c r="FR27" s="424"/>
      <c r="FS27" s="424"/>
      <c r="FT27" s="424"/>
      <c r="FU27" s="424"/>
      <c r="FV27" s="424"/>
      <c r="FW27" s="424"/>
      <c r="FX27" s="424"/>
      <c r="FY27" s="424"/>
      <c r="FZ27" s="424"/>
      <c r="GA27" s="424"/>
      <c r="GB27" s="424"/>
      <c r="GC27" s="424"/>
      <c r="GD27" s="424"/>
      <c r="GE27" s="424"/>
      <c r="GF27" s="424"/>
      <c r="GG27" s="424"/>
      <c r="GH27" s="424"/>
      <c r="GI27" s="424"/>
      <c r="GJ27" s="424"/>
      <c r="GK27" s="424"/>
      <c r="GL27" s="424"/>
      <c r="GM27" s="424"/>
      <c r="GN27" s="424"/>
      <c r="GO27" s="424"/>
      <c r="GP27" s="424"/>
      <c r="GQ27" s="424"/>
      <c r="GR27" s="424"/>
      <c r="GS27" s="424"/>
      <c r="GT27" s="424"/>
      <c r="GU27" s="424"/>
      <c r="GV27" s="424"/>
      <c r="GW27" s="424"/>
      <c r="GX27" s="424"/>
      <c r="GY27" s="424"/>
      <c r="GZ27" s="424"/>
      <c r="HA27" s="424"/>
      <c r="HB27" s="424"/>
      <c r="HC27" s="424"/>
      <c r="HD27" s="424"/>
      <c r="HE27" s="424"/>
      <c r="HF27" s="424"/>
      <c r="HG27" s="424"/>
      <c r="HH27" s="424"/>
      <c r="HI27" s="424"/>
      <c r="HJ27" s="424"/>
      <c r="HK27" s="424"/>
      <c r="HL27" s="424"/>
      <c r="HM27" s="424"/>
      <c r="HN27" s="424"/>
      <c r="HO27" s="424"/>
      <c r="HP27" s="424"/>
      <c r="HQ27" s="424"/>
      <c r="HR27" s="424"/>
      <c r="HS27" s="424"/>
      <c r="HT27" s="424"/>
      <c r="HU27" s="424"/>
      <c r="HV27" s="424"/>
      <c r="HW27" s="424"/>
      <c r="HX27" s="424"/>
      <c r="HY27" s="424"/>
      <c r="HZ27" s="424"/>
      <c r="IA27" s="424"/>
      <c r="IB27" s="424"/>
      <c r="IC27" s="424"/>
      <c r="ID27" s="424"/>
      <c r="IE27" s="424"/>
      <c r="IF27" s="424"/>
      <c r="IG27" s="424"/>
      <c r="IH27" s="424"/>
      <c r="II27" s="424"/>
      <c r="IJ27" s="424"/>
      <c r="IK27" s="424"/>
      <c r="IL27" s="424"/>
      <c r="IM27" s="424"/>
      <c r="IN27" s="424"/>
      <c r="IO27" s="424"/>
      <c r="IP27" s="424"/>
      <c r="IQ27" s="424"/>
      <c r="IR27" s="424"/>
      <c r="IS27" s="424"/>
      <c r="IT27" s="424"/>
      <c r="IU27" s="424"/>
      <c r="IV27" s="424"/>
      <c r="IW27" s="424"/>
      <c r="IX27" s="424"/>
      <c r="IY27" s="424"/>
      <c r="IZ27" s="424"/>
      <c r="JA27" s="424"/>
      <c r="JB27" s="424"/>
      <c r="JC27" s="424"/>
      <c r="JD27" s="424"/>
      <c r="JE27" s="424"/>
      <c r="JF27" s="424"/>
      <c r="JG27" s="424"/>
      <c r="JH27" s="424"/>
      <c r="JI27" s="424"/>
      <c r="JJ27" s="424"/>
      <c r="JK27" s="424"/>
      <c r="JL27" s="424"/>
      <c r="JM27" s="424"/>
      <c r="JN27" s="424"/>
      <c r="JO27" s="424"/>
      <c r="JP27" s="424"/>
      <c r="JQ27" s="424"/>
      <c r="JR27" s="424"/>
      <c r="JS27" s="424"/>
      <c r="JT27" s="424"/>
      <c r="JU27" s="424"/>
      <c r="JV27" s="424"/>
      <c r="JW27" s="424"/>
      <c r="JX27" s="424"/>
      <c r="JY27" s="424"/>
      <c r="JZ27" s="424"/>
      <c r="KA27" s="424"/>
      <c r="KV27" s="339"/>
      <c r="KW27" s="339"/>
      <c r="KX27" s="339"/>
      <c r="KY27" s="339"/>
      <c r="KZ27" s="339"/>
      <c r="LA27" s="339"/>
      <c r="LB27" s="339"/>
      <c r="LC27" s="228"/>
      <c r="NJ27" s="424"/>
      <c r="NK27" s="424"/>
      <c r="NL27" s="424"/>
      <c r="NM27" s="424"/>
      <c r="NN27" s="424"/>
      <c r="NO27" s="424"/>
      <c r="NP27" s="424"/>
      <c r="NQ27" s="424"/>
      <c r="NR27" s="424"/>
      <c r="NS27" s="424"/>
      <c r="NT27" s="424"/>
      <c r="NU27" s="228"/>
      <c r="NV27" s="228"/>
      <c r="NW27" s="228"/>
      <c r="NX27" s="228"/>
      <c r="NY27" s="228"/>
      <c r="NZ27" s="228"/>
      <c r="OA27" s="228"/>
      <c r="OB27" s="228"/>
      <c r="OC27" s="228"/>
      <c r="OD27" s="228"/>
      <c r="OE27" s="228"/>
      <c r="OF27" s="228"/>
      <c r="OG27" s="228"/>
      <c r="OH27" s="228"/>
      <c r="OI27" s="228"/>
      <c r="OJ27" s="228"/>
      <c r="OK27" s="424"/>
      <c r="OL27" s="424"/>
      <c r="OM27" s="424"/>
      <c r="ON27" s="424"/>
      <c r="OO27" s="424"/>
      <c r="OP27" s="424"/>
      <c r="OQ27" s="424"/>
      <c r="OR27" s="424"/>
      <c r="OS27" s="424"/>
      <c r="OT27" s="424"/>
      <c r="OU27" s="424"/>
      <c r="OV27" s="424"/>
      <c r="OW27" s="424"/>
      <c r="OX27" s="424"/>
      <c r="OY27" s="424"/>
      <c r="OZ27" s="424"/>
      <c r="PA27" s="424"/>
      <c r="PB27" s="424"/>
      <c r="PC27" s="424"/>
      <c r="PD27" s="424"/>
      <c r="PE27" s="424"/>
      <c r="PF27" s="424"/>
      <c r="PG27" s="424"/>
      <c r="PH27" s="424"/>
      <c r="PI27" s="424"/>
      <c r="PJ27" s="424"/>
      <c r="PK27" s="424"/>
      <c r="PL27" s="424"/>
      <c r="PM27" s="424"/>
      <c r="PN27" s="424"/>
      <c r="PO27" s="424"/>
      <c r="PP27" s="424"/>
      <c r="PQ27" s="424"/>
      <c r="PR27" s="424"/>
      <c r="PS27" s="424"/>
      <c r="PT27" s="424"/>
      <c r="PU27" s="424"/>
      <c r="PV27" s="424"/>
      <c r="PW27" s="424"/>
      <c r="PX27" s="424"/>
      <c r="PY27" s="424"/>
      <c r="PZ27" s="424"/>
      <c r="QA27" s="424"/>
      <c r="QB27" s="424"/>
      <c r="QC27" s="424"/>
      <c r="QD27" s="424"/>
      <c r="QE27" s="424"/>
      <c r="QF27" s="424"/>
      <c r="QG27" s="424"/>
      <c r="QH27" s="424"/>
      <c r="QI27" s="424"/>
      <c r="QJ27" s="424"/>
      <c r="QK27" s="424"/>
      <c r="QL27" s="424"/>
      <c r="QM27" s="424"/>
      <c r="QN27" s="424"/>
      <c r="QO27" s="424"/>
      <c r="QP27" s="424"/>
      <c r="QQ27" s="424"/>
      <c r="QR27" s="424"/>
      <c r="QS27" s="424"/>
      <c r="QT27" s="424"/>
      <c r="QU27" s="424"/>
      <c r="QV27" s="424"/>
      <c r="QW27" s="424"/>
      <c r="QX27" s="424"/>
      <c r="QY27" s="424"/>
      <c r="QZ27" s="424"/>
      <c r="RA27" s="424"/>
      <c r="RB27" s="424"/>
      <c r="RC27" s="424"/>
      <c r="RD27" s="424"/>
      <c r="RE27" s="424"/>
      <c r="RF27" s="424"/>
      <c r="RG27" s="424"/>
      <c r="RH27" s="424"/>
      <c r="RI27" s="424"/>
      <c r="RJ27" s="424"/>
      <c r="RK27" s="424"/>
      <c r="RL27" s="424"/>
      <c r="RM27" s="424"/>
      <c r="RN27" s="424"/>
      <c r="RO27" s="424"/>
      <c r="RP27" s="424"/>
      <c r="RQ27" s="424"/>
      <c r="RR27" s="424"/>
      <c r="RS27" s="424"/>
      <c r="RT27" s="424"/>
      <c r="RU27" s="424"/>
      <c r="RV27" s="424"/>
      <c r="RW27" s="424"/>
      <c r="RX27" s="424"/>
      <c r="RY27" s="424"/>
      <c r="RZ27" s="424"/>
      <c r="SA27" s="424"/>
      <c r="SB27" s="424"/>
      <c r="SC27" s="424"/>
      <c r="SD27" s="424"/>
      <c r="SE27" s="424"/>
      <c r="SF27" s="424"/>
      <c r="SG27" s="424"/>
      <c r="SH27" s="424"/>
      <c r="SI27" s="424"/>
      <c r="SJ27" s="424"/>
      <c r="SK27" s="424"/>
      <c r="SL27" s="424"/>
      <c r="SM27" s="424"/>
      <c r="SN27" s="424"/>
      <c r="SO27" s="424"/>
      <c r="SP27" s="424"/>
      <c r="SQ27" s="424"/>
      <c r="SR27" s="424"/>
      <c r="SS27" s="424"/>
      <c r="ST27" s="424"/>
      <c r="SU27" s="424"/>
      <c r="SV27" s="424"/>
      <c r="SW27" s="424"/>
      <c r="SX27" s="424"/>
      <c r="SY27" s="424"/>
      <c r="SZ27" s="424"/>
      <c r="TA27" s="424"/>
      <c r="TB27" s="424"/>
      <c r="TC27" s="424"/>
      <c r="TD27" s="424"/>
      <c r="TE27" s="424"/>
      <c r="TF27" s="424"/>
      <c r="TG27" s="424"/>
      <c r="TH27" s="424"/>
      <c r="TI27" s="424"/>
      <c r="TJ27" s="424"/>
      <c r="TK27" s="424"/>
      <c r="TL27" s="424"/>
      <c r="TM27" s="424"/>
      <c r="TN27" s="424"/>
      <c r="TO27" s="424"/>
      <c r="TP27" s="424"/>
      <c r="TQ27" s="424"/>
      <c r="TR27" s="424"/>
      <c r="TS27" s="424"/>
      <c r="TT27" s="424"/>
      <c r="TU27" s="424"/>
      <c r="TV27" s="424"/>
      <c r="TW27" s="424"/>
      <c r="TX27" s="424"/>
      <c r="TY27" s="424"/>
      <c r="TZ27" s="424"/>
      <c r="UA27" s="424"/>
      <c r="UB27" s="424"/>
      <c r="UC27" s="424"/>
      <c r="UD27" s="424"/>
      <c r="UE27" s="424"/>
      <c r="UF27" s="424"/>
      <c r="UG27" s="424"/>
      <c r="UH27" s="424"/>
      <c r="UI27" s="424"/>
      <c r="UJ27" s="424"/>
      <c r="UK27" s="424"/>
      <c r="UL27" s="424"/>
      <c r="UM27" s="424"/>
      <c r="UN27" s="424"/>
      <c r="UO27" s="424"/>
      <c r="UP27" s="424"/>
      <c r="UQ27" s="424"/>
      <c r="UR27" s="424"/>
      <c r="US27" s="424"/>
      <c r="UT27" s="424"/>
      <c r="UU27" s="424"/>
      <c r="UV27" s="424"/>
      <c r="UW27" s="424"/>
      <c r="UX27" s="424"/>
      <c r="UY27" s="424"/>
      <c r="UZ27" s="424"/>
      <c r="VA27" s="424"/>
      <c r="VB27" s="424"/>
      <c r="VC27" s="424"/>
      <c r="VD27" s="424"/>
      <c r="VE27" s="424"/>
      <c r="VF27" s="424"/>
      <c r="VG27" s="424"/>
      <c r="VH27" s="424"/>
      <c r="VI27" s="424"/>
      <c r="VJ27" s="424"/>
      <c r="VK27" s="424"/>
      <c r="VL27" s="424"/>
      <c r="VM27" s="424"/>
      <c r="VN27" s="424"/>
      <c r="VO27" s="424"/>
      <c r="VP27" s="424"/>
      <c r="VQ27" s="424"/>
      <c r="VR27" s="424"/>
      <c r="VS27" s="424"/>
      <c r="VT27" s="424"/>
      <c r="VU27" s="424"/>
      <c r="VV27" s="424"/>
      <c r="VW27" s="424"/>
      <c r="VX27" s="424"/>
      <c r="VY27" s="424"/>
      <c r="VZ27" s="424"/>
      <c r="WA27" s="424"/>
      <c r="WB27" s="424"/>
      <c r="WC27" s="424"/>
      <c r="WD27" s="424"/>
      <c r="WE27" s="424"/>
      <c r="WF27" s="424"/>
      <c r="WG27" s="424"/>
      <c r="WH27" s="424"/>
      <c r="WI27" s="424"/>
      <c r="WJ27" s="424"/>
      <c r="WK27" s="424"/>
      <c r="WL27" s="424"/>
      <c r="WM27" s="424"/>
      <c r="WN27" s="424"/>
      <c r="WO27" s="424"/>
      <c r="WP27" s="424"/>
      <c r="WQ27" s="424"/>
      <c r="WR27" s="424"/>
      <c r="WS27" s="424"/>
      <c r="WT27" s="424"/>
      <c r="WU27" s="424"/>
      <c r="WV27" s="424"/>
      <c r="WW27" s="424"/>
      <c r="WX27" s="424"/>
      <c r="WY27" s="424"/>
      <c r="WZ27" s="424"/>
      <c r="XA27" s="424"/>
      <c r="XB27" s="424"/>
      <c r="XC27" s="534"/>
      <c r="XD27" s="534"/>
      <c r="XE27" s="534"/>
      <c r="XF27" s="534"/>
      <c r="XG27" s="534"/>
      <c r="XH27" s="534"/>
      <c r="XI27" s="534"/>
      <c r="XJ27" s="534"/>
      <c r="XK27" s="534"/>
      <c r="XL27" s="534"/>
      <c r="XM27" s="534"/>
      <c r="XN27" s="534"/>
      <c r="XO27" s="534"/>
      <c r="XP27" s="534"/>
      <c r="XQ27" s="534"/>
      <c r="XR27" s="534"/>
      <c r="XS27" s="534"/>
      <c r="XT27" s="534"/>
      <c r="XU27" s="534"/>
      <c r="XV27" s="534"/>
      <c r="XW27" s="534"/>
      <c r="XX27" s="534"/>
      <c r="XY27" s="534"/>
      <c r="XZ27" s="534"/>
      <c r="YA27" s="534"/>
      <c r="YB27" s="534"/>
      <c r="YC27" s="534"/>
      <c r="YD27" s="534"/>
      <c r="YE27" s="534"/>
      <c r="YF27" s="534"/>
      <c r="YG27" s="534"/>
      <c r="YH27" s="534"/>
      <c r="YI27" s="534"/>
      <c r="YJ27" s="534"/>
      <c r="YK27" s="534"/>
      <c r="YL27" s="534"/>
      <c r="YM27" s="534"/>
      <c r="YN27" s="534"/>
      <c r="YO27" s="534"/>
      <c r="YP27" s="534"/>
      <c r="YQ27" s="534"/>
      <c r="YR27" s="534"/>
      <c r="YS27" s="534"/>
      <c r="YT27" s="534"/>
      <c r="YU27" s="534"/>
      <c r="YV27" s="534"/>
      <c r="YW27" s="534"/>
      <c r="YX27" s="534"/>
      <c r="YY27" s="534"/>
      <c r="YZ27" s="534"/>
      <c r="ZA27" s="534"/>
      <c r="ZB27" s="534"/>
      <c r="ZC27" s="534"/>
      <c r="ZD27" s="534"/>
      <c r="ZE27" s="534"/>
      <c r="ZF27" s="534"/>
      <c r="ZG27" s="534"/>
      <c r="ZH27" s="534"/>
      <c r="ZI27" s="534"/>
      <c r="ZJ27" s="535"/>
      <c r="ZK27" s="424"/>
      <c r="ZL27" s="424"/>
      <c r="ZM27" s="424"/>
      <c r="ZN27" s="424"/>
      <c r="AAR27" s="229"/>
      <c r="AAS27" s="229"/>
      <c r="AAT27" s="229"/>
      <c r="AAU27" s="229"/>
      <c r="AAV27" s="229"/>
      <c r="ACI27" s="534"/>
      <c r="ACJ27" s="534"/>
      <c r="ACK27" s="534"/>
      <c r="ACL27" s="534"/>
      <c r="ACM27" s="534"/>
      <c r="ACN27" s="534"/>
      <c r="ACO27" s="534"/>
      <c r="ACP27" s="534"/>
      <c r="ACQ27" s="534"/>
      <c r="ACR27" s="534"/>
      <c r="ACS27" s="534"/>
      <c r="ACT27" s="534"/>
      <c r="ACU27" s="534"/>
      <c r="ACV27" s="534"/>
      <c r="ACW27" s="534"/>
      <c r="ACX27" s="534"/>
      <c r="ACY27" s="534"/>
      <c r="ACZ27" s="534"/>
      <c r="ADA27" s="534"/>
      <c r="ADB27" s="534"/>
      <c r="ADC27" s="534"/>
      <c r="ADD27" s="534"/>
      <c r="ADE27" s="534"/>
      <c r="ADF27" s="534"/>
      <c r="ADG27" s="534"/>
      <c r="ADH27" s="534"/>
      <c r="ADI27" s="534"/>
      <c r="ADJ27" s="534"/>
      <c r="AEP27" s="424"/>
      <c r="AEQ27" s="424"/>
      <c r="AER27" s="424"/>
      <c r="AES27" s="424"/>
      <c r="AET27" s="424"/>
      <c r="AEU27" s="424"/>
      <c r="AEV27" s="424"/>
      <c r="AEW27" s="424"/>
      <c r="AEX27" s="424"/>
      <c r="AEY27" s="536"/>
      <c r="AEZ27" s="536"/>
      <c r="AFA27" s="536"/>
      <c r="AFB27" s="536"/>
      <c r="AFC27" s="232"/>
      <c r="AFD27" s="232"/>
      <c r="AFE27" s="232"/>
      <c r="AFF27" s="232"/>
      <c r="AFG27" s="232"/>
      <c r="AFH27" s="232"/>
      <c r="AFI27" s="232"/>
      <c r="AFJ27" s="232"/>
      <c r="AGN27" s="206"/>
      <c r="AGO27" s="206"/>
      <c r="AGP27" s="206"/>
      <c r="AGQ27" s="206"/>
      <c r="AGR27" s="206"/>
      <c r="AIX27" s="206"/>
      <c r="AIY27" s="206"/>
      <c r="AIZ27" s="206"/>
      <c r="AJA27" s="206"/>
      <c r="AJB27" s="206"/>
      <c r="AJC27" s="206"/>
      <c r="AJD27" s="206"/>
      <c r="AJE27" s="206"/>
      <c r="AJF27" s="206"/>
      <c r="AJG27" s="206"/>
      <c r="AJH27" s="206"/>
      <c r="AJI27" s="206"/>
      <c r="AJJ27" s="206"/>
      <c r="AJK27" s="206"/>
      <c r="AJL27" s="206"/>
      <c r="AJM27" s="206"/>
      <c r="AJN27" s="206"/>
      <c r="AJO27" s="206"/>
      <c r="AJP27" s="206"/>
      <c r="AJQ27" s="206"/>
      <c r="AJR27" s="206"/>
      <c r="AJS27" s="206"/>
      <c r="AJT27" s="206"/>
      <c r="AJU27" s="206"/>
      <c r="AJV27" s="206"/>
      <c r="AJW27" s="206"/>
      <c r="AJX27" s="206"/>
      <c r="AJY27" s="206"/>
      <c r="AJZ27" s="206"/>
      <c r="AKA27" s="206"/>
      <c r="AKB27" s="206"/>
      <c r="AKC27" s="206"/>
      <c r="AKI27" s="206"/>
      <c r="AKJ27" s="206"/>
      <c r="AKK27" s="206"/>
      <c r="AKL27" s="206"/>
      <c r="AKM27" s="206"/>
      <c r="AKN27" s="206"/>
      <c r="AKO27" s="206"/>
      <c r="AKP27" s="206"/>
      <c r="AKQ27" s="206"/>
      <c r="AKR27" s="206"/>
      <c r="AKS27" s="206"/>
      <c r="AKT27" s="206"/>
      <c r="AKY27" s="232"/>
      <c r="AKZ27" s="232"/>
      <c r="ALA27" s="232"/>
      <c r="ALB27" s="232"/>
      <c r="ALG27" s="537"/>
      <c r="ALH27" s="537"/>
      <c r="ALI27" s="537"/>
      <c r="ALJ27" s="537"/>
      <c r="ALK27" s="537"/>
      <c r="ALL27" s="537"/>
      <c r="ALM27" s="537"/>
      <c r="ALN27" s="537"/>
      <c r="ALO27" s="537"/>
      <c r="ALP27" s="537"/>
      <c r="ALQ27" s="537"/>
      <c r="ALR27" s="537"/>
      <c r="ALS27" s="537"/>
      <c r="ALT27" s="537"/>
      <c r="ATD27" s="206"/>
      <c r="ATE27" s="206"/>
      <c r="ATF27" s="206"/>
      <c r="ATG27" s="206"/>
      <c r="ATH27" s="206"/>
      <c r="ATI27" s="206"/>
      <c r="ATJ27" s="206"/>
      <c r="ATK27" s="206"/>
      <c r="ATL27" s="206"/>
      <c r="ATM27" s="206"/>
      <c r="ATN27" s="206"/>
      <c r="ATO27" s="206"/>
      <c r="ATP27" s="206"/>
      <c r="ATQ27" s="206"/>
      <c r="ATR27" s="206"/>
      <c r="ATS27" s="206"/>
      <c r="ATT27" s="206"/>
      <c r="ATU27" s="206"/>
      <c r="ATV27" s="206"/>
      <c r="ATW27" s="424"/>
      <c r="ATX27" s="424"/>
      <c r="ATY27" s="424"/>
      <c r="ATZ27" s="424"/>
      <c r="AUA27" s="424"/>
      <c r="AUB27" s="424"/>
      <c r="AUC27" s="424"/>
      <c r="AUD27" s="424"/>
      <c r="AUE27" s="424"/>
      <c r="AUF27" s="424"/>
      <c r="AUG27" s="424"/>
      <c r="AUH27" s="424"/>
      <c r="AUI27" s="424"/>
      <c r="AUJ27" s="424"/>
      <c r="AUK27" s="206"/>
      <c r="AUL27" s="206"/>
      <c r="AUM27" s="206"/>
      <c r="AUN27" s="206"/>
      <c r="AUO27" s="206"/>
      <c r="AUP27" s="206"/>
      <c r="AUQ27" s="206"/>
      <c r="AUR27" s="206"/>
      <c r="AUS27" s="206"/>
      <c r="AUT27" s="206"/>
      <c r="AUU27" s="206"/>
      <c r="AUV27" s="206"/>
      <c r="AUW27" s="206"/>
      <c r="AUX27" s="206"/>
      <c r="AUY27" s="206"/>
      <c r="AUZ27" s="206"/>
      <c r="AVA27" s="206"/>
      <c r="AVB27" s="206"/>
      <c r="AVC27" s="206"/>
      <c r="AVD27" s="206"/>
      <c r="AVE27" s="206"/>
      <c r="AVF27" s="206"/>
      <c r="AVG27" s="206"/>
      <c r="AVH27" s="206"/>
      <c r="AVI27" s="206"/>
      <c r="AVJ27" s="206"/>
      <c r="AVK27" s="206"/>
      <c r="AVL27" s="206"/>
      <c r="AVM27" s="206"/>
      <c r="AVN27" s="206"/>
      <c r="AVO27" s="206"/>
      <c r="AVP27" s="206"/>
      <c r="AVQ27" s="206"/>
      <c r="AVR27" s="206"/>
      <c r="AVS27" s="206"/>
      <c r="AVT27" s="206"/>
      <c r="AVU27" s="206"/>
      <c r="AVV27" s="206"/>
      <c r="AVW27" s="206"/>
      <c r="AVX27" s="206"/>
      <c r="AVY27" s="206"/>
      <c r="AVZ27" s="206"/>
      <c r="AWA27" s="206"/>
      <c r="AWB27" s="206"/>
      <c r="AWC27" s="206"/>
      <c r="AWD27" s="206"/>
      <c r="AWE27" s="206"/>
      <c r="AWF27" s="206"/>
      <c r="AWG27" s="206"/>
      <c r="AWH27" s="206"/>
      <c r="AWI27" s="206"/>
      <c r="AWJ27" s="206"/>
      <c r="AWK27" s="206"/>
      <c r="AWL27" s="206"/>
      <c r="AWM27" s="206"/>
      <c r="AWN27" s="206"/>
      <c r="AWO27" s="206"/>
      <c r="AWP27" s="206"/>
      <c r="AWQ27" s="206"/>
      <c r="AWR27" s="206"/>
      <c r="AWS27" s="206"/>
      <c r="AWT27" s="206"/>
      <c r="AWU27" s="206"/>
      <c r="AWV27" s="206"/>
      <c r="AWW27" s="206"/>
      <c r="AWX27" s="206"/>
      <c r="AWY27" s="206"/>
      <c r="AWZ27" s="206"/>
      <c r="AXA27" s="206"/>
      <c r="AXB27" s="206"/>
      <c r="AXC27" s="206"/>
      <c r="AXD27" s="206"/>
      <c r="AXE27" s="206"/>
      <c r="AXF27" s="206"/>
      <c r="AXG27" s="206"/>
      <c r="AXH27" s="206"/>
      <c r="AXI27" s="206"/>
      <c r="AXJ27" s="206"/>
      <c r="AXK27" s="206"/>
      <c r="AXL27" s="206"/>
      <c r="AXM27" s="206"/>
      <c r="AXN27" s="206"/>
      <c r="AXO27" s="206"/>
      <c r="AXP27" s="206"/>
      <c r="AXQ27" s="206"/>
      <c r="AXR27" s="206"/>
      <c r="AXS27" s="206"/>
      <c r="AXT27" s="206"/>
      <c r="AXU27" s="206"/>
      <c r="AXV27" s="206"/>
      <c r="AXW27" s="206"/>
      <c r="AXX27" s="206"/>
      <c r="AXY27" s="206"/>
      <c r="AXZ27" s="206"/>
      <c r="AYA27" s="206"/>
      <c r="AYB27" s="206"/>
      <c r="AYC27" s="206"/>
      <c r="AYD27" s="206"/>
      <c r="AYE27" s="206"/>
      <c r="AYF27" s="206"/>
      <c r="AYG27" s="206"/>
      <c r="AYH27" s="206"/>
      <c r="AYI27" s="206"/>
      <c r="AYJ27" s="206"/>
      <c r="AYK27" s="206"/>
      <c r="AYL27" s="206"/>
      <c r="AYM27" s="206"/>
      <c r="AYN27" s="206"/>
      <c r="AYO27" s="206"/>
      <c r="AYP27" s="206"/>
      <c r="AYQ27" s="206"/>
      <c r="AYR27" s="206"/>
      <c r="AYS27" s="206"/>
      <c r="AYT27" s="206"/>
      <c r="AYU27" s="206"/>
      <c r="AYV27" s="206"/>
      <c r="AYW27" s="206"/>
      <c r="AYX27" s="206"/>
      <c r="AYY27" s="206"/>
      <c r="AYZ27" s="206"/>
      <c r="AZA27" s="206"/>
      <c r="AZB27" s="206"/>
      <c r="AZC27" s="206"/>
      <c r="AZD27" s="206"/>
      <c r="AZE27" s="206"/>
      <c r="AZF27" s="206"/>
      <c r="AZG27" s="206"/>
      <c r="AZH27" s="206"/>
      <c r="AZI27" s="206"/>
      <c r="AZJ27" s="206"/>
      <c r="AZK27" s="206"/>
      <c r="AZL27" s="206"/>
      <c r="AZM27" s="206"/>
      <c r="AZN27" s="206"/>
      <c r="AZO27" s="206"/>
      <c r="AZP27" s="206"/>
      <c r="AZQ27" s="206"/>
      <c r="AZR27" s="206"/>
      <c r="AZS27" s="206"/>
      <c r="AZT27" s="206"/>
      <c r="AZU27" s="206"/>
      <c r="AZV27" s="206"/>
      <c r="AZW27" s="206"/>
      <c r="AZX27" s="206"/>
      <c r="AZY27" s="206"/>
      <c r="AZZ27" s="206"/>
      <c r="BAA27" s="206"/>
      <c r="BAB27" s="206"/>
      <c r="BAC27" s="206"/>
      <c r="BAD27" s="206"/>
      <c r="BAE27" s="206"/>
      <c r="BAF27" s="206"/>
      <c r="BAG27" s="206"/>
      <c r="BAH27" s="206"/>
      <c r="BAI27" s="206"/>
      <c r="BAJ27" s="206"/>
      <c r="BAK27" s="206"/>
      <c r="BAL27" s="206"/>
      <c r="BAM27" s="206"/>
      <c r="BAN27" s="206"/>
      <c r="BAO27" s="206"/>
      <c r="BAP27" s="206"/>
      <c r="BAQ27" s="206"/>
      <c r="BAR27" s="206"/>
      <c r="BAS27" s="206"/>
      <c r="BAT27" s="206"/>
      <c r="BAU27" s="206"/>
      <c r="BAV27" s="206"/>
      <c r="BAW27" s="206"/>
      <c r="BAX27" s="206"/>
      <c r="BAY27" s="206"/>
      <c r="BAZ27" s="206"/>
      <c r="BBA27" s="206"/>
      <c r="BBB27" s="206"/>
      <c r="BBC27" s="206"/>
      <c r="BBD27" s="206"/>
      <c r="BBE27" s="206"/>
      <c r="BBF27" s="206"/>
      <c r="BBG27" s="206"/>
      <c r="BBH27" s="206"/>
      <c r="BBI27" s="206"/>
      <c r="BBJ27" s="206"/>
      <c r="BBK27" s="206"/>
      <c r="BBL27" s="206"/>
      <c r="BBM27" s="206"/>
      <c r="BBN27" s="206"/>
      <c r="BBO27" s="206"/>
      <c r="BBP27" s="206"/>
      <c r="BBQ27" s="206"/>
      <c r="BBR27" s="206"/>
      <c r="BBS27" s="206"/>
      <c r="BBT27" s="206"/>
      <c r="BBU27" s="206"/>
      <c r="BBV27" s="206"/>
      <c r="BBW27" s="206"/>
      <c r="BBX27" s="206"/>
      <c r="BBY27" s="206"/>
      <c r="BBZ27" s="206"/>
      <c r="BCA27" s="206"/>
      <c r="BCB27" s="206"/>
      <c r="BCC27" s="206"/>
      <c r="BCD27" s="206"/>
      <c r="BCE27" s="206"/>
      <c r="BCF27" s="206"/>
      <c r="BCG27" s="206"/>
      <c r="BCH27" s="206"/>
      <c r="BCI27" s="206"/>
      <c r="BCJ27" s="206"/>
      <c r="BCK27" s="206"/>
      <c r="BCL27" s="206"/>
      <c r="BCM27" s="206"/>
      <c r="BCN27" s="206"/>
      <c r="BCO27" s="206"/>
      <c r="BCP27" s="206"/>
      <c r="BCQ27" s="206"/>
      <c r="BCR27" s="206"/>
      <c r="BCS27" s="206"/>
      <c r="BCT27" s="206"/>
      <c r="BCU27" s="206"/>
      <c r="BCV27" s="206"/>
      <c r="BCW27" s="206"/>
      <c r="BCX27" s="206"/>
      <c r="BCY27" s="206"/>
      <c r="BCZ27" s="206"/>
      <c r="BDA27" s="206"/>
      <c r="BDB27" s="206"/>
      <c r="BDC27" s="206"/>
      <c r="BDD27" s="206"/>
      <c r="BDE27" s="206"/>
      <c r="BDF27" s="206"/>
      <c r="BDG27" s="206"/>
      <c r="BDH27" s="206"/>
      <c r="BDI27" s="206"/>
      <c r="BDJ27" s="206"/>
      <c r="BDK27" s="206"/>
      <c r="BDL27" s="206"/>
      <c r="BDM27" s="206"/>
      <c r="BDN27" s="206"/>
      <c r="BDO27" s="206"/>
      <c r="BDP27" s="206"/>
      <c r="BDQ27" s="206"/>
      <c r="BDR27" s="206"/>
      <c r="BDS27" s="206"/>
      <c r="BDT27" s="206"/>
      <c r="BDU27" s="206"/>
      <c r="BDV27" s="206"/>
      <c r="BDW27" s="206"/>
      <c r="BDX27" s="206"/>
      <c r="BDY27" s="206"/>
      <c r="BDZ27" s="206"/>
      <c r="BEA27" s="206"/>
      <c r="BEB27" s="206"/>
      <c r="BEC27" s="206"/>
      <c r="BED27" s="206"/>
      <c r="BEE27" s="206"/>
      <c r="BEF27" s="206"/>
      <c r="BEG27" s="206"/>
      <c r="BEH27" s="206"/>
      <c r="BEI27" s="206"/>
      <c r="BEJ27" s="206"/>
      <c r="BEK27" s="206"/>
      <c r="BEL27" s="206"/>
      <c r="BEM27" s="206"/>
      <c r="BEN27" s="206"/>
      <c r="BEO27" s="206"/>
      <c r="BEP27" s="206"/>
      <c r="BEQ27" s="206"/>
      <c r="BER27" s="206"/>
      <c r="BES27" s="206"/>
      <c r="BET27" s="206"/>
      <c r="BEU27" s="206"/>
      <c r="BEV27" s="206"/>
      <c r="BEW27" s="206"/>
      <c r="BEX27" s="206"/>
      <c r="BEY27" s="206"/>
      <c r="BEZ27" s="206"/>
      <c r="BFA27" s="206"/>
      <c r="BFB27" s="206"/>
      <c r="BFC27" s="206"/>
      <c r="BFD27" s="206"/>
      <c r="BFE27" s="206"/>
      <c r="BFF27" s="206"/>
      <c r="BFG27" s="206"/>
      <c r="BFH27" s="206"/>
      <c r="BFI27" s="206"/>
      <c r="BFJ27" s="206"/>
      <c r="BFK27" s="206"/>
      <c r="BFL27" s="206"/>
      <c r="BFM27" s="206"/>
      <c r="BFN27" s="206"/>
      <c r="BFO27" s="206"/>
      <c r="BFP27" s="206"/>
      <c r="BFQ27" s="206"/>
      <c r="BFR27" s="206"/>
      <c r="BFS27" s="206"/>
      <c r="BFT27" s="206"/>
      <c r="BFU27" s="206"/>
      <c r="BFV27" s="206"/>
      <c r="BFW27" s="206"/>
      <c r="BFX27" s="206"/>
      <c r="BFY27" s="206"/>
      <c r="BFZ27" s="206"/>
      <c r="BGA27" s="206"/>
      <c r="BGB27" s="206"/>
      <c r="BGC27" s="206"/>
      <c r="BGD27" s="206"/>
      <c r="BGE27" s="206"/>
      <c r="BGF27" s="206"/>
      <c r="BGG27" s="206"/>
      <c r="BGH27" s="206"/>
      <c r="BGI27" s="206"/>
      <c r="BGJ27" s="206"/>
      <c r="BGK27" s="206"/>
      <c r="BGL27" s="206"/>
      <c r="BGM27" s="206"/>
      <c r="BGN27" s="206"/>
      <c r="BGO27" s="206"/>
      <c r="BGP27" s="206"/>
      <c r="BGQ27" s="206"/>
      <c r="BGR27" s="206"/>
      <c r="BGS27" s="206"/>
      <c r="BGT27" s="206"/>
      <c r="BGU27" s="206"/>
      <c r="BGV27" s="206"/>
      <c r="BGW27" s="206"/>
      <c r="BGX27" s="206"/>
      <c r="BGY27" s="206"/>
      <c r="BGZ27" s="206"/>
      <c r="BHA27" s="206"/>
      <c r="BHB27" s="206"/>
      <c r="BLM27" s="424"/>
      <c r="BLN27" s="424"/>
      <c r="BLO27" s="424"/>
      <c r="BLP27" s="424"/>
      <c r="BLQ27" s="424"/>
      <c r="BLR27" s="424"/>
      <c r="BLS27" s="424"/>
      <c r="BLT27" s="424"/>
      <c r="BLU27" s="424"/>
      <c r="BLV27" s="424"/>
      <c r="BLW27" s="424"/>
      <c r="BLX27" s="424"/>
      <c r="BLY27" s="424"/>
      <c r="BLZ27" s="424"/>
      <c r="BMA27" s="424"/>
      <c r="BMB27" s="424"/>
      <c r="BMC27" s="424"/>
      <c r="BMD27" s="424"/>
      <c r="BME27" s="424"/>
      <c r="BMF27" s="424"/>
      <c r="BSL27" s="228"/>
      <c r="BSM27" s="228"/>
      <c r="BSN27" s="536"/>
      <c r="BSO27" s="536"/>
      <c r="BSP27" s="536"/>
      <c r="BSQ27" s="536"/>
      <c r="BSR27" s="536"/>
      <c r="BSS27" s="536"/>
      <c r="BST27" s="536"/>
      <c r="BSU27" s="536"/>
      <c r="BSV27" s="536"/>
      <c r="BSW27" s="536"/>
      <c r="BTN27" s="206"/>
      <c r="BTO27" s="206"/>
      <c r="BTP27" s="206"/>
      <c r="BTQ27" s="206"/>
      <c r="BTR27" s="206"/>
      <c r="BTS27" s="206"/>
      <c r="BTT27" s="206"/>
      <c r="BTU27" s="206"/>
      <c r="BTV27" s="206"/>
      <c r="BTW27" s="206"/>
      <c r="BTX27" s="206"/>
      <c r="BTY27" s="206"/>
      <c r="BTZ27" s="206"/>
      <c r="BUA27" s="206"/>
      <c r="BUB27" s="206"/>
      <c r="BUC27" s="206"/>
      <c r="BUD27" s="206"/>
      <c r="BUE27" s="206"/>
      <c r="BUF27" s="206"/>
      <c r="BUG27" s="206"/>
      <c r="BUH27" s="206"/>
      <c r="BUI27" s="206"/>
      <c r="BUJ27" s="206"/>
      <c r="BUK27" s="206"/>
      <c r="BUL27" s="206"/>
      <c r="BUM27" s="206"/>
      <c r="BYB27" s="230"/>
      <c r="BYC27" s="230"/>
      <c r="BYD27" s="143"/>
      <c r="BYE27" s="143"/>
      <c r="BYF27" s="143"/>
      <c r="BYG27" s="143"/>
      <c r="BYH27" s="537"/>
      <c r="BYI27" s="537"/>
      <c r="BYJ27" s="537"/>
      <c r="BYK27" s="537"/>
      <c r="BYZ27" s="536"/>
      <c r="BZA27" s="536"/>
      <c r="BZB27" s="536"/>
      <c r="BZC27" s="536"/>
      <c r="BZD27" s="536"/>
      <c r="BZE27" s="536"/>
      <c r="BZF27" s="536"/>
      <c r="BZG27" s="536"/>
      <c r="BZH27" s="536"/>
      <c r="BZI27" s="536"/>
    </row>
    <row r="28" spans="1:2037" s="321" customFormat="1" ht="15.75" customHeight="1">
      <c r="A28" s="232"/>
      <c r="B28" s="232"/>
      <c r="C28" s="228"/>
      <c r="D28" s="228"/>
      <c r="E28" s="228"/>
      <c r="F28" s="228"/>
      <c r="G28" s="228"/>
      <c r="H28" s="228"/>
      <c r="I28" s="228"/>
      <c r="J28" s="228"/>
      <c r="K28" s="228"/>
      <c r="L28" s="228"/>
      <c r="M28" s="227"/>
      <c r="N28" s="227"/>
      <c r="O28" s="227"/>
      <c r="P28" s="227"/>
      <c r="Q28" s="227"/>
      <c r="R28" s="227"/>
      <c r="S28" s="227"/>
      <c r="T28" s="227"/>
      <c r="U28" s="227"/>
      <c r="V28" s="227"/>
      <c r="W28" s="227"/>
      <c r="X28" s="227"/>
      <c r="Y28" s="227"/>
      <c r="Z28" s="228"/>
      <c r="AA28" s="228"/>
      <c r="AB28" s="228"/>
      <c r="AC28" s="228"/>
      <c r="AD28" s="228"/>
      <c r="AE28" s="311"/>
      <c r="AF28" s="228"/>
      <c r="AG28" s="228"/>
      <c r="AH28" s="228"/>
      <c r="AI28" s="228"/>
      <c r="AJ28" s="228"/>
      <c r="AK28" s="228"/>
      <c r="AL28" s="228"/>
      <c r="AM28" s="228"/>
      <c r="AN28" s="228"/>
      <c r="AO28" s="228"/>
      <c r="AP28" s="228"/>
      <c r="AQ28" s="228"/>
      <c r="AR28" s="228"/>
      <c r="AS28" s="228"/>
      <c r="AT28" s="228"/>
      <c r="AU28" s="228"/>
      <c r="AV28" s="228"/>
      <c r="AW28" s="228"/>
      <c r="AX28" s="228"/>
      <c r="AY28" s="228"/>
      <c r="AZ28" s="228"/>
      <c r="BA28" s="228"/>
      <c r="BB28" s="228"/>
      <c r="BC28" s="228"/>
      <c r="BD28" s="228"/>
      <c r="BE28" s="228"/>
      <c r="BF28" s="228"/>
      <c r="BG28" s="228"/>
      <c r="BH28" s="424"/>
      <c r="BI28" s="424"/>
      <c r="BJ28" s="424"/>
      <c r="BK28" s="424"/>
      <c r="BL28" s="424"/>
      <c r="BM28" s="424"/>
      <c r="BN28" s="424"/>
      <c r="BO28" s="424"/>
      <c r="BP28" s="424"/>
      <c r="BQ28" s="424"/>
      <c r="BR28" s="424"/>
      <c r="BS28" s="424"/>
      <c r="BT28" s="424"/>
      <c r="BU28" s="424"/>
      <c r="BV28" s="424"/>
      <c r="BW28" s="424"/>
      <c r="BX28" s="424"/>
      <c r="BY28" s="424"/>
      <c r="BZ28" s="424"/>
      <c r="CA28" s="424"/>
      <c r="CB28" s="424"/>
      <c r="CC28" s="424"/>
      <c r="CD28" s="424"/>
      <c r="CE28" s="424"/>
      <c r="CF28" s="424"/>
      <c r="CG28" s="424"/>
      <c r="CH28" s="424"/>
      <c r="CI28" s="424"/>
      <c r="CJ28" s="424"/>
      <c r="CK28" s="424"/>
      <c r="CL28" s="424"/>
      <c r="CM28" s="424"/>
      <c r="CN28" s="424"/>
      <c r="CO28" s="424"/>
      <c r="CP28" s="424"/>
      <c r="CQ28" s="424"/>
      <c r="CR28" s="424"/>
      <c r="CS28" s="424"/>
      <c r="CT28" s="424"/>
      <c r="CU28" s="424"/>
      <c r="CV28" s="424"/>
      <c r="CW28" s="424"/>
      <c r="CX28" s="424"/>
      <c r="CY28" s="424"/>
      <c r="CZ28" s="424"/>
      <c r="DA28" s="424"/>
      <c r="DB28" s="424"/>
      <c r="DC28" s="424"/>
      <c r="DD28" s="424"/>
      <c r="DE28" s="424"/>
      <c r="DF28" s="424"/>
      <c r="DG28" s="424"/>
      <c r="DH28" s="424"/>
      <c r="DI28" s="424"/>
      <c r="DJ28" s="424"/>
      <c r="DK28" s="424"/>
      <c r="DL28" s="424"/>
      <c r="DM28" s="424"/>
      <c r="DN28" s="424"/>
      <c r="DO28" s="424"/>
      <c r="DP28" s="424"/>
      <c r="DQ28" s="424"/>
      <c r="DR28" s="424"/>
      <c r="DS28" s="424"/>
      <c r="DT28" s="424"/>
      <c r="DU28" s="424"/>
      <c r="DV28" s="424"/>
      <c r="DW28" s="424"/>
      <c r="DX28" s="424"/>
      <c r="DY28" s="424"/>
      <c r="DZ28" s="424"/>
      <c r="EA28" s="424"/>
      <c r="EB28" s="424"/>
      <c r="EC28" s="424"/>
      <c r="ED28" s="424"/>
      <c r="EE28" s="424"/>
      <c r="EF28" s="424"/>
      <c r="EG28" s="424"/>
      <c r="EH28" s="424"/>
      <c r="EI28" s="424"/>
      <c r="EJ28" s="424"/>
      <c r="EK28" s="424"/>
      <c r="EL28" s="424"/>
      <c r="EM28" s="424"/>
      <c r="EN28" s="424"/>
      <c r="EO28" s="424"/>
      <c r="EP28" s="424"/>
      <c r="EQ28" s="424"/>
      <c r="ER28" s="424"/>
      <c r="ES28" s="424"/>
      <c r="ET28" s="424"/>
      <c r="EU28" s="424"/>
      <c r="EV28" s="424"/>
      <c r="EW28" s="424"/>
      <c r="EX28" s="424"/>
      <c r="EY28" s="424"/>
      <c r="EZ28" s="424"/>
      <c r="FA28" s="424"/>
      <c r="FB28" s="424"/>
      <c r="FC28" s="424"/>
      <c r="FD28" s="424"/>
      <c r="FE28" s="424"/>
      <c r="FF28" s="424"/>
      <c r="FG28" s="424"/>
      <c r="FH28" s="424"/>
      <c r="FI28" s="424"/>
      <c r="FJ28" s="424"/>
      <c r="FK28" s="424"/>
      <c r="FL28" s="424"/>
      <c r="FM28" s="424"/>
      <c r="FN28" s="424"/>
      <c r="FO28" s="21"/>
      <c r="FP28" s="424"/>
      <c r="FQ28" s="4"/>
      <c r="FR28" s="424"/>
      <c r="FS28" s="424"/>
      <c r="FT28" s="424"/>
      <c r="FU28" s="424"/>
      <c r="FV28" s="424"/>
      <c r="FW28" s="424"/>
      <c r="FX28" s="424"/>
      <c r="FY28" s="424"/>
      <c r="FZ28" s="424"/>
      <c r="GA28" s="424"/>
      <c r="GB28" s="424"/>
      <c r="GC28" s="424"/>
      <c r="GD28" s="424"/>
      <c r="GE28" s="424"/>
      <c r="GF28" s="424"/>
      <c r="GG28" s="424"/>
      <c r="GH28" s="424"/>
      <c r="GI28" s="424"/>
      <c r="GJ28" s="424"/>
      <c r="GK28" s="424"/>
      <c r="GL28" s="424"/>
      <c r="GM28" s="424"/>
      <c r="GN28" s="424"/>
      <c r="GO28" s="424"/>
      <c r="GP28" s="424"/>
      <c r="GQ28" s="424"/>
      <c r="GR28" s="424"/>
      <c r="GS28" s="424"/>
      <c r="GT28" s="424"/>
      <c r="GU28" s="424"/>
      <c r="GV28" s="424"/>
      <c r="GW28" s="424"/>
      <c r="GX28" s="424"/>
      <c r="GY28" s="424"/>
      <c r="GZ28" s="424"/>
      <c r="HA28" s="424"/>
      <c r="HB28" s="424"/>
      <c r="HC28" s="424"/>
      <c r="HD28" s="424"/>
      <c r="HE28" s="424"/>
      <c r="HF28" s="424"/>
      <c r="HG28" s="424"/>
      <c r="HH28" s="424"/>
      <c r="HI28" s="424"/>
      <c r="HJ28" s="424"/>
      <c r="HK28" s="424"/>
      <c r="HL28" s="424"/>
      <c r="HM28" s="424"/>
      <c r="HN28" s="424"/>
      <c r="HO28" s="424"/>
      <c r="HP28" s="424"/>
      <c r="HQ28" s="424"/>
      <c r="HR28" s="424"/>
      <c r="HS28" s="424"/>
      <c r="HT28" s="424"/>
      <c r="HU28" s="424"/>
      <c r="HV28" s="424"/>
      <c r="HW28" s="424"/>
      <c r="HX28" s="424"/>
      <c r="HY28" s="424"/>
      <c r="HZ28" s="424"/>
      <c r="IA28" s="424"/>
      <c r="IB28" s="424"/>
      <c r="IC28" s="424"/>
      <c r="ID28" s="424"/>
      <c r="IE28" s="424"/>
      <c r="IF28" s="424"/>
      <c r="IG28" s="424"/>
      <c r="IH28" s="424"/>
      <c r="II28" s="424"/>
      <c r="IJ28" s="424"/>
      <c r="IK28" s="424"/>
      <c r="IL28" s="424"/>
      <c r="IM28" s="424"/>
      <c r="IN28" s="424"/>
      <c r="IO28" s="424"/>
      <c r="IP28" s="424"/>
      <c r="IQ28" s="424"/>
      <c r="IR28" s="424"/>
      <c r="IS28" s="424"/>
      <c r="IT28" s="424"/>
      <c r="IU28" s="424"/>
      <c r="IV28" s="424"/>
      <c r="IW28" s="424"/>
      <c r="IX28" s="424"/>
      <c r="IY28" s="424"/>
      <c r="IZ28" s="424"/>
      <c r="JA28" s="424"/>
      <c r="JB28" s="424"/>
      <c r="JC28" s="424"/>
      <c r="JD28" s="424"/>
      <c r="JE28" s="424"/>
      <c r="JF28" s="424"/>
      <c r="JG28" s="424"/>
      <c r="JH28" s="424"/>
      <c r="JI28" s="424"/>
      <c r="JJ28" s="424"/>
      <c r="JK28" s="424"/>
      <c r="JL28" s="424"/>
      <c r="JM28" s="424"/>
      <c r="JN28" s="424"/>
      <c r="JO28" s="424"/>
      <c r="JP28" s="424"/>
      <c r="JQ28" s="424"/>
      <c r="JR28" s="424"/>
      <c r="JS28" s="424"/>
      <c r="JT28" s="424"/>
      <c r="JU28" s="424"/>
      <c r="JV28" s="424"/>
      <c r="JW28" s="424"/>
      <c r="JX28" s="424"/>
      <c r="JY28" s="424"/>
      <c r="JZ28" s="424"/>
      <c r="KA28" s="424"/>
      <c r="KV28" s="228"/>
      <c r="KW28" s="228"/>
      <c r="KX28" s="228"/>
      <c r="KY28" s="228"/>
      <c r="KZ28" s="228"/>
      <c r="LA28" s="228"/>
      <c r="LB28" s="228"/>
      <c r="LC28" s="228"/>
      <c r="NJ28" s="424"/>
      <c r="NK28" s="424"/>
      <c r="NL28" s="424"/>
      <c r="NM28" s="424"/>
      <c r="NN28" s="424"/>
      <c r="NO28" s="424"/>
      <c r="NP28" s="424"/>
      <c r="NQ28" s="424"/>
      <c r="NR28" s="424"/>
      <c r="NS28" s="424"/>
      <c r="NT28" s="424"/>
      <c r="NU28" s="228"/>
      <c r="NV28" s="228"/>
      <c r="NW28" s="228"/>
      <c r="NX28" s="228"/>
      <c r="NY28" s="228"/>
      <c r="NZ28" s="228"/>
      <c r="OA28" s="228"/>
      <c r="OB28" s="228"/>
      <c r="OC28" s="228"/>
      <c r="OD28" s="228"/>
      <c r="OE28" s="228"/>
      <c r="OF28" s="228"/>
      <c r="OG28" s="228"/>
      <c r="OH28" s="228"/>
      <c r="OI28" s="228"/>
      <c r="OJ28" s="228"/>
      <c r="OK28" s="424"/>
      <c r="OL28" s="424"/>
      <c r="OM28" s="424"/>
      <c r="ON28" s="424"/>
      <c r="OO28" s="424"/>
      <c r="OP28" s="424"/>
      <c r="OQ28" s="424"/>
      <c r="OR28" s="424"/>
      <c r="OS28" s="424"/>
      <c r="OT28" s="424"/>
      <c r="OU28" s="424"/>
      <c r="OV28" s="424"/>
      <c r="OW28" s="424"/>
      <c r="OX28" s="424"/>
      <c r="OY28" s="424"/>
      <c r="OZ28" s="424"/>
      <c r="PA28" s="424"/>
      <c r="PB28" s="424"/>
      <c r="PC28" s="424"/>
      <c r="PD28" s="424"/>
      <c r="PE28" s="424"/>
      <c r="PF28" s="424"/>
      <c r="PG28" s="424"/>
      <c r="PH28" s="424"/>
      <c r="PI28" s="424"/>
      <c r="PJ28" s="424"/>
      <c r="PK28" s="424"/>
      <c r="PL28" s="424"/>
      <c r="PM28" s="424"/>
      <c r="PN28" s="424"/>
      <c r="PO28" s="424"/>
      <c r="PP28" s="424"/>
      <c r="PQ28" s="424"/>
      <c r="PR28" s="424"/>
      <c r="PS28" s="424"/>
      <c r="PT28" s="424"/>
      <c r="PU28" s="424"/>
      <c r="PV28" s="424"/>
      <c r="PW28" s="424"/>
      <c r="PX28" s="424"/>
      <c r="PY28" s="424"/>
      <c r="PZ28" s="424"/>
      <c r="QA28" s="424"/>
      <c r="QB28" s="424"/>
      <c r="QC28" s="424"/>
      <c r="QD28" s="424"/>
      <c r="QE28" s="424"/>
      <c r="QF28" s="424"/>
      <c r="QG28" s="424"/>
      <c r="QH28" s="424"/>
      <c r="QI28" s="424"/>
      <c r="QJ28" s="424"/>
      <c r="QK28" s="424"/>
      <c r="QL28" s="424"/>
      <c r="QM28" s="424"/>
      <c r="QN28" s="424"/>
      <c r="QO28" s="424"/>
      <c r="QP28" s="424"/>
      <c r="QQ28" s="424"/>
      <c r="QR28" s="424"/>
      <c r="QS28" s="424"/>
      <c r="QT28" s="424"/>
      <c r="QU28" s="424"/>
      <c r="QV28" s="424"/>
      <c r="QW28" s="424"/>
      <c r="QX28" s="424"/>
      <c r="QY28" s="424"/>
      <c r="QZ28" s="424"/>
      <c r="RA28" s="424"/>
      <c r="RB28" s="424"/>
      <c r="RC28" s="424"/>
      <c r="RD28" s="424"/>
      <c r="RE28" s="424"/>
      <c r="RF28" s="424"/>
      <c r="RG28" s="424"/>
      <c r="RH28" s="424"/>
      <c r="RI28" s="424"/>
      <c r="RJ28" s="424"/>
      <c r="RK28" s="424"/>
      <c r="RL28" s="424"/>
      <c r="RM28" s="424"/>
      <c r="RN28" s="424"/>
      <c r="RO28" s="424"/>
      <c r="RP28" s="424"/>
      <c r="RQ28" s="424"/>
      <c r="RR28" s="424"/>
      <c r="RS28" s="424"/>
      <c r="RT28" s="424"/>
      <c r="RU28" s="424"/>
      <c r="RV28" s="424"/>
      <c r="RW28" s="424"/>
      <c r="RX28" s="424"/>
      <c r="RY28" s="424"/>
      <c r="RZ28" s="424"/>
      <c r="SA28" s="424"/>
      <c r="SB28" s="424"/>
      <c r="SC28" s="424"/>
      <c r="SD28" s="424"/>
      <c r="SE28" s="424"/>
      <c r="SF28" s="424"/>
      <c r="SG28" s="424"/>
      <c r="SH28" s="424"/>
      <c r="SI28" s="424"/>
      <c r="SJ28" s="424"/>
      <c r="SK28" s="424"/>
      <c r="SL28" s="424"/>
      <c r="SM28" s="424"/>
      <c r="SN28" s="424"/>
      <c r="SO28" s="424"/>
      <c r="SP28" s="424"/>
      <c r="SQ28" s="424"/>
      <c r="SR28" s="424"/>
      <c r="SS28" s="424"/>
      <c r="ST28" s="424"/>
      <c r="SU28" s="424"/>
      <c r="SV28" s="424"/>
      <c r="SW28" s="424"/>
      <c r="SX28" s="424"/>
      <c r="SY28" s="424"/>
      <c r="SZ28" s="424"/>
      <c r="TA28" s="424"/>
      <c r="TB28" s="424"/>
      <c r="TC28" s="424"/>
      <c r="TD28" s="424"/>
      <c r="TE28" s="424"/>
      <c r="TF28" s="424"/>
      <c r="TG28" s="424"/>
      <c r="TH28" s="424"/>
      <c r="TI28" s="424"/>
      <c r="TJ28" s="424"/>
      <c r="TK28" s="424"/>
      <c r="TL28" s="424"/>
      <c r="TM28" s="424"/>
      <c r="TN28" s="424"/>
      <c r="TO28" s="424"/>
      <c r="TP28" s="424"/>
      <c r="TQ28" s="424"/>
      <c r="TR28" s="424"/>
      <c r="TS28" s="424"/>
      <c r="TT28" s="424"/>
      <c r="TU28" s="424"/>
      <c r="TV28" s="424"/>
      <c r="TW28" s="424"/>
      <c r="TX28" s="424"/>
      <c r="TY28" s="424"/>
      <c r="TZ28" s="424"/>
      <c r="UA28" s="424"/>
      <c r="UB28" s="424"/>
      <c r="UC28" s="424"/>
      <c r="UD28" s="424"/>
      <c r="UE28" s="424"/>
      <c r="UF28" s="424"/>
      <c r="UG28" s="424"/>
      <c r="UH28" s="424"/>
      <c r="UI28" s="424"/>
      <c r="UJ28" s="424"/>
      <c r="UK28" s="424"/>
      <c r="UL28" s="424"/>
      <c r="UM28" s="424"/>
      <c r="UN28" s="424"/>
      <c r="UO28" s="424"/>
      <c r="UP28" s="424"/>
      <c r="UQ28" s="424"/>
      <c r="UR28" s="424"/>
      <c r="US28" s="424"/>
      <c r="UT28" s="424"/>
      <c r="UU28" s="424"/>
      <c r="UV28" s="424"/>
      <c r="UW28" s="424"/>
      <c r="UX28" s="424"/>
      <c r="UY28" s="424"/>
      <c r="UZ28" s="424"/>
      <c r="VA28" s="424"/>
      <c r="VB28" s="424"/>
      <c r="VC28" s="424"/>
      <c r="VD28" s="424"/>
      <c r="VE28" s="424"/>
      <c r="VF28" s="424"/>
      <c r="VG28" s="424"/>
      <c r="VH28" s="424"/>
      <c r="VI28" s="424"/>
      <c r="VJ28" s="424"/>
      <c r="VK28" s="424"/>
      <c r="VL28" s="424"/>
      <c r="VM28" s="424"/>
      <c r="VN28" s="424"/>
      <c r="VO28" s="424"/>
      <c r="VP28" s="424"/>
      <c r="VQ28" s="424"/>
      <c r="VR28" s="424"/>
      <c r="VS28" s="424"/>
      <c r="VT28" s="424"/>
      <c r="VU28" s="424"/>
      <c r="VV28" s="424"/>
      <c r="VW28" s="424"/>
      <c r="VX28" s="424"/>
      <c r="VY28" s="424"/>
      <c r="VZ28" s="424"/>
      <c r="WA28" s="424"/>
      <c r="WB28" s="424"/>
      <c r="WC28" s="424"/>
      <c r="WD28" s="424"/>
      <c r="WE28" s="424"/>
      <c r="WF28" s="424"/>
      <c r="WG28" s="424"/>
      <c r="WH28" s="424"/>
      <c r="WI28" s="424"/>
      <c r="WJ28" s="424"/>
      <c r="WK28" s="424"/>
      <c r="WL28" s="424"/>
      <c r="WM28" s="424"/>
      <c r="WN28" s="424"/>
      <c r="WO28" s="424"/>
      <c r="WP28" s="424"/>
      <c r="WQ28" s="424"/>
      <c r="WR28" s="424"/>
      <c r="WS28" s="424"/>
      <c r="WT28" s="424"/>
      <c r="WU28" s="424"/>
      <c r="WV28" s="424"/>
      <c r="WW28" s="424"/>
      <c r="WX28" s="424"/>
      <c r="WY28" s="424"/>
      <c r="WZ28" s="424"/>
      <c r="XA28" s="424"/>
      <c r="XB28" s="424"/>
      <c r="XC28" s="534"/>
      <c r="XD28" s="534"/>
      <c r="XE28" s="534"/>
      <c r="XF28" s="534"/>
      <c r="XG28" s="534"/>
      <c r="XH28" s="534"/>
      <c r="XI28" s="534"/>
      <c r="XJ28" s="534"/>
      <c r="XK28" s="534"/>
      <c r="XL28" s="534"/>
      <c r="XM28" s="534"/>
      <c r="XN28" s="534"/>
      <c r="XO28" s="534"/>
      <c r="XP28" s="534"/>
      <c r="XQ28" s="534"/>
      <c r="XR28" s="534"/>
      <c r="XS28" s="534"/>
      <c r="XT28" s="534"/>
      <c r="XU28" s="534"/>
      <c r="XV28" s="534"/>
      <c r="XW28" s="534"/>
      <c r="XX28" s="534"/>
      <c r="XY28" s="534"/>
      <c r="XZ28" s="534"/>
      <c r="YA28" s="534"/>
      <c r="YB28" s="534"/>
      <c r="YC28" s="534"/>
      <c r="YD28" s="534"/>
      <c r="YE28" s="534"/>
      <c r="YF28" s="534"/>
      <c r="YG28" s="534"/>
      <c r="YH28" s="534"/>
      <c r="YI28" s="534"/>
      <c r="YJ28" s="534"/>
      <c r="YK28" s="534"/>
      <c r="YL28" s="534"/>
      <c r="YM28" s="534"/>
      <c r="YN28" s="534"/>
      <c r="YO28" s="534"/>
      <c r="YP28" s="534"/>
      <c r="YQ28" s="534"/>
      <c r="YR28" s="534"/>
      <c r="YS28" s="534"/>
      <c r="YT28" s="534"/>
      <c r="YU28" s="534"/>
      <c r="YV28" s="534"/>
      <c r="YW28" s="534"/>
      <c r="YX28" s="534"/>
      <c r="YY28" s="534"/>
      <c r="YZ28" s="534"/>
      <c r="ZA28" s="534"/>
      <c r="ZB28" s="534"/>
      <c r="ZC28" s="534"/>
      <c r="ZD28" s="534"/>
      <c r="ZE28" s="534"/>
      <c r="ZF28" s="534"/>
      <c r="ZG28" s="534"/>
      <c r="ZH28" s="534"/>
      <c r="ZI28" s="534"/>
      <c r="ZJ28" s="535"/>
      <c r="ZK28" s="424"/>
      <c r="ZL28" s="424"/>
      <c r="ZM28" s="424"/>
      <c r="ZN28" s="424"/>
      <c r="AAR28" s="229"/>
      <c r="AAS28" s="229"/>
      <c r="AAT28" s="229"/>
      <c r="AAU28" s="229"/>
      <c r="AAV28" s="229"/>
      <c r="ACI28" s="534"/>
      <c r="ACJ28" s="534"/>
      <c r="ACK28" s="534"/>
      <c r="ACL28" s="534"/>
      <c r="ACM28" s="534"/>
      <c r="ACN28" s="534"/>
      <c r="ACO28" s="534"/>
      <c r="ACP28" s="534"/>
      <c r="ACQ28" s="534"/>
      <c r="ACR28" s="534"/>
      <c r="ACS28" s="534"/>
      <c r="ACT28" s="534"/>
      <c r="ACU28" s="534"/>
      <c r="ACV28" s="534"/>
      <c r="ACW28" s="534"/>
      <c r="ACX28" s="534"/>
      <c r="ACY28" s="534"/>
      <c r="ACZ28" s="534"/>
      <c r="ADA28" s="534"/>
      <c r="ADB28" s="534"/>
      <c r="ADC28" s="534"/>
      <c r="ADD28" s="534"/>
      <c r="ADE28" s="534"/>
      <c r="ADF28" s="534"/>
      <c r="ADG28" s="534"/>
      <c r="ADH28" s="534"/>
      <c r="ADI28" s="534"/>
      <c r="ADJ28" s="534"/>
      <c r="ADW28" s="340"/>
      <c r="ADX28" s="340"/>
      <c r="ADY28" s="340"/>
      <c r="ADZ28" s="340"/>
      <c r="AEA28" s="340"/>
      <c r="AEB28" s="340"/>
      <c r="AEC28" s="340"/>
      <c r="AED28" s="340"/>
      <c r="AEE28" s="340"/>
      <c r="AEF28" s="340"/>
      <c r="AEP28" s="424"/>
      <c r="AEQ28" s="424"/>
      <c r="AER28" s="424"/>
      <c r="AES28" s="424"/>
      <c r="AET28" s="424"/>
      <c r="AEU28" s="424"/>
      <c r="AEV28" s="424"/>
      <c r="AEW28" s="424"/>
      <c r="AEX28" s="424"/>
      <c r="AEY28" s="536"/>
      <c r="AEZ28" s="536"/>
      <c r="AFA28" s="536"/>
      <c r="AFB28" s="536"/>
      <c r="AFC28" s="232"/>
      <c r="AFD28" s="232"/>
      <c r="AFE28" s="232"/>
      <c r="AFF28" s="232"/>
      <c r="AFG28" s="232"/>
      <c r="AFH28" s="232"/>
      <c r="AFI28" s="232"/>
      <c r="AFJ28" s="232"/>
      <c r="AGN28" s="214"/>
      <c r="AGO28" s="214"/>
      <c r="AGP28" s="214"/>
      <c r="AGQ28" s="58"/>
      <c r="AGR28" s="58"/>
      <c r="AIX28" s="214"/>
      <c r="AIY28" s="214"/>
      <c r="AIZ28" s="214"/>
      <c r="AJA28" s="214"/>
      <c r="AJB28" s="214"/>
      <c r="AJC28" s="214"/>
      <c r="AJD28" s="214"/>
      <c r="AJE28" s="214"/>
      <c r="AJF28" s="214"/>
      <c r="AJG28" s="214"/>
      <c r="AJH28" s="214"/>
      <c r="AJI28" s="214"/>
      <c r="AJJ28" s="214"/>
      <c r="AJK28" s="214"/>
      <c r="AJL28" s="214"/>
      <c r="AJM28" s="214"/>
      <c r="AJN28" s="214"/>
      <c r="AJO28" s="214"/>
      <c r="AJP28" s="214"/>
      <c r="AJQ28" s="214"/>
      <c r="AJR28" s="214"/>
      <c r="AJS28" s="214"/>
      <c r="AJT28" s="214"/>
      <c r="AJU28" s="214"/>
      <c r="AJV28" s="214"/>
      <c r="AJW28" s="214"/>
      <c r="AJX28" s="214"/>
      <c r="AJY28" s="214"/>
      <c r="AJZ28" s="214"/>
      <c r="AKA28" s="214"/>
      <c r="AKB28" s="214"/>
      <c r="AKC28" s="214"/>
      <c r="AKI28" s="214"/>
      <c r="AKJ28" s="214"/>
      <c r="AKK28" s="214"/>
      <c r="AKL28" s="214"/>
      <c r="AKM28" s="214"/>
      <c r="AKN28" s="214"/>
      <c r="AKO28" s="214"/>
      <c r="AKP28" s="214"/>
      <c r="AKQ28" s="214"/>
      <c r="AKR28" s="214"/>
      <c r="AKS28" s="214"/>
      <c r="AKT28" s="214"/>
      <c r="AKY28" s="232"/>
      <c r="AKZ28" s="232"/>
      <c r="ALA28" s="232"/>
      <c r="ALB28" s="232"/>
      <c r="ALG28" s="537"/>
      <c r="ALH28" s="537"/>
      <c r="ALI28" s="537"/>
      <c r="ALJ28" s="537"/>
      <c r="ALK28" s="537"/>
      <c r="ALL28" s="537"/>
      <c r="ALM28" s="537"/>
      <c r="ALN28" s="537"/>
      <c r="ALO28" s="537"/>
      <c r="ALP28" s="537"/>
      <c r="ALQ28" s="537"/>
      <c r="ALR28" s="537"/>
      <c r="ALS28" s="537"/>
      <c r="ALT28" s="537"/>
      <c r="ATD28" s="214"/>
      <c r="ATE28" s="214"/>
      <c r="ATF28" s="214"/>
      <c r="ATG28" s="214"/>
      <c r="ATH28" s="214"/>
      <c r="ATI28" s="214"/>
      <c r="ATJ28" s="214"/>
      <c r="ATK28" s="214"/>
      <c r="ATL28" s="214"/>
      <c r="ATM28" s="214"/>
      <c r="ATN28" s="214"/>
      <c r="ATO28" s="214"/>
      <c r="ATP28" s="214"/>
      <c r="ATQ28" s="214"/>
      <c r="ATR28" s="214"/>
      <c r="ATS28" s="214"/>
      <c r="ATT28" s="214"/>
      <c r="ATU28" s="214"/>
      <c r="ATV28" s="214"/>
      <c r="ATW28" s="424"/>
      <c r="ATX28" s="424"/>
      <c r="ATY28" s="424"/>
      <c r="ATZ28" s="424"/>
      <c r="AUA28" s="424"/>
      <c r="AUB28" s="424"/>
      <c r="AUC28" s="424"/>
      <c r="AUD28" s="424"/>
      <c r="AUE28" s="424"/>
      <c r="AUF28" s="424"/>
      <c r="AUG28" s="424"/>
      <c r="AUH28" s="424"/>
      <c r="AUI28" s="424"/>
      <c r="AUJ28" s="424"/>
      <c r="AUK28" s="214"/>
      <c r="AUL28" s="214"/>
      <c r="AUM28" s="214"/>
      <c r="AUN28" s="214"/>
      <c r="AUO28" s="214"/>
      <c r="AUP28" s="214"/>
      <c r="AUQ28" s="214"/>
      <c r="AUR28" s="214"/>
      <c r="AUS28" s="214"/>
      <c r="AUT28" s="214"/>
      <c r="AUU28" s="214"/>
      <c r="AUV28" s="214"/>
      <c r="AUW28" s="214"/>
      <c r="AUX28" s="214"/>
      <c r="AUY28" s="214"/>
      <c r="AUZ28" s="214"/>
      <c r="AVA28" s="214"/>
      <c r="AVB28" s="214"/>
      <c r="AVC28" s="214"/>
      <c r="AVD28" s="214"/>
      <c r="AVE28" s="214"/>
      <c r="AVF28" s="214"/>
      <c r="AVG28" s="214"/>
      <c r="AVH28" s="214"/>
      <c r="AVI28" s="214"/>
      <c r="AVJ28" s="214"/>
      <c r="AVK28" s="214"/>
      <c r="AVL28" s="214"/>
      <c r="AVM28" s="214"/>
      <c r="AVN28" s="214"/>
      <c r="AVO28" s="214"/>
      <c r="AVP28" s="214"/>
      <c r="AVQ28" s="214"/>
      <c r="AVR28" s="214"/>
      <c r="AVS28" s="214"/>
      <c r="AVT28" s="214"/>
      <c r="AVU28" s="214"/>
      <c r="AVV28" s="214"/>
      <c r="AVW28" s="214"/>
      <c r="AVX28" s="214"/>
      <c r="AVY28" s="214"/>
      <c r="AVZ28" s="214"/>
      <c r="AWA28" s="214"/>
      <c r="AWB28" s="214"/>
      <c r="AWC28" s="214"/>
      <c r="AWD28" s="214"/>
      <c r="AWE28" s="214"/>
      <c r="AWF28" s="214"/>
      <c r="AWG28" s="214"/>
      <c r="AWH28" s="214"/>
      <c r="AWI28" s="214"/>
      <c r="AWJ28" s="214"/>
      <c r="AWK28" s="214"/>
      <c r="AWL28" s="214"/>
      <c r="AWM28" s="214"/>
      <c r="AWN28" s="214"/>
      <c r="AWO28" s="214"/>
      <c r="AWP28" s="214"/>
      <c r="AWQ28" s="214"/>
      <c r="AWR28" s="214"/>
      <c r="AWS28" s="214"/>
      <c r="AWT28" s="214"/>
      <c r="AWU28" s="214"/>
      <c r="AWV28" s="214"/>
      <c r="AWW28" s="214"/>
      <c r="AWX28" s="214"/>
      <c r="AWY28" s="214"/>
      <c r="AWZ28" s="214"/>
      <c r="AXA28" s="214"/>
      <c r="AXB28" s="214"/>
      <c r="AXC28" s="214"/>
      <c r="AXD28" s="214"/>
      <c r="AXE28" s="214"/>
      <c r="AXF28" s="214"/>
      <c r="AXG28" s="214"/>
      <c r="AXH28" s="214"/>
      <c r="AXI28" s="214"/>
      <c r="AXJ28" s="214"/>
      <c r="AXK28" s="214"/>
      <c r="AXL28" s="214"/>
      <c r="AXM28" s="214"/>
      <c r="AXN28" s="214"/>
      <c r="AXO28" s="214"/>
      <c r="AXP28" s="214"/>
      <c r="AXQ28" s="214"/>
      <c r="AXR28" s="214"/>
      <c r="AXS28" s="214"/>
      <c r="AXT28" s="214"/>
      <c r="AXU28" s="214"/>
      <c r="AXV28" s="214"/>
      <c r="AXW28" s="214"/>
      <c r="AXX28" s="214"/>
      <c r="AXY28" s="214"/>
      <c r="AXZ28" s="214"/>
      <c r="AYA28" s="214"/>
      <c r="AYB28" s="214"/>
      <c r="AYC28" s="214"/>
      <c r="AYD28" s="214"/>
      <c r="AYE28" s="214"/>
      <c r="AYF28" s="214"/>
      <c r="AYG28" s="214"/>
      <c r="AYH28" s="214"/>
      <c r="AYI28" s="214"/>
      <c r="AYJ28" s="214"/>
      <c r="AYK28" s="214"/>
      <c r="AYL28" s="214"/>
      <c r="AYM28" s="214"/>
      <c r="AYN28" s="214"/>
      <c r="AYO28" s="214"/>
      <c r="AYP28" s="214"/>
      <c r="AYQ28" s="214"/>
      <c r="AYR28" s="214"/>
      <c r="AYS28" s="214"/>
      <c r="AYT28" s="214"/>
      <c r="AYU28" s="214"/>
      <c r="AYV28" s="214"/>
      <c r="AYW28" s="214"/>
      <c r="AYX28" s="214"/>
      <c r="AYY28" s="214"/>
      <c r="AYZ28" s="214"/>
      <c r="AZA28" s="214"/>
      <c r="AZB28" s="214"/>
      <c r="AZC28" s="214"/>
      <c r="AZD28" s="214"/>
      <c r="AZE28" s="214"/>
      <c r="AZF28" s="214"/>
      <c r="AZG28" s="214"/>
      <c r="AZH28" s="214"/>
      <c r="AZI28" s="214"/>
      <c r="AZJ28" s="214"/>
      <c r="AZK28" s="214"/>
      <c r="AZL28" s="214"/>
      <c r="AZM28" s="214"/>
      <c r="AZN28" s="214"/>
      <c r="AZO28" s="214"/>
      <c r="AZP28" s="214"/>
      <c r="AZQ28" s="214"/>
      <c r="AZR28" s="214"/>
      <c r="AZS28" s="214"/>
      <c r="AZT28" s="214"/>
      <c r="AZU28" s="214"/>
      <c r="AZV28" s="214"/>
      <c r="AZW28" s="214"/>
      <c r="AZX28" s="214"/>
      <c r="AZY28" s="214"/>
      <c r="AZZ28" s="214"/>
      <c r="BAA28" s="214"/>
      <c r="BAB28" s="214"/>
      <c r="BAC28" s="214"/>
      <c r="BAD28" s="214"/>
      <c r="BAE28" s="214"/>
      <c r="BAF28" s="214"/>
      <c r="BAG28" s="214"/>
      <c r="BAH28" s="214"/>
      <c r="BAI28" s="214"/>
      <c r="BAJ28" s="214"/>
      <c r="BAK28" s="214"/>
      <c r="BAL28" s="214"/>
      <c r="BAM28" s="214"/>
      <c r="BAN28" s="214"/>
      <c r="BAO28" s="214"/>
      <c r="BAP28" s="214"/>
      <c r="BAQ28" s="214"/>
      <c r="BAR28" s="214"/>
      <c r="BAS28" s="214"/>
      <c r="BAT28" s="214"/>
      <c r="BAU28" s="214"/>
      <c r="BAV28" s="214"/>
      <c r="BAW28" s="214"/>
      <c r="BAX28" s="214"/>
      <c r="BAY28" s="214"/>
      <c r="BAZ28" s="214"/>
      <c r="BBA28" s="214"/>
      <c r="BBB28" s="214"/>
      <c r="BBC28" s="214"/>
      <c r="BBD28" s="214"/>
      <c r="BBE28" s="214"/>
      <c r="BBF28" s="214"/>
      <c r="BBG28" s="214"/>
      <c r="BBH28" s="214"/>
      <c r="BBI28" s="214"/>
      <c r="BBJ28" s="214"/>
      <c r="BBK28" s="214"/>
      <c r="BBL28" s="214"/>
      <c r="BBM28" s="214"/>
      <c r="BBN28" s="214"/>
      <c r="BBO28" s="214"/>
      <c r="BBP28" s="214"/>
      <c r="BBQ28" s="214"/>
      <c r="BBR28" s="214"/>
      <c r="BBS28" s="214"/>
      <c r="BBT28" s="214"/>
      <c r="BBU28" s="214"/>
      <c r="BBV28" s="214"/>
      <c r="BBW28" s="214"/>
      <c r="BBX28" s="214"/>
      <c r="BBY28" s="214"/>
      <c r="BBZ28" s="214"/>
      <c r="BCA28" s="214"/>
      <c r="BCB28" s="214"/>
      <c r="BCC28" s="214"/>
      <c r="BCD28" s="214"/>
      <c r="BCE28" s="214"/>
      <c r="BCF28" s="214"/>
      <c r="BCG28" s="214"/>
      <c r="BCH28" s="214"/>
      <c r="BCI28" s="214"/>
      <c r="BCJ28" s="214"/>
      <c r="BCK28" s="214"/>
      <c r="BCL28" s="214"/>
      <c r="BCM28" s="214"/>
      <c r="BCN28" s="214"/>
      <c r="BCO28" s="214"/>
      <c r="BCP28" s="214"/>
      <c r="BCQ28" s="214"/>
      <c r="BCR28" s="214"/>
      <c r="BCS28" s="214"/>
      <c r="BCT28" s="214"/>
      <c r="BCU28" s="214"/>
      <c r="BCV28" s="214"/>
      <c r="BCW28" s="214"/>
      <c r="BCX28" s="214"/>
      <c r="BCY28" s="214"/>
      <c r="BCZ28" s="214"/>
      <c r="BDA28" s="214"/>
      <c r="BDB28" s="214"/>
      <c r="BDC28" s="214"/>
      <c r="BDD28" s="214"/>
      <c r="BDE28" s="214"/>
      <c r="BDF28" s="214"/>
      <c r="BDG28" s="214"/>
      <c r="BDH28" s="214"/>
      <c r="BDI28" s="214"/>
      <c r="BDJ28" s="214"/>
      <c r="BDK28" s="214"/>
      <c r="BDL28" s="214"/>
      <c r="BDM28" s="214"/>
      <c r="BDN28" s="214"/>
      <c r="BDO28" s="214"/>
      <c r="BDP28" s="214"/>
      <c r="BDQ28" s="214"/>
      <c r="BDR28" s="214"/>
      <c r="BDS28" s="214"/>
      <c r="BDT28" s="214"/>
      <c r="BDU28" s="214"/>
      <c r="BDV28" s="214"/>
      <c r="BDW28" s="214"/>
      <c r="BDX28" s="214"/>
      <c r="BDY28" s="214"/>
      <c r="BDZ28" s="214"/>
      <c r="BEA28" s="214"/>
      <c r="BEB28" s="214"/>
      <c r="BEC28" s="214"/>
      <c r="BED28" s="214"/>
      <c r="BEE28" s="214"/>
      <c r="BEF28" s="214"/>
      <c r="BEG28" s="214"/>
      <c r="BEH28" s="214"/>
      <c r="BEI28" s="214"/>
      <c r="BEJ28" s="214"/>
      <c r="BEK28" s="214"/>
      <c r="BEL28" s="214"/>
      <c r="BEM28" s="214"/>
      <c r="BEN28" s="214"/>
      <c r="BEO28" s="214"/>
      <c r="BEP28" s="214"/>
      <c r="BEQ28" s="214"/>
      <c r="BER28" s="214"/>
      <c r="BES28" s="214"/>
      <c r="BET28" s="214"/>
      <c r="BEU28" s="214"/>
      <c r="BEV28" s="214"/>
      <c r="BEW28" s="214"/>
      <c r="BEX28" s="214"/>
      <c r="BEY28" s="214"/>
      <c r="BEZ28" s="214"/>
      <c r="BFA28" s="214"/>
      <c r="BFB28" s="214"/>
      <c r="BFC28" s="214"/>
      <c r="BFD28" s="214"/>
      <c r="BFE28" s="214"/>
      <c r="BFF28" s="214"/>
      <c r="BFG28" s="214"/>
      <c r="BFH28" s="214"/>
      <c r="BFI28" s="214"/>
      <c r="BFJ28" s="214"/>
      <c r="BFK28" s="214"/>
      <c r="BFL28" s="214"/>
      <c r="BFM28" s="214"/>
      <c r="BFN28" s="214"/>
      <c r="BFO28" s="214"/>
      <c r="BFP28" s="214"/>
      <c r="BFQ28" s="214"/>
      <c r="BFR28" s="214"/>
      <c r="BFS28" s="214"/>
      <c r="BFT28" s="214"/>
      <c r="BFU28" s="214"/>
      <c r="BFV28" s="214"/>
      <c r="BFW28" s="214"/>
      <c r="BFX28" s="214"/>
      <c r="BFY28" s="214"/>
      <c r="BFZ28" s="214"/>
      <c r="BGA28" s="214"/>
      <c r="BGB28" s="214"/>
      <c r="BGC28" s="214"/>
      <c r="BGD28" s="214"/>
      <c r="BGE28" s="214"/>
      <c r="BGF28" s="214"/>
      <c r="BGG28" s="214"/>
      <c r="BGH28" s="214"/>
      <c r="BGI28" s="214"/>
      <c r="BGJ28" s="214"/>
      <c r="BGK28" s="214"/>
      <c r="BGL28" s="214"/>
      <c r="BGM28" s="214"/>
      <c r="BGN28" s="214"/>
      <c r="BGO28" s="214"/>
      <c r="BGP28" s="214"/>
      <c r="BGQ28" s="214"/>
      <c r="BGR28" s="214"/>
      <c r="BGS28" s="214"/>
      <c r="BGT28" s="214"/>
      <c r="BGU28" s="214"/>
      <c r="BGV28" s="214"/>
      <c r="BGW28" s="214"/>
      <c r="BGX28" s="214"/>
      <c r="BGY28" s="214"/>
      <c r="BGZ28" s="214"/>
      <c r="BHA28" s="214"/>
      <c r="BHB28" s="214"/>
      <c r="BLM28" s="424"/>
      <c r="BLN28" s="424"/>
      <c r="BLO28" s="424"/>
      <c r="BLP28" s="424"/>
      <c r="BLQ28" s="424"/>
      <c r="BLR28" s="424"/>
      <c r="BLS28" s="424"/>
      <c r="BLT28" s="424"/>
      <c r="BLU28" s="424"/>
      <c r="BLV28" s="424"/>
      <c r="BLW28" s="424"/>
      <c r="BLX28" s="424"/>
      <c r="BLY28" s="424"/>
      <c r="BLZ28" s="424"/>
      <c r="BMA28" s="424"/>
      <c r="BMB28" s="424"/>
      <c r="BMC28" s="424"/>
      <c r="BMD28" s="424"/>
      <c r="BME28" s="424"/>
      <c r="BMF28" s="424"/>
      <c r="BSL28" s="228"/>
      <c r="BSM28" s="228"/>
      <c r="BSN28" s="536"/>
      <c r="BSO28" s="536"/>
      <c r="BSP28" s="536"/>
      <c r="BSQ28" s="536"/>
      <c r="BSR28" s="536"/>
      <c r="BSS28" s="536"/>
      <c r="BST28" s="536"/>
      <c r="BSU28" s="536"/>
      <c r="BSV28" s="536"/>
      <c r="BSW28" s="536"/>
      <c r="BTN28" s="214"/>
      <c r="BTO28" s="214"/>
      <c r="BTP28" s="214"/>
      <c r="BTQ28" s="214"/>
      <c r="BTR28" s="214"/>
      <c r="BTS28" s="214"/>
      <c r="BTT28" s="214"/>
      <c r="BTU28" s="214"/>
      <c r="BTV28" s="214"/>
      <c r="BTW28" s="214"/>
      <c r="BTX28" s="214"/>
      <c r="BTY28" s="214"/>
      <c r="BTZ28" s="214"/>
      <c r="BUA28" s="214"/>
      <c r="BUB28" s="214"/>
      <c r="BUC28" s="214"/>
      <c r="BUD28" s="214"/>
      <c r="BUE28" s="214"/>
      <c r="BUF28" s="214"/>
      <c r="BUG28" s="214"/>
      <c r="BUH28" s="214"/>
      <c r="BUI28" s="214"/>
      <c r="BUJ28" s="214"/>
      <c r="BUK28" s="214"/>
      <c r="BUL28" s="214"/>
      <c r="BUM28" s="214"/>
      <c r="BWN28" s="341"/>
      <c r="BWO28" s="341"/>
      <c r="BWP28" s="341"/>
      <c r="BWQ28" s="341"/>
      <c r="BWR28" s="341"/>
      <c r="BWS28" s="341"/>
      <c r="BWT28" s="341"/>
      <c r="BWU28" s="341"/>
      <c r="BWV28" s="341"/>
      <c r="BWW28" s="341"/>
      <c r="BWX28" s="341"/>
      <c r="BWY28" s="341"/>
      <c r="BWZ28" s="341"/>
      <c r="BXA28" s="341"/>
      <c r="BXB28" s="341"/>
      <c r="BXC28" s="341"/>
      <c r="BXD28" s="341"/>
      <c r="BXE28" s="341"/>
      <c r="BXF28" s="341"/>
      <c r="BXG28" s="341"/>
      <c r="BXH28" s="341"/>
      <c r="BXI28" s="341"/>
      <c r="BXJ28" s="341"/>
      <c r="BXK28" s="341"/>
      <c r="BXL28" s="341"/>
      <c r="BXM28" s="341"/>
      <c r="BXN28" s="341"/>
      <c r="BXO28" s="341"/>
      <c r="BYB28" s="230"/>
      <c r="BYC28" s="230"/>
      <c r="BYD28" s="143"/>
      <c r="BYE28" s="143"/>
      <c r="BYF28" s="143"/>
      <c r="BYG28" s="143"/>
      <c r="BYH28" s="537"/>
      <c r="BYI28" s="537"/>
      <c r="BYJ28" s="537"/>
      <c r="BYK28" s="537"/>
      <c r="BYZ28" s="536"/>
      <c r="BZA28" s="536"/>
      <c r="BZB28" s="536"/>
      <c r="BZC28" s="536"/>
      <c r="BZD28" s="536"/>
      <c r="BZE28" s="536"/>
      <c r="BZF28" s="536"/>
      <c r="BZG28" s="536"/>
      <c r="BZH28" s="536"/>
      <c r="BZI28" s="536"/>
    </row>
    <row r="29" spans="1:2037" s="321" customFormat="1">
      <c r="A29" s="232"/>
      <c r="B29" s="232"/>
      <c r="C29" s="228"/>
      <c r="D29" s="228"/>
      <c r="E29" s="228"/>
      <c r="F29" s="228"/>
      <c r="G29" s="228"/>
      <c r="H29" s="228"/>
      <c r="I29" s="228"/>
      <c r="J29" s="228"/>
      <c r="K29" s="228"/>
      <c r="L29" s="227"/>
      <c r="M29" s="227"/>
      <c r="N29" s="227"/>
      <c r="O29" s="227"/>
      <c r="P29" s="227"/>
      <c r="Q29" s="227"/>
      <c r="R29" s="227"/>
      <c r="S29" s="227"/>
      <c r="T29" s="227"/>
      <c r="U29" s="227"/>
      <c r="V29" s="227"/>
      <c r="W29" s="227"/>
      <c r="X29" s="227"/>
      <c r="Y29" s="227"/>
      <c r="Z29" s="228"/>
      <c r="AA29" s="228"/>
      <c r="AB29" s="228"/>
      <c r="AC29" s="228"/>
      <c r="AD29" s="228"/>
      <c r="AE29" s="311"/>
      <c r="AF29" s="228"/>
      <c r="AG29" s="228"/>
      <c r="AH29" s="228"/>
      <c r="AI29" s="228"/>
      <c r="AJ29" s="228"/>
      <c r="AK29" s="228"/>
      <c r="AL29" s="228"/>
      <c r="AM29" s="228"/>
      <c r="AN29" s="228"/>
      <c r="AO29" s="228"/>
      <c r="AP29" s="228"/>
      <c r="AQ29" s="228"/>
      <c r="AR29" s="228"/>
      <c r="AS29" s="228"/>
      <c r="AT29" s="228"/>
      <c r="AU29" s="228"/>
      <c r="AV29" s="228"/>
      <c r="AW29" s="228"/>
      <c r="AX29" s="228"/>
      <c r="AY29" s="228"/>
      <c r="AZ29" s="228"/>
      <c r="BA29" s="228"/>
      <c r="BB29" s="228"/>
      <c r="BC29" s="228"/>
      <c r="BD29" s="228"/>
      <c r="BE29" s="228"/>
      <c r="BF29" s="228"/>
      <c r="BG29" s="228"/>
      <c r="BH29" s="424"/>
      <c r="BI29" s="424"/>
      <c r="BJ29" s="424"/>
      <c r="BK29" s="424"/>
      <c r="BL29" s="424"/>
      <c r="BM29" s="424"/>
      <c r="BN29" s="424"/>
      <c r="BO29" s="424"/>
      <c r="BP29" s="424"/>
      <c r="BQ29" s="424"/>
      <c r="BR29" s="424"/>
      <c r="BS29" s="424"/>
      <c r="BT29" s="424"/>
      <c r="BU29" s="424"/>
      <c r="BV29" s="424"/>
      <c r="BW29" s="424"/>
      <c r="BX29" s="424"/>
      <c r="BY29" s="424"/>
      <c r="BZ29" s="424"/>
      <c r="CA29" s="424"/>
      <c r="CB29" s="424"/>
      <c r="CC29" s="424"/>
      <c r="CD29" s="424"/>
      <c r="CE29" s="424"/>
      <c r="CF29" s="424"/>
      <c r="CG29" s="424"/>
      <c r="CH29" s="424"/>
      <c r="CI29" s="424"/>
      <c r="CJ29" s="424"/>
      <c r="CK29" s="424"/>
      <c r="CL29" s="424"/>
      <c r="CM29" s="424"/>
      <c r="CN29" s="424"/>
      <c r="CO29" s="424"/>
      <c r="CP29" s="424"/>
      <c r="CQ29" s="424"/>
      <c r="CR29" s="424"/>
      <c r="CS29" s="424"/>
      <c r="CT29" s="424"/>
      <c r="CU29" s="424"/>
      <c r="CV29" s="424"/>
      <c r="CW29" s="424"/>
      <c r="CX29" s="424"/>
      <c r="CY29" s="424"/>
      <c r="CZ29" s="424"/>
      <c r="DA29" s="424"/>
      <c r="DB29" s="424"/>
      <c r="DC29" s="424"/>
      <c r="DD29" s="424"/>
      <c r="DE29" s="424"/>
      <c r="DF29" s="424"/>
      <c r="DG29" s="424"/>
      <c r="DH29" s="424"/>
      <c r="DI29" s="424"/>
      <c r="DJ29" s="424"/>
      <c r="DK29" s="424"/>
      <c r="DL29" s="424"/>
      <c r="DM29" s="424"/>
      <c r="DN29" s="424"/>
      <c r="DO29" s="424"/>
      <c r="DP29" s="424"/>
      <c r="DQ29" s="424"/>
      <c r="DR29" s="424"/>
      <c r="DS29" s="424"/>
      <c r="DT29" s="424"/>
      <c r="DU29" s="424"/>
      <c r="DV29" s="424"/>
      <c r="DW29" s="424"/>
      <c r="DX29" s="424"/>
      <c r="DY29" s="424"/>
      <c r="DZ29" s="424"/>
      <c r="EA29" s="424"/>
      <c r="EB29" s="424"/>
      <c r="EC29" s="424"/>
      <c r="ED29" s="424"/>
      <c r="EE29" s="424"/>
      <c r="EF29" s="424"/>
      <c r="EG29" s="424"/>
      <c r="EH29" s="424"/>
      <c r="EI29" s="424"/>
      <c r="EJ29" s="424"/>
      <c r="EK29" s="424"/>
      <c r="EL29" s="424"/>
      <c r="EM29" s="424"/>
      <c r="EN29" s="424"/>
      <c r="EO29" s="424"/>
      <c r="EP29" s="424"/>
      <c r="EQ29" s="424"/>
      <c r="ER29" s="424"/>
      <c r="ES29" s="424"/>
      <c r="ET29" s="424"/>
      <c r="EU29" s="424"/>
      <c r="EV29" s="424"/>
      <c r="EW29" s="424"/>
      <c r="EX29" s="424"/>
      <c r="EY29" s="424"/>
      <c r="EZ29" s="424"/>
      <c r="FA29" s="424"/>
      <c r="FB29" s="424"/>
      <c r="FC29" s="424"/>
      <c r="FD29" s="424"/>
      <c r="FE29" s="424"/>
      <c r="FF29" s="424"/>
      <c r="FG29" s="424"/>
      <c r="FH29" s="424"/>
      <c r="FI29" s="424"/>
      <c r="FJ29" s="424"/>
      <c r="FK29" s="424"/>
      <c r="FL29" s="424"/>
      <c r="FM29" s="424"/>
      <c r="FN29" s="424"/>
      <c r="FO29" s="21"/>
      <c r="FP29" s="424"/>
      <c r="FQ29" s="4"/>
      <c r="FR29" s="424"/>
      <c r="FS29" s="424"/>
      <c r="FT29" s="424"/>
      <c r="FU29" s="424"/>
      <c r="FV29" s="424"/>
      <c r="FW29" s="424"/>
      <c r="FX29" s="424"/>
      <c r="FY29" s="424"/>
      <c r="FZ29" s="424"/>
      <c r="GA29" s="424"/>
      <c r="GB29" s="424"/>
      <c r="GC29" s="424"/>
      <c r="GD29" s="424"/>
      <c r="GE29" s="424"/>
      <c r="GF29" s="424"/>
      <c r="GG29" s="424"/>
      <c r="GH29" s="424"/>
      <c r="GI29" s="424"/>
      <c r="GJ29" s="424"/>
      <c r="GK29" s="424"/>
      <c r="GL29" s="424"/>
      <c r="GM29" s="424"/>
      <c r="GN29" s="424"/>
      <c r="GO29" s="424"/>
      <c r="GP29" s="424"/>
      <c r="GQ29" s="424"/>
      <c r="GR29" s="424"/>
      <c r="GS29" s="424"/>
      <c r="GT29" s="424"/>
      <c r="GU29" s="424"/>
      <c r="GV29" s="424"/>
      <c r="GW29" s="424"/>
      <c r="GX29" s="424"/>
      <c r="GY29" s="20"/>
      <c r="GZ29" s="424"/>
      <c r="HA29" s="20"/>
      <c r="HB29" s="424"/>
      <c r="HC29" s="20"/>
      <c r="HD29" s="424"/>
      <c r="HE29" s="424"/>
      <c r="HF29" s="424"/>
      <c r="HG29" s="20"/>
      <c r="HH29" s="424"/>
      <c r="HI29" s="424"/>
      <c r="HJ29" s="424"/>
      <c r="HK29" s="20"/>
      <c r="HL29" s="958"/>
      <c r="HM29" s="958"/>
      <c r="HN29" s="958"/>
      <c r="HO29" s="958"/>
      <c r="HP29" s="958"/>
      <c r="HQ29" s="958"/>
      <c r="HR29" s="424"/>
      <c r="HS29" s="424"/>
      <c r="HT29" s="424"/>
      <c r="HU29" s="424"/>
      <c r="HV29" s="424"/>
      <c r="HW29" s="424"/>
      <c r="HX29" s="424"/>
      <c r="HY29" s="424"/>
      <c r="HZ29" s="424"/>
      <c r="IA29" s="424"/>
      <c r="IB29" s="424"/>
      <c r="IC29" s="424"/>
      <c r="ID29" s="424"/>
      <c r="IE29" s="424"/>
      <c r="IF29" s="424"/>
      <c r="IG29" s="424"/>
      <c r="IH29" s="424"/>
      <c r="II29" s="424"/>
      <c r="IJ29" s="424"/>
      <c r="IK29" s="424"/>
      <c r="IL29" s="424"/>
      <c r="IM29" s="424"/>
      <c r="IN29" s="424"/>
      <c r="IO29" s="424"/>
      <c r="IP29" s="424"/>
      <c r="IQ29" s="424"/>
      <c r="IR29" s="424"/>
      <c r="IS29" s="424"/>
      <c r="IT29" s="424"/>
      <c r="IU29" s="424"/>
      <c r="IV29" s="424"/>
      <c r="IW29" s="424"/>
      <c r="IX29" s="424"/>
      <c r="IY29" s="424"/>
      <c r="IZ29" s="424"/>
      <c r="JA29" s="424"/>
      <c r="JB29" s="424"/>
      <c r="JC29" s="424"/>
      <c r="JD29" s="424"/>
      <c r="JE29" s="424"/>
      <c r="JF29" s="958"/>
      <c r="JG29" s="958"/>
      <c r="JH29" s="958"/>
      <c r="JI29" s="958"/>
      <c r="JJ29" s="958"/>
      <c r="JK29" s="958"/>
      <c r="JL29" s="958"/>
      <c r="JM29" s="958"/>
      <c r="JN29" s="958"/>
      <c r="JO29" s="958"/>
      <c r="JP29" s="958"/>
      <c r="JQ29" s="958"/>
      <c r="JR29" s="958"/>
      <c r="JS29" s="958"/>
      <c r="JT29" s="958"/>
      <c r="JU29" s="958"/>
      <c r="JV29" s="958"/>
      <c r="JW29" s="958"/>
      <c r="JX29" s="958"/>
      <c r="JY29" s="958"/>
      <c r="JZ29" s="958"/>
      <c r="KA29" s="958"/>
      <c r="KV29" s="228"/>
      <c r="KW29" s="228"/>
      <c r="KX29" s="228"/>
      <c r="KY29" s="228"/>
      <c r="KZ29" s="228"/>
      <c r="LA29" s="228"/>
      <c r="LB29" s="228"/>
      <c r="LC29" s="228"/>
      <c r="NJ29" s="424"/>
      <c r="NK29" s="424"/>
      <c r="NL29" s="424"/>
      <c r="NM29" s="424"/>
      <c r="NN29" s="424"/>
      <c r="NO29" s="424"/>
      <c r="NP29" s="424"/>
      <c r="NQ29" s="424"/>
      <c r="NR29" s="424"/>
      <c r="NS29" s="424"/>
      <c r="NT29" s="424"/>
      <c r="NU29" s="228"/>
      <c r="NV29" s="228"/>
      <c r="NW29" s="228"/>
      <c r="NX29" s="228"/>
      <c r="NY29" s="228"/>
      <c r="NZ29" s="228"/>
      <c r="OA29" s="228"/>
      <c r="OB29" s="228"/>
      <c r="OC29" s="228"/>
      <c r="OD29" s="228"/>
      <c r="OE29" s="228"/>
      <c r="OF29" s="228"/>
      <c r="OG29" s="228"/>
      <c r="OH29" s="228"/>
      <c r="OI29" s="228"/>
      <c r="OJ29" s="228"/>
      <c r="OK29" s="424"/>
      <c r="OL29" s="424"/>
      <c r="OM29" s="424"/>
      <c r="ON29" s="424"/>
      <c r="OO29" s="424"/>
      <c r="OP29" s="424"/>
      <c r="OQ29" s="424"/>
      <c r="OR29" s="424"/>
      <c r="OS29" s="424"/>
      <c r="OT29" s="424"/>
      <c r="OU29" s="424"/>
      <c r="OV29" s="424"/>
      <c r="OW29" s="424"/>
      <c r="OX29" s="424"/>
      <c r="OY29" s="424"/>
      <c r="OZ29" s="424"/>
      <c r="PA29" s="424"/>
      <c r="PB29" s="424"/>
      <c r="PC29" s="424"/>
      <c r="PD29" s="424"/>
      <c r="PE29" s="424"/>
      <c r="PF29" s="424"/>
      <c r="PG29" s="424"/>
      <c r="PH29" s="424"/>
      <c r="PI29" s="424"/>
      <c r="PJ29" s="424"/>
      <c r="PK29" s="424"/>
      <c r="PL29" s="424"/>
      <c r="PM29" s="424"/>
      <c r="PN29" s="424"/>
      <c r="PO29" s="424"/>
      <c r="PP29" s="424"/>
      <c r="PQ29" s="424"/>
      <c r="PR29" s="424"/>
      <c r="PS29" s="424"/>
      <c r="PT29" s="424"/>
      <c r="PU29" s="424"/>
      <c r="PV29" s="424"/>
      <c r="PW29" s="424"/>
      <c r="PX29" s="424"/>
      <c r="PY29" s="424"/>
      <c r="PZ29" s="424"/>
      <c r="QA29" s="424"/>
      <c r="QB29" s="424"/>
      <c r="QC29" s="424"/>
      <c r="QD29" s="424"/>
      <c r="QE29" s="424"/>
      <c r="QF29" s="424"/>
      <c r="QG29" s="424"/>
      <c r="QH29" s="424"/>
      <c r="QI29" s="424"/>
      <c r="QJ29" s="424"/>
      <c r="QK29" s="424"/>
      <c r="QL29" s="424"/>
      <c r="QM29" s="424"/>
      <c r="QN29" s="424"/>
      <c r="QO29" s="424"/>
      <c r="QP29" s="424"/>
      <c r="QQ29" s="424"/>
      <c r="QR29" s="424"/>
      <c r="QS29" s="424"/>
      <c r="QT29" s="424"/>
      <c r="QU29" s="424"/>
      <c r="QV29" s="424"/>
      <c r="QW29" s="424"/>
      <c r="QX29" s="424"/>
      <c r="QY29" s="424"/>
      <c r="QZ29" s="424"/>
      <c r="RA29" s="424"/>
      <c r="RB29" s="424"/>
      <c r="RC29" s="424"/>
      <c r="RD29" s="424"/>
      <c r="RE29" s="424"/>
      <c r="RF29" s="424"/>
      <c r="RG29" s="424"/>
      <c r="RH29" s="424"/>
      <c r="RI29" s="424"/>
      <c r="RJ29" s="424"/>
      <c r="RK29" s="424"/>
      <c r="RL29" s="424"/>
      <c r="RM29" s="424"/>
      <c r="RN29" s="424"/>
      <c r="RO29" s="424"/>
      <c r="RP29" s="424"/>
      <c r="RQ29" s="424"/>
      <c r="RR29" s="424"/>
      <c r="RS29" s="424"/>
      <c r="RT29" s="424"/>
      <c r="RU29" s="424"/>
      <c r="RV29" s="424"/>
      <c r="RW29" s="424"/>
      <c r="RX29" s="424"/>
      <c r="RY29" s="424"/>
      <c r="RZ29" s="424"/>
      <c r="SA29" s="424"/>
      <c r="SB29" s="424"/>
      <c r="SC29" s="424"/>
      <c r="SD29" s="424"/>
      <c r="SE29" s="424"/>
      <c r="SF29" s="424"/>
      <c r="SG29" s="424"/>
      <c r="SH29" s="424"/>
      <c r="SI29" s="424"/>
      <c r="SJ29" s="424"/>
      <c r="SK29" s="424"/>
      <c r="SL29" s="424"/>
      <c r="SM29" s="424"/>
      <c r="SN29" s="424"/>
      <c r="SO29" s="424"/>
      <c r="SP29" s="424"/>
      <c r="SQ29" s="424"/>
      <c r="SR29" s="424"/>
      <c r="SS29" s="534"/>
      <c r="ST29" s="534"/>
      <c r="SU29" s="534"/>
      <c r="SV29" s="534"/>
      <c r="SW29" s="534"/>
      <c r="SX29" s="534"/>
      <c r="SY29" s="534"/>
      <c r="SZ29" s="534"/>
      <c r="TA29" s="534"/>
      <c r="TB29" s="534"/>
      <c r="TC29" s="534"/>
      <c r="TD29" s="534"/>
      <c r="TE29" s="534"/>
      <c r="TF29" s="534"/>
      <c r="TG29" s="534"/>
      <c r="TH29" s="534"/>
      <c r="TI29" s="534"/>
      <c r="TJ29" s="534"/>
      <c r="TK29" s="534"/>
      <c r="TL29" s="534"/>
      <c r="TM29" s="534"/>
      <c r="TN29" s="534"/>
      <c r="TO29" s="534"/>
      <c r="TP29" s="534"/>
      <c r="TQ29" s="534"/>
      <c r="TR29" s="534"/>
      <c r="TS29" s="534"/>
      <c r="TT29" s="534"/>
      <c r="TU29" s="534"/>
      <c r="TV29" s="534"/>
      <c r="TW29" s="534"/>
      <c r="TX29" s="534"/>
      <c r="TY29" s="534"/>
      <c r="TZ29" s="534"/>
      <c r="UA29" s="534"/>
      <c r="UB29" s="534"/>
      <c r="UC29" s="534"/>
      <c r="UD29" s="534"/>
      <c r="UE29" s="534"/>
      <c r="UF29" s="534"/>
      <c r="UG29" s="534"/>
      <c r="UH29" s="534"/>
      <c r="UI29" s="534"/>
      <c r="UJ29" s="534"/>
      <c r="UK29" s="534"/>
      <c r="UL29" s="534"/>
      <c r="UM29" s="534"/>
      <c r="UN29" s="534"/>
      <c r="UO29" s="534"/>
      <c r="UP29" s="534"/>
      <c r="UQ29" s="534"/>
      <c r="UR29" s="534"/>
      <c r="US29" s="534"/>
      <c r="UT29" s="534"/>
      <c r="UU29" s="534"/>
      <c r="UV29" s="534"/>
      <c r="UW29" s="534"/>
      <c r="UX29" s="534"/>
      <c r="UY29" s="534"/>
      <c r="UZ29" s="534"/>
      <c r="VA29" s="534"/>
      <c r="VB29" s="534"/>
      <c r="VC29" s="534"/>
      <c r="VD29" s="534"/>
      <c r="VE29" s="534"/>
      <c r="VF29" s="534"/>
      <c r="VG29" s="534"/>
      <c r="VH29" s="534"/>
      <c r="VI29" s="534"/>
      <c r="VJ29" s="534"/>
      <c r="VK29" s="534"/>
      <c r="VL29" s="534"/>
      <c r="VM29" s="534"/>
      <c r="VN29" s="534"/>
      <c r="VO29" s="534"/>
      <c r="VP29" s="534"/>
      <c r="VQ29" s="534"/>
      <c r="VR29" s="534"/>
      <c r="VS29" s="534"/>
      <c r="VT29" s="534"/>
      <c r="VU29" s="534"/>
      <c r="VV29" s="534"/>
      <c r="VW29" s="534"/>
      <c r="VX29" s="534"/>
      <c r="VY29" s="534"/>
      <c r="VZ29" s="534"/>
      <c r="WA29" s="534"/>
      <c r="WB29" s="534"/>
      <c r="WC29" s="534"/>
      <c r="WD29" s="534"/>
      <c r="WE29" s="534"/>
      <c r="WF29" s="534"/>
      <c r="WG29" s="534"/>
      <c r="WH29" s="534"/>
      <c r="WI29" s="534"/>
      <c r="WJ29" s="534"/>
      <c r="WK29" s="534"/>
      <c r="WL29" s="534"/>
      <c r="WM29" s="534"/>
      <c r="WN29" s="534"/>
      <c r="WO29" s="534"/>
      <c r="WP29" s="534"/>
      <c r="WQ29" s="534"/>
      <c r="WR29" s="534"/>
      <c r="WS29" s="534"/>
      <c r="WT29" s="534"/>
      <c r="WU29" s="534"/>
      <c r="WV29" s="534"/>
      <c r="WW29" s="534"/>
      <c r="WX29" s="534"/>
      <c r="WY29" s="534"/>
      <c r="WZ29" s="534"/>
      <c r="XA29" s="534"/>
      <c r="XB29" s="534"/>
      <c r="XC29" s="534"/>
      <c r="XD29" s="534"/>
      <c r="XE29" s="534"/>
      <c r="XF29" s="534"/>
      <c r="XG29" s="534"/>
      <c r="XH29" s="534"/>
      <c r="XI29" s="534"/>
      <c r="XJ29" s="534"/>
      <c r="XK29" s="534"/>
      <c r="XL29" s="534"/>
      <c r="XM29" s="534"/>
      <c r="XN29" s="534"/>
      <c r="XO29" s="534"/>
      <c r="XP29" s="534"/>
      <c r="XQ29" s="534"/>
      <c r="XR29" s="534"/>
      <c r="XS29" s="534"/>
      <c r="XT29" s="534"/>
      <c r="XU29" s="534"/>
      <c r="XV29" s="534"/>
      <c r="XW29" s="534"/>
      <c r="XX29" s="534"/>
      <c r="XY29" s="534"/>
      <c r="XZ29" s="534"/>
      <c r="YA29" s="534"/>
      <c r="YB29" s="534"/>
      <c r="YC29" s="534"/>
      <c r="YD29" s="534"/>
      <c r="YE29" s="534"/>
      <c r="YF29" s="534"/>
      <c r="YG29" s="534"/>
      <c r="YH29" s="534"/>
      <c r="YI29" s="534"/>
      <c r="YJ29" s="534"/>
      <c r="YK29" s="534"/>
      <c r="YL29" s="534"/>
      <c r="YM29" s="534"/>
      <c r="YN29" s="534"/>
      <c r="YO29" s="534"/>
      <c r="YP29" s="534"/>
      <c r="YQ29" s="534"/>
      <c r="YR29" s="534"/>
      <c r="YS29" s="534"/>
      <c r="YT29" s="534"/>
      <c r="YU29" s="534"/>
      <c r="YV29" s="534"/>
      <c r="YW29" s="534"/>
      <c r="YX29" s="534"/>
      <c r="YY29" s="534"/>
      <c r="YZ29" s="534"/>
      <c r="ZA29" s="534"/>
      <c r="ZB29" s="534"/>
      <c r="ZC29" s="534"/>
      <c r="ZD29" s="534"/>
      <c r="ZE29" s="534"/>
      <c r="ZF29" s="534"/>
      <c r="ZG29" s="534"/>
      <c r="ZH29" s="534"/>
      <c r="ZI29" s="534"/>
      <c r="ZJ29" s="535"/>
      <c r="ZK29" s="424"/>
      <c r="ZL29" s="424"/>
      <c r="ZM29" s="424"/>
      <c r="ZN29" s="424"/>
      <c r="AAR29" s="229"/>
      <c r="AAS29" s="229"/>
      <c r="AAT29" s="229"/>
      <c r="AAU29" s="229"/>
      <c r="AAV29" s="229"/>
      <c r="ACI29" s="534"/>
      <c r="ACJ29" s="534"/>
      <c r="ACK29" s="534"/>
      <c r="ACL29" s="534"/>
      <c r="ACM29" s="534"/>
      <c r="ACN29" s="534"/>
      <c r="ACO29" s="534"/>
      <c r="ACP29" s="534"/>
      <c r="ACQ29" s="534"/>
      <c r="ACR29" s="534"/>
      <c r="ACS29" s="534"/>
      <c r="ACT29" s="534"/>
      <c r="ACU29" s="534"/>
      <c r="ACV29" s="534"/>
      <c r="ACW29" s="534"/>
      <c r="ACX29" s="534"/>
      <c r="ACY29" s="534"/>
      <c r="ACZ29" s="534"/>
      <c r="ADA29" s="534"/>
      <c r="ADB29" s="534"/>
      <c r="ADC29" s="534"/>
      <c r="ADD29" s="534"/>
      <c r="ADE29" s="534"/>
      <c r="ADF29" s="534"/>
      <c r="ADG29" s="534"/>
      <c r="ADH29" s="534"/>
      <c r="ADI29" s="534"/>
      <c r="ADJ29" s="534"/>
      <c r="ADW29" s="340"/>
      <c r="ADX29" s="340"/>
      <c r="ADY29" s="340"/>
      <c r="ADZ29" s="340"/>
      <c r="AEA29" s="340"/>
      <c r="AEB29" s="340"/>
      <c r="AEC29" s="340"/>
      <c r="AED29" s="340"/>
      <c r="AEE29" s="340"/>
      <c r="AEF29" s="340"/>
      <c r="AEP29" s="424"/>
      <c r="AEQ29" s="424"/>
      <c r="AER29" s="424"/>
      <c r="AES29" s="424"/>
      <c r="AET29" s="424"/>
      <c r="AEU29" s="424"/>
      <c r="AEV29" s="424"/>
      <c r="AEW29" s="424"/>
      <c r="AEX29" s="424"/>
      <c r="AEY29" s="536"/>
      <c r="AEZ29" s="536"/>
      <c r="AFA29" s="536"/>
      <c r="AFB29" s="536"/>
      <c r="AFC29" s="232"/>
      <c r="AFD29" s="232"/>
      <c r="AFE29" s="232"/>
      <c r="AFF29" s="232"/>
      <c r="AFG29" s="232"/>
      <c r="AFH29" s="232"/>
      <c r="AFI29" s="232"/>
      <c r="AFJ29" s="232"/>
      <c r="AGN29" s="214"/>
      <c r="AGO29" s="214"/>
      <c r="AGP29" s="214"/>
      <c r="AGQ29" s="58"/>
      <c r="AGR29" s="58"/>
      <c r="AIX29" s="214"/>
      <c r="AIY29" s="214"/>
      <c r="AIZ29" s="214"/>
      <c r="AJA29" s="214"/>
      <c r="AJB29" s="214"/>
      <c r="AJC29" s="214"/>
      <c r="AJD29" s="214"/>
      <c r="AJE29" s="214"/>
      <c r="AJF29" s="214"/>
      <c r="AJG29" s="214"/>
      <c r="AJH29" s="214"/>
      <c r="AJI29" s="214"/>
      <c r="AJJ29" s="214"/>
      <c r="AJK29" s="214"/>
      <c r="AJL29" s="214"/>
      <c r="AJM29" s="214"/>
      <c r="AJN29" s="214"/>
      <c r="AJO29" s="214"/>
      <c r="AJP29" s="214"/>
      <c r="AJQ29" s="214"/>
      <c r="AJR29" s="214"/>
      <c r="AJS29" s="214"/>
      <c r="AJT29" s="214"/>
      <c r="AJU29" s="214"/>
      <c r="AJV29" s="214"/>
      <c r="AJW29" s="214"/>
      <c r="AJX29" s="214"/>
      <c r="AJY29" s="214"/>
      <c r="AJZ29" s="214"/>
      <c r="AKA29" s="214"/>
      <c r="AKB29" s="214"/>
      <c r="AKC29" s="214"/>
      <c r="AKI29" s="214"/>
      <c r="AKJ29" s="214"/>
      <c r="AKK29" s="214"/>
      <c r="AKL29" s="214"/>
      <c r="AKM29" s="214"/>
      <c r="AKN29" s="214"/>
      <c r="AKO29" s="214"/>
      <c r="AKP29" s="214"/>
      <c r="AKQ29" s="214"/>
      <c r="AKR29" s="214"/>
      <c r="AKS29" s="214"/>
      <c r="AKT29" s="214"/>
      <c r="AKY29" s="232"/>
      <c r="AKZ29" s="232"/>
      <c r="ALA29" s="232"/>
      <c r="ALB29" s="232"/>
      <c r="ALG29" s="537"/>
      <c r="ALH29" s="537"/>
      <c r="ALI29" s="537"/>
      <c r="ALJ29" s="537"/>
      <c r="ALK29" s="537"/>
      <c r="ALL29" s="537"/>
      <c r="ALM29" s="537"/>
      <c r="ALN29" s="537"/>
      <c r="ALO29" s="537"/>
      <c r="ALP29" s="537"/>
      <c r="ALQ29" s="537"/>
      <c r="ALR29" s="537"/>
      <c r="ALS29" s="537"/>
      <c r="ALT29" s="537"/>
      <c r="ATD29" s="214"/>
      <c r="ATE29" s="214"/>
      <c r="ATF29" s="214"/>
      <c r="ATG29" s="214"/>
      <c r="ATH29" s="214"/>
      <c r="ATI29" s="214"/>
      <c r="ATJ29" s="214"/>
      <c r="ATK29" s="214"/>
      <c r="ATL29" s="214"/>
      <c r="ATM29" s="214"/>
      <c r="ATN29" s="214"/>
      <c r="ATO29" s="214"/>
      <c r="ATP29" s="214"/>
      <c r="ATQ29" s="214"/>
      <c r="ATR29" s="214"/>
      <c r="ATS29" s="214"/>
      <c r="ATT29" s="214"/>
      <c r="ATU29" s="214"/>
      <c r="ATV29" s="214"/>
      <c r="ATW29" s="424"/>
      <c r="ATX29" s="424"/>
      <c r="ATY29" s="424"/>
      <c r="ATZ29" s="424"/>
      <c r="AUA29" s="424"/>
      <c r="AUB29" s="424"/>
      <c r="AUC29" s="424"/>
      <c r="AUD29" s="424"/>
      <c r="AUE29" s="424"/>
      <c r="AUF29" s="424"/>
      <c r="AUG29" s="424"/>
      <c r="AUH29" s="424"/>
      <c r="AUI29" s="424"/>
      <c r="AUJ29" s="424"/>
      <c r="AUK29" s="214"/>
      <c r="AUL29" s="214"/>
      <c r="AUM29" s="214"/>
      <c r="AUN29" s="214"/>
      <c r="AUO29" s="214"/>
      <c r="AUP29" s="214"/>
      <c r="AUQ29" s="214"/>
      <c r="AUR29" s="214"/>
      <c r="AUS29" s="214"/>
      <c r="AUT29" s="214"/>
      <c r="AUU29" s="214"/>
      <c r="AUV29" s="214"/>
      <c r="AUW29" s="214"/>
      <c r="AUX29" s="214"/>
      <c r="AUY29" s="214"/>
      <c r="AUZ29" s="214"/>
      <c r="AVA29" s="214"/>
      <c r="AVB29" s="214"/>
      <c r="AVC29" s="214"/>
      <c r="AVD29" s="214"/>
      <c r="AVE29" s="214"/>
      <c r="AVF29" s="214"/>
      <c r="AVG29" s="214"/>
      <c r="AVH29" s="214"/>
      <c r="AVI29" s="214"/>
      <c r="AVJ29" s="214"/>
      <c r="AVK29" s="214"/>
      <c r="AVL29" s="214"/>
      <c r="AVM29" s="214"/>
      <c r="AVN29" s="214"/>
      <c r="AVO29" s="214"/>
      <c r="AVP29" s="214"/>
      <c r="AVQ29" s="214"/>
      <c r="AVR29" s="214"/>
      <c r="AVS29" s="214"/>
      <c r="AVT29" s="214"/>
      <c r="AVU29" s="214"/>
      <c r="AVV29" s="214"/>
      <c r="AVW29" s="214"/>
      <c r="AVX29" s="214"/>
      <c r="AVY29" s="214"/>
      <c r="AVZ29" s="214"/>
      <c r="AWA29" s="214"/>
      <c r="AWB29" s="214"/>
      <c r="AWC29" s="214"/>
      <c r="AWD29" s="214"/>
      <c r="AWE29" s="214"/>
      <c r="AWF29" s="214"/>
      <c r="AWG29" s="214"/>
      <c r="AWH29" s="214"/>
      <c r="AWI29" s="214"/>
      <c r="AWJ29" s="214"/>
      <c r="AWK29" s="214"/>
      <c r="AWL29" s="214"/>
      <c r="AWM29" s="214"/>
      <c r="AWN29" s="214"/>
      <c r="AWO29" s="214"/>
      <c r="AWP29" s="214"/>
      <c r="AWQ29" s="214"/>
      <c r="AWR29" s="214"/>
      <c r="AWS29" s="214"/>
      <c r="AWT29" s="214"/>
      <c r="AWU29" s="214"/>
      <c r="AWV29" s="214"/>
      <c r="AWW29" s="214"/>
      <c r="AWX29" s="214"/>
      <c r="AWY29" s="214"/>
      <c r="AWZ29" s="214"/>
      <c r="AXA29" s="214"/>
      <c r="AXB29" s="214"/>
      <c r="AXC29" s="214"/>
      <c r="AXD29" s="214"/>
      <c r="AXE29" s="214"/>
      <c r="AXF29" s="214"/>
      <c r="AXG29" s="214"/>
      <c r="AXH29" s="214"/>
      <c r="AXI29" s="214"/>
      <c r="AXJ29" s="214"/>
      <c r="AXK29" s="214"/>
      <c r="AXL29" s="214"/>
      <c r="AXM29" s="214"/>
      <c r="AXN29" s="214"/>
      <c r="AXO29" s="214"/>
      <c r="AXP29" s="214"/>
      <c r="AXQ29" s="214"/>
      <c r="AXR29" s="214"/>
      <c r="AXS29" s="214"/>
      <c r="AXT29" s="214"/>
      <c r="AXU29" s="214"/>
      <c r="AXV29" s="214"/>
      <c r="AXW29" s="214"/>
      <c r="AXX29" s="214"/>
      <c r="AXY29" s="214"/>
      <c r="AXZ29" s="214"/>
      <c r="AYA29" s="214"/>
      <c r="AYB29" s="214"/>
      <c r="AYC29" s="214"/>
      <c r="AYD29" s="214"/>
      <c r="AYE29" s="214"/>
      <c r="AYF29" s="214"/>
      <c r="AYG29" s="214"/>
      <c r="AYH29" s="214"/>
      <c r="AYI29" s="214"/>
      <c r="AYJ29" s="214"/>
      <c r="AYK29" s="214"/>
      <c r="AYL29" s="214"/>
      <c r="AYM29" s="214"/>
      <c r="AYN29" s="214"/>
      <c r="AYO29" s="214"/>
      <c r="AYP29" s="214"/>
      <c r="AYQ29" s="214"/>
      <c r="AYR29" s="214"/>
      <c r="AYS29" s="214"/>
      <c r="AYT29" s="214"/>
      <c r="AYU29" s="214"/>
      <c r="AYV29" s="214"/>
      <c r="AYW29" s="214"/>
      <c r="AYX29" s="214"/>
      <c r="AYY29" s="214"/>
      <c r="AYZ29" s="214"/>
      <c r="AZA29" s="214"/>
      <c r="AZB29" s="214"/>
      <c r="AZC29" s="214"/>
      <c r="AZD29" s="214"/>
      <c r="AZE29" s="214"/>
      <c r="AZF29" s="214"/>
      <c r="AZG29" s="214"/>
      <c r="AZH29" s="214"/>
      <c r="AZI29" s="214"/>
      <c r="AZJ29" s="214"/>
      <c r="AZK29" s="214"/>
      <c r="AZL29" s="214"/>
      <c r="AZM29" s="214"/>
      <c r="AZN29" s="214"/>
      <c r="AZO29" s="214"/>
      <c r="AZP29" s="214"/>
      <c r="AZQ29" s="214"/>
      <c r="AZR29" s="214"/>
      <c r="AZS29" s="214"/>
      <c r="AZT29" s="214"/>
      <c r="AZU29" s="214"/>
      <c r="AZV29" s="214"/>
      <c r="AZW29" s="214"/>
      <c r="AZX29" s="214"/>
      <c r="AZY29" s="214"/>
      <c r="AZZ29" s="214"/>
      <c r="BAA29" s="214"/>
      <c r="BAB29" s="214"/>
      <c r="BAC29" s="214"/>
      <c r="BAD29" s="214"/>
      <c r="BAE29" s="214"/>
      <c r="BAF29" s="214"/>
      <c r="BAG29" s="214"/>
      <c r="BAH29" s="214"/>
      <c r="BAI29" s="214"/>
      <c r="BAJ29" s="214"/>
      <c r="BAK29" s="214"/>
      <c r="BAL29" s="214"/>
      <c r="BAM29" s="214"/>
      <c r="BAN29" s="214"/>
      <c r="BAO29" s="214"/>
      <c r="BAP29" s="214"/>
      <c r="BAQ29" s="214"/>
      <c r="BAR29" s="214"/>
      <c r="BAS29" s="214"/>
      <c r="BAT29" s="214"/>
      <c r="BAU29" s="214"/>
      <c r="BAV29" s="214"/>
      <c r="BAW29" s="214"/>
      <c r="BAX29" s="214"/>
      <c r="BAY29" s="214"/>
      <c r="BAZ29" s="214"/>
      <c r="BBA29" s="214"/>
      <c r="BBB29" s="214"/>
      <c r="BBC29" s="214"/>
      <c r="BBD29" s="214"/>
      <c r="BBE29" s="214"/>
      <c r="BBF29" s="214"/>
      <c r="BBG29" s="214"/>
      <c r="BBH29" s="214"/>
      <c r="BBI29" s="214"/>
      <c r="BBJ29" s="214"/>
      <c r="BBK29" s="214"/>
      <c r="BBL29" s="214"/>
      <c r="BBM29" s="214"/>
      <c r="BBN29" s="214"/>
      <c r="BBO29" s="214"/>
      <c r="BBP29" s="214"/>
      <c r="BBQ29" s="214"/>
      <c r="BBR29" s="214"/>
      <c r="BBS29" s="214"/>
      <c r="BBT29" s="214"/>
      <c r="BBU29" s="214"/>
      <c r="BBV29" s="214"/>
      <c r="BBW29" s="214"/>
      <c r="BBX29" s="214"/>
      <c r="BBY29" s="214"/>
      <c r="BBZ29" s="214"/>
      <c r="BCA29" s="214"/>
      <c r="BCB29" s="214"/>
      <c r="BCC29" s="214"/>
      <c r="BCD29" s="214"/>
      <c r="BCE29" s="214"/>
      <c r="BCF29" s="214"/>
      <c r="BCG29" s="214"/>
      <c r="BCH29" s="214"/>
      <c r="BCI29" s="214"/>
      <c r="BCJ29" s="214"/>
      <c r="BCK29" s="214"/>
      <c r="BCL29" s="214"/>
      <c r="BCM29" s="214"/>
      <c r="BCN29" s="214"/>
      <c r="BCO29" s="214"/>
      <c r="BCP29" s="214"/>
      <c r="BCQ29" s="214"/>
      <c r="BCR29" s="214"/>
      <c r="BCS29" s="214"/>
      <c r="BCT29" s="214"/>
      <c r="BCU29" s="214"/>
      <c r="BCV29" s="214"/>
      <c r="BCW29" s="214"/>
      <c r="BCX29" s="214"/>
      <c r="BCY29" s="214"/>
      <c r="BCZ29" s="214"/>
      <c r="BDA29" s="214"/>
      <c r="BDB29" s="214"/>
      <c r="BDC29" s="214"/>
      <c r="BDD29" s="214"/>
      <c r="BDE29" s="214"/>
      <c r="BDF29" s="214"/>
      <c r="BDG29" s="214"/>
      <c r="BDH29" s="214"/>
      <c r="BDI29" s="214"/>
      <c r="BDJ29" s="214"/>
      <c r="BDK29" s="214"/>
      <c r="BDL29" s="214"/>
      <c r="BDM29" s="214"/>
      <c r="BDN29" s="214"/>
      <c r="BDO29" s="214"/>
      <c r="BDP29" s="214"/>
      <c r="BDQ29" s="214"/>
      <c r="BDR29" s="214"/>
      <c r="BDS29" s="214"/>
      <c r="BDT29" s="214"/>
      <c r="BDU29" s="214"/>
      <c r="BDV29" s="214"/>
      <c r="BDW29" s="214"/>
      <c r="BDX29" s="214"/>
      <c r="BDY29" s="214"/>
      <c r="BDZ29" s="214"/>
      <c r="BEA29" s="214"/>
      <c r="BEB29" s="214"/>
      <c r="BEC29" s="214"/>
      <c r="BED29" s="214"/>
      <c r="BEE29" s="214"/>
      <c r="BEF29" s="214"/>
      <c r="BEG29" s="214"/>
      <c r="BEH29" s="214"/>
      <c r="BEI29" s="214"/>
      <c r="BEJ29" s="214"/>
      <c r="BEK29" s="214"/>
      <c r="BEL29" s="214"/>
      <c r="BEM29" s="214"/>
      <c r="BEN29" s="214"/>
      <c r="BEO29" s="214"/>
      <c r="BEP29" s="214"/>
      <c r="BEQ29" s="214"/>
      <c r="BER29" s="214"/>
      <c r="BES29" s="214"/>
      <c r="BET29" s="214"/>
      <c r="BEU29" s="214"/>
      <c r="BEV29" s="214"/>
      <c r="BEW29" s="214"/>
      <c r="BEX29" s="214"/>
      <c r="BEY29" s="214"/>
      <c r="BEZ29" s="214"/>
      <c r="BFA29" s="214"/>
      <c r="BFB29" s="214"/>
      <c r="BFC29" s="214"/>
      <c r="BFD29" s="214"/>
      <c r="BFE29" s="214"/>
      <c r="BFF29" s="214"/>
      <c r="BFG29" s="214"/>
      <c r="BFH29" s="214"/>
      <c r="BFI29" s="214"/>
      <c r="BFJ29" s="214"/>
      <c r="BFK29" s="214"/>
      <c r="BFL29" s="214"/>
      <c r="BFM29" s="214"/>
      <c r="BFN29" s="214"/>
      <c r="BFO29" s="214"/>
      <c r="BFP29" s="214"/>
      <c r="BFQ29" s="214"/>
      <c r="BFR29" s="214"/>
      <c r="BFS29" s="214"/>
      <c r="BFT29" s="214"/>
      <c r="BFU29" s="214"/>
      <c r="BFV29" s="214"/>
      <c r="BFW29" s="214"/>
      <c r="BFX29" s="214"/>
      <c r="BFY29" s="214"/>
      <c r="BFZ29" s="214"/>
      <c r="BGA29" s="214"/>
      <c r="BGB29" s="214"/>
      <c r="BGC29" s="214"/>
      <c r="BGD29" s="214"/>
      <c r="BGE29" s="214"/>
      <c r="BGF29" s="214"/>
      <c r="BGG29" s="214"/>
      <c r="BGH29" s="214"/>
      <c r="BGI29" s="214"/>
      <c r="BGJ29" s="214"/>
      <c r="BGK29" s="214"/>
      <c r="BGL29" s="214"/>
      <c r="BGM29" s="214"/>
      <c r="BGN29" s="214"/>
      <c r="BGO29" s="214"/>
      <c r="BGP29" s="214"/>
      <c r="BGQ29" s="214"/>
      <c r="BGR29" s="214"/>
      <c r="BGS29" s="214"/>
      <c r="BGT29" s="214"/>
      <c r="BGU29" s="214"/>
      <c r="BGV29" s="214"/>
      <c r="BGW29" s="214"/>
      <c r="BGX29" s="214"/>
      <c r="BGY29" s="214"/>
      <c r="BGZ29" s="214"/>
      <c r="BHA29" s="214"/>
      <c r="BHB29" s="214"/>
      <c r="BLM29" s="424"/>
      <c r="BLN29" s="424"/>
      <c r="BLO29" s="424"/>
      <c r="BLP29" s="424"/>
      <c r="BLQ29" s="424"/>
      <c r="BLR29" s="424"/>
      <c r="BLS29" s="424"/>
      <c r="BLT29" s="424"/>
      <c r="BLU29" s="424"/>
      <c r="BLV29" s="424"/>
      <c r="BLW29" s="424"/>
      <c r="BLX29" s="424"/>
      <c r="BLY29" s="424"/>
      <c r="BLZ29" s="424"/>
      <c r="BMA29" s="424"/>
      <c r="BMB29" s="424"/>
      <c r="BMC29" s="424"/>
      <c r="BMD29" s="424"/>
      <c r="BME29" s="424"/>
      <c r="BMF29" s="424"/>
      <c r="BSL29" s="228"/>
      <c r="BSM29" s="228"/>
      <c r="BSN29" s="536"/>
      <c r="BSO29" s="536"/>
      <c r="BSP29" s="536"/>
      <c r="BSQ29" s="536"/>
      <c r="BSR29" s="536"/>
      <c r="BSS29" s="536"/>
      <c r="BST29" s="536"/>
      <c r="BSU29" s="536"/>
      <c r="BSV29" s="536"/>
      <c r="BSW29" s="536"/>
      <c r="BTN29" s="214"/>
      <c r="BTO29" s="214"/>
      <c r="BTP29" s="214"/>
      <c r="BTQ29" s="214"/>
      <c r="BTR29" s="214"/>
      <c r="BTS29" s="214"/>
      <c r="BTT29" s="214"/>
      <c r="BTU29" s="214"/>
      <c r="BTV29" s="214"/>
      <c r="BTW29" s="214"/>
      <c r="BTX29" s="214"/>
      <c r="BTY29" s="214"/>
      <c r="BTZ29" s="214"/>
      <c r="BUA29" s="214"/>
      <c r="BUB29" s="214"/>
      <c r="BUC29" s="214"/>
      <c r="BUD29" s="214"/>
      <c r="BUE29" s="214"/>
      <c r="BUF29" s="214"/>
      <c r="BUG29" s="214"/>
      <c r="BUH29" s="214"/>
      <c r="BUI29" s="214"/>
      <c r="BUJ29" s="214"/>
      <c r="BUK29" s="214"/>
      <c r="BUL29" s="214"/>
      <c r="BUM29" s="214"/>
      <c r="BWN29" s="341"/>
      <c r="BWO29" s="341"/>
      <c r="BWP29" s="341"/>
      <c r="BWQ29" s="341"/>
      <c r="BWR29" s="341"/>
      <c r="BWS29" s="341"/>
      <c r="BWT29" s="341"/>
      <c r="BWU29" s="341"/>
      <c r="BWV29" s="341"/>
      <c r="BWW29" s="341"/>
      <c r="BWX29" s="341"/>
      <c r="BWY29" s="341"/>
      <c r="BWZ29" s="341"/>
      <c r="BXA29" s="341"/>
      <c r="BXB29" s="341"/>
      <c r="BXC29" s="341"/>
      <c r="BXD29" s="341"/>
      <c r="BXE29" s="341"/>
      <c r="BXF29" s="341"/>
      <c r="BXG29" s="341"/>
      <c r="BXH29" s="341"/>
      <c r="BXI29" s="341"/>
      <c r="BXJ29" s="341"/>
      <c r="BXK29" s="341"/>
      <c r="BXL29" s="341"/>
      <c r="BXM29" s="341"/>
      <c r="BXN29" s="341"/>
      <c r="BXO29" s="341"/>
      <c r="BYB29" s="230"/>
      <c r="BYC29" s="230"/>
      <c r="BYD29" s="143"/>
      <c r="BYE29" s="143"/>
      <c r="BYF29" s="143"/>
      <c r="BYG29" s="143"/>
      <c r="BYH29" s="537"/>
      <c r="BYI29" s="537"/>
      <c r="BYJ29" s="537"/>
      <c r="BYK29" s="537"/>
      <c r="BYZ29" s="536"/>
      <c r="BZA29" s="536"/>
      <c r="BZB29" s="536"/>
      <c r="BZC29" s="536"/>
      <c r="BZD29" s="536"/>
      <c r="BZE29" s="536"/>
      <c r="BZF29" s="536"/>
      <c r="BZG29" s="536"/>
      <c r="BZH29" s="536"/>
      <c r="BZI29" s="536"/>
    </row>
    <row r="30" spans="1:2037" s="321" customFormat="1">
      <c r="A30" s="232"/>
      <c r="B30" s="232"/>
      <c r="C30" s="228"/>
      <c r="D30" s="228"/>
      <c r="E30" s="228"/>
      <c r="F30" s="228"/>
      <c r="G30" s="228"/>
      <c r="H30" s="228"/>
      <c r="I30" s="228"/>
      <c r="J30" s="228"/>
      <c r="K30" s="228"/>
      <c r="L30" s="227"/>
      <c r="M30" s="227"/>
      <c r="N30" s="227"/>
      <c r="O30" s="227"/>
      <c r="P30" s="227"/>
      <c r="Q30" s="227"/>
      <c r="R30" s="227"/>
      <c r="S30" s="227"/>
      <c r="T30" s="227"/>
      <c r="U30" s="227"/>
      <c r="V30" s="227"/>
      <c r="W30" s="227"/>
      <c r="X30" s="227"/>
      <c r="Y30" s="227"/>
      <c r="Z30" s="228"/>
      <c r="AA30" s="228"/>
      <c r="AB30" s="228"/>
      <c r="AC30" s="228"/>
      <c r="AD30" s="228"/>
      <c r="AE30" s="311"/>
      <c r="AF30" s="228"/>
      <c r="AG30" s="228"/>
      <c r="AH30" s="228"/>
      <c r="AI30" s="228"/>
      <c r="AJ30" s="228"/>
      <c r="AK30" s="228"/>
      <c r="AL30" s="228"/>
      <c r="AM30" s="228"/>
      <c r="AN30" s="228"/>
      <c r="AO30" s="228"/>
      <c r="AP30" s="228"/>
      <c r="AQ30" s="228"/>
      <c r="AR30" s="228"/>
      <c r="AS30" s="228"/>
      <c r="AT30" s="228"/>
      <c r="AU30" s="228"/>
      <c r="AV30" s="228"/>
      <c r="AW30" s="228"/>
      <c r="AX30" s="228"/>
      <c r="AY30" s="228"/>
      <c r="AZ30" s="228"/>
      <c r="BA30" s="228"/>
      <c r="BB30" s="228"/>
      <c r="BC30" s="228"/>
      <c r="BD30" s="228"/>
      <c r="BE30" s="228"/>
      <c r="BF30" s="228"/>
      <c r="BG30" s="228"/>
      <c r="BH30" s="424"/>
      <c r="BI30" s="424"/>
      <c r="BJ30" s="424"/>
      <c r="BK30" s="424"/>
      <c r="BL30" s="424"/>
      <c r="BM30" s="424"/>
      <c r="BN30" s="424"/>
      <c r="BO30" s="424"/>
      <c r="BP30" s="424"/>
      <c r="BQ30" s="424"/>
      <c r="BR30" s="424"/>
      <c r="BS30" s="424"/>
      <c r="BT30" s="424"/>
      <c r="BU30" s="424"/>
      <c r="BV30" s="424"/>
      <c r="BW30" s="424"/>
      <c r="BX30" s="424"/>
      <c r="BY30" s="424"/>
      <c r="BZ30" s="424"/>
      <c r="CA30" s="424"/>
      <c r="CB30" s="424"/>
      <c r="CC30" s="424"/>
      <c r="CD30" s="424"/>
      <c r="CE30" s="424"/>
      <c r="CF30" s="424"/>
      <c r="CG30" s="424"/>
      <c r="CH30" s="424"/>
      <c r="CI30" s="424"/>
      <c r="CJ30" s="424"/>
      <c r="CK30" s="424"/>
      <c r="CL30" s="424"/>
      <c r="CM30" s="424"/>
      <c r="CN30" s="424"/>
      <c r="CO30" s="424"/>
      <c r="CP30" s="424"/>
      <c r="CQ30" s="424"/>
      <c r="CR30" s="424"/>
      <c r="CS30" s="424"/>
      <c r="CT30" s="424"/>
      <c r="CU30" s="424"/>
      <c r="CV30" s="424"/>
      <c r="CW30" s="424"/>
      <c r="CX30" s="424"/>
      <c r="CY30" s="424"/>
      <c r="CZ30" s="424"/>
      <c r="DA30" s="424"/>
      <c r="DB30" s="424"/>
      <c r="DC30" s="424"/>
      <c r="DD30" s="424"/>
      <c r="DE30" s="424"/>
      <c r="DF30" s="424"/>
      <c r="DG30" s="424"/>
      <c r="DH30" s="424"/>
      <c r="DI30" s="424"/>
      <c r="DJ30" s="424"/>
      <c r="DK30" s="424"/>
      <c r="DL30" s="424"/>
      <c r="DM30" s="424"/>
      <c r="DN30" s="424"/>
      <c r="DO30" s="424"/>
      <c r="DP30" s="424"/>
      <c r="DQ30" s="424"/>
      <c r="DR30" s="424"/>
      <c r="DS30" s="424"/>
      <c r="DT30" s="424"/>
      <c r="DU30" s="424"/>
      <c r="DV30" s="424"/>
      <c r="DW30" s="424"/>
      <c r="DX30" s="424"/>
      <c r="DY30" s="424"/>
      <c r="DZ30" s="424"/>
      <c r="EA30" s="424"/>
      <c r="EB30" s="424"/>
      <c r="EC30" s="424"/>
      <c r="ED30" s="424"/>
      <c r="EE30" s="424"/>
      <c r="EF30" s="424"/>
      <c r="EG30" s="424"/>
      <c r="EH30" s="424"/>
      <c r="EI30" s="424"/>
      <c r="EJ30" s="424"/>
      <c r="EK30" s="424"/>
      <c r="EL30" s="424"/>
      <c r="EM30" s="424"/>
      <c r="EN30" s="424"/>
      <c r="EO30" s="424"/>
      <c r="EP30" s="424"/>
      <c r="EQ30" s="424"/>
      <c r="ER30" s="424"/>
      <c r="ES30" s="424"/>
      <c r="ET30" s="424"/>
      <c r="EU30" s="424"/>
      <c r="EV30" s="424"/>
      <c r="EW30" s="424"/>
      <c r="EX30" s="424"/>
      <c r="EY30" s="424"/>
      <c r="EZ30" s="424"/>
      <c r="FA30" s="424"/>
      <c r="FB30" s="424"/>
      <c r="FC30" s="424"/>
      <c r="FD30" s="424"/>
      <c r="FE30" s="424"/>
      <c r="FF30" s="424"/>
      <c r="FG30" s="424"/>
      <c r="FH30" s="424"/>
      <c r="FI30" s="424"/>
      <c r="FJ30" s="424"/>
      <c r="FK30" s="424"/>
      <c r="FL30" s="424"/>
      <c r="FM30" s="424"/>
      <c r="FN30" s="424"/>
      <c r="FO30" s="21"/>
      <c r="FP30" s="424"/>
      <c r="FQ30" s="4"/>
      <c r="FR30" s="424"/>
      <c r="FS30" s="424"/>
      <c r="FT30" s="424"/>
      <c r="FU30" s="424"/>
      <c r="FV30" s="424"/>
      <c r="FW30" s="424"/>
      <c r="FX30" s="424"/>
      <c r="FY30" s="424"/>
      <c r="FZ30" s="424"/>
      <c r="GA30" s="424"/>
      <c r="GB30" s="424"/>
      <c r="GC30" s="424"/>
      <c r="GD30" s="424"/>
      <c r="GE30" s="424"/>
      <c r="GF30" s="424"/>
      <c r="GG30" s="424"/>
      <c r="GH30" s="424"/>
      <c r="GI30" s="424"/>
      <c r="GJ30" s="424"/>
      <c r="GK30" s="424"/>
      <c r="GL30" s="424"/>
      <c r="GM30" s="424"/>
      <c r="GN30" s="424"/>
      <c r="GO30" s="424"/>
      <c r="GP30" s="424"/>
      <c r="GQ30" s="424"/>
      <c r="GR30" s="424"/>
      <c r="GS30" s="424"/>
      <c r="GT30" s="424"/>
      <c r="GU30" s="424"/>
      <c r="GV30" s="424"/>
      <c r="GW30" s="424"/>
      <c r="GX30" s="424"/>
      <c r="GY30" s="20"/>
      <c r="GZ30" s="424"/>
      <c r="HA30" s="20"/>
      <c r="HB30" s="424"/>
      <c r="HC30" s="20"/>
      <c r="HD30" s="424"/>
      <c r="HE30" s="424"/>
      <c r="HF30" s="424"/>
      <c r="HG30" s="20"/>
      <c r="HH30" s="424"/>
      <c r="HI30" s="424"/>
      <c r="HJ30" s="424"/>
      <c r="HK30" s="20"/>
      <c r="HL30" s="231"/>
      <c r="HM30" s="231"/>
      <c r="HN30" s="231"/>
      <c r="HO30" s="231"/>
      <c r="HP30" s="231"/>
      <c r="HQ30" s="424"/>
      <c r="HR30" s="958"/>
      <c r="HS30" s="958"/>
      <c r="HT30" s="958"/>
      <c r="HU30" s="958"/>
      <c r="HV30" s="958"/>
      <c r="HW30" s="958"/>
      <c r="HX30" s="958"/>
      <c r="HY30" s="958"/>
      <c r="HZ30" s="958"/>
      <c r="IA30" s="958"/>
      <c r="IB30" s="958"/>
      <c r="IC30" s="958"/>
      <c r="ID30" s="958"/>
      <c r="IE30" s="958"/>
      <c r="IF30" s="958"/>
      <c r="IG30" s="958"/>
      <c r="IH30" s="958"/>
      <c r="II30" s="958"/>
      <c r="IJ30" s="958"/>
      <c r="IK30" s="958"/>
      <c r="IL30" s="958"/>
      <c r="IM30" s="958"/>
      <c r="IN30" s="958"/>
      <c r="IO30" s="958"/>
      <c r="IP30" s="958"/>
      <c r="IQ30" s="958"/>
      <c r="IR30" s="958"/>
      <c r="IS30" s="958"/>
      <c r="IT30" s="958"/>
      <c r="IU30" s="958"/>
      <c r="IV30" s="958"/>
      <c r="IW30" s="958"/>
      <c r="IX30" s="958"/>
      <c r="IY30" s="958"/>
      <c r="IZ30" s="958"/>
      <c r="JA30" s="958"/>
      <c r="JB30" s="958"/>
      <c r="JC30" s="958"/>
      <c r="JD30" s="958"/>
      <c r="JE30" s="958"/>
      <c r="JF30" s="424"/>
      <c r="JG30" s="424"/>
      <c r="JH30" s="424"/>
      <c r="JI30" s="424"/>
      <c r="JJ30" s="424"/>
      <c r="JK30" s="424"/>
      <c r="JL30" s="424"/>
      <c r="JM30" s="424"/>
      <c r="JN30" s="424"/>
      <c r="JO30" s="424"/>
      <c r="JP30" s="424"/>
      <c r="JQ30" s="424"/>
      <c r="JR30" s="424"/>
      <c r="JS30" s="424"/>
      <c r="JT30" s="424"/>
      <c r="JU30" s="424"/>
      <c r="JV30" s="424"/>
      <c r="JW30" s="424"/>
      <c r="JX30" s="424"/>
      <c r="JY30" s="424"/>
      <c r="JZ30" s="424"/>
      <c r="KA30" s="424"/>
      <c r="KV30" s="228"/>
      <c r="KW30" s="228"/>
      <c r="KX30" s="228"/>
      <c r="KY30" s="228"/>
      <c r="KZ30" s="228"/>
      <c r="LA30" s="228"/>
      <c r="LB30" s="228"/>
      <c r="LC30" s="228"/>
      <c r="NJ30" s="424"/>
      <c r="NK30" s="424"/>
      <c r="NL30" s="424"/>
      <c r="NM30" s="424"/>
      <c r="NN30" s="424"/>
      <c r="NO30" s="424"/>
      <c r="NP30" s="424"/>
      <c r="NQ30" s="424"/>
      <c r="NR30" s="424"/>
      <c r="NS30" s="424"/>
      <c r="NT30" s="424"/>
      <c r="NU30" s="228"/>
      <c r="NV30" s="228"/>
      <c r="NW30" s="228"/>
      <c r="NX30" s="228"/>
      <c r="NY30" s="228"/>
      <c r="NZ30" s="228"/>
      <c r="OA30" s="228"/>
      <c r="OB30" s="228"/>
      <c r="OC30" s="228"/>
      <c r="OD30" s="228"/>
      <c r="OE30" s="228"/>
      <c r="OF30" s="228"/>
      <c r="OG30" s="228"/>
      <c r="OH30" s="228"/>
      <c r="OI30" s="228"/>
      <c r="OJ30" s="228"/>
      <c r="OK30" s="424"/>
      <c r="OL30" s="424"/>
      <c r="OM30" s="424"/>
      <c r="ON30" s="424"/>
      <c r="OO30" s="424"/>
      <c r="OP30" s="424"/>
      <c r="OQ30" s="424"/>
      <c r="OR30" s="424"/>
      <c r="OS30" s="424"/>
      <c r="OT30" s="424"/>
      <c r="OU30" s="424"/>
      <c r="OV30" s="424"/>
      <c r="OW30" s="424"/>
      <c r="OX30" s="424"/>
      <c r="OY30" s="424"/>
      <c r="OZ30" s="424"/>
      <c r="PA30" s="424"/>
      <c r="PB30" s="424"/>
      <c r="PC30" s="424"/>
      <c r="PD30" s="424"/>
      <c r="PE30" s="424"/>
      <c r="PF30" s="424"/>
      <c r="PG30" s="424"/>
      <c r="PH30" s="424"/>
      <c r="PI30" s="424"/>
      <c r="PJ30" s="424"/>
      <c r="PK30" s="424"/>
      <c r="PL30" s="424"/>
      <c r="PM30" s="424"/>
      <c r="PN30" s="424"/>
      <c r="PO30" s="424"/>
      <c r="PP30" s="424"/>
      <c r="PQ30" s="424"/>
      <c r="PR30" s="424"/>
      <c r="PS30" s="424"/>
      <c r="PT30" s="424"/>
      <c r="PU30" s="424"/>
      <c r="PV30" s="424"/>
      <c r="PW30" s="424"/>
      <c r="PX30" s="424"/>
      <c r="PY30" s="424"/>
      <c r="PZ30" s="424"/>
      <c r="QA30" s="424"/>
      <c r="QB30" s="424"/>
      <c r="QC30" s="424"/>
      <c r="QD30" s="424"/>
      <c r="QE30" s="424"/>
      <c r="QF30" s="424"/>
      <c r="QG30" s="424"/>
      <c r="QH30" s="424"/>
      <c r="QI30" s="424"/>
      <c r="QJ30" s="424"/>
      <c r="QK30" s="424"/>
      <c r="QL30" s="424"/>
      <c r="QM30" s="424"/>
      <c r="QN30" s="424"/>
      <c r="QO30" s="424"/>
      <c r="QP30" s="424"/>
      <c r="QQ30" s="424"/>
      <c r="QR30" s="424"/>
      <c r="QS30" s="424"/>
      <c r="QT30" s="424"/>
      <c r="QU30" s="424"/>
      <c r="QV30" s="424"/>
      <c r="QW30" s="424"/>
      <c r="QX30" s="424"/>
      <c r="QY30" s="424"/>
      <c r="QZ30" s="424"/>
      <c r="RA30" s="424"/>
      <c r="RB30" s="424"/>
      <c r="RC30" s="424"/>
      <c r="RD30" s="424"/>
      <c r="RE30" s="424"/>
      <c r="RF30" s="424"/>
      <c r="RG30" s="424"/>
      <c r="RH30" s="424"/>
      <c r="RI30" s="424"/>
      <c r="RJ30" s="424"/>
      <c r="RK30" s="424"/>
      <c r="RL30" s="424"/>
      <c r="RM30" s="424"/>
      <c r="RN30" s="424"/>
      <c r="RO30" s="424"/>
      <c r="RP30" s="424"/>
      <c r="RQ30" s="424"/>
      <c r="RR30" s="424"/>
      <c r="RS30" s="424"/>
      <c r="RT30" s="424"/>
      <c r="RU30" s="424"/>
      <c r="RV30" s="424"/>
      <c r="RW30" s="424"/>
      <c r="RX30" s="424"/>
      <c r="RY30" s="424"/>
      <c r="RZ30" s="424"/>
      <c r="SA30" s="424"/>
      <c r="SB30" s="424"/>
      <c r="SC30" s="424"/>
      <c r="SD30" s="424"/>
      <c r="SE30" s="424"/>
      <c r="SF30" s="424"/>
      <c r="SG30" s="424"/>
      <c r="SH30" s="424"/>
      <c r="SI30" s="424"/>
      <c r="SJ30" s="424"/>
      <c r="SK30" s="424"/>
      <c r="SL30" s="424"/>
      <c r="SM30" s="424"/>
      <c r="SN30" s="424"/>
      <c r="SO30" s="424"/>
      <c r="SP30" s="424"/>
      <c r="SQ30" s="424"/>
      <c r="SR30" s="424"/>
      <c r="SS30" s="424"/>
      <c r="ST30" s="424"/>
      <c r="SU30" s="424"/>
      <c r="SV30" s="424"/>
      <c r="SW30" s="424"/>
      <c r="SX30" s="424"/>
      <c r="SY30" s="424"/>
      <c r="SZ30" s="424"/>
      <c r="TA30" s="424"/>
      <c r="TB30" s="424"/>
      <c r="TC30" s="424"/>
      <c r="TD30" s="424"/>
      <c r="TE30" s="424"/>
      <c r="TF30" s="424"/>
      <c r="TG30" s="424"/>
      <c r="TH30" s="424"/>
      <c r="TI30" s="424"/>
      <c r="TJ30" s="424"/>
      <c r="TK30" s="424"/>
      <c r="TL30" s="424"/>
      <c r="TM30" s="424"/>
      <c r="TN30" s="424"/>
      <c r="TO30" s="424"/>
      <c r="TP30" s="424"/>
      <c r="TQ30" s="424"/>
      <c r="TR30" s="424"/>
      <c r="TS30" s="424"/>
      <c r="TT30" s="424"/>
      <c r="TU30" s="424"/>
      <c r="TV30" s="424"/>
      <c r="TW30" s="424"/>
      <c r="TX30" s="424"/>
      <c r="TY30" s="424"/>
      <c r="TZ30" s="424"/>
      <c r="UA30" s="424"/>
      <c r="UB30" s="424"/>
      <c r="UC30" s="424"/>
      <c r="UD30" s="424"/>
      <c r="UE30" s="424"/>
      <c r="UF30" s="424"/>
      <c r="UG30" s="424"/>
      <c r="UH30" s="424"/>
      <c r="UI30" s="424"/>
      <c r="UJ30" s="424"/>
      <c r="UK30" s="424"/>
      <c r="UL30" s="424"/>
      <c r="UM30" s="424"/>
      <c r="UN30" s="424"/>
      <c r="UO30" s="424"/>
      <c r="UP30" s="424"/>
      <c r="UQ30" s="424"/>
      <c r="UR30" s="424"/>
      <c r="US30" s="424"/>
      <c r="UT30" s="424"/>
      <c r="UU30" s="424"/>
      <c r="UV30" s="424"/>
      <c r="UW30" s="424"/>
      <c r="UX30" s="424"/>
      <c r="UY30" s="424"/>
      <c r="UZ30" s="424"/>
      <c r="VA30" s="424"/>
      <c r="VB30" s="424"/>
      <c r="VC30" s="424"/>
      <c r="VD30" s="424"/>
      <c r="VE30" s="424"/>
      <c r="VF30" s="424"/>
      <c r="VG30" s="424"/>
      <c r="VH30" s="424"/>
      <c r="VI30" s="424"/>
      <c r="VJ30" s="424"/>
      <c r="VK30" s="424"/>
      <c r="VL30" s="424"/>
      <c r="VM30" s="424"/>
      <c r="VN30" s="424"/>
      <c r="VO30" s="424"/>
      <c r="VP30" s="424"/>
      <c r="VQ30" s="424"/>
      <c r="VR30" s="424"/>
      <c r="VS30" s="424"/>
      <c r="VT30" s="424"/>
      <c r="VU30" s="424"/>
      <c r="VV30" s="424"/>
      <c r="VW30" s="424"/>
      <c r="VX30" s="424"/>
      <c r="VY30" s="424"/>
      <c r="VZ30" s="424"/>
      <c r="WA30" s="424"/>
      <c r="WB30" s="424"/>
      <c r="WC30" s="424"/>
      <c r="WD30" s="424"/>
      <c r="WE30" s="424"/>
      <c r="WF30" s="424"/>
      <c r="WG30" s="424"/>
      <c r="WH30" s="424"/>
      <c r="WI30" s="424"/>
      <c r="WJ30" s="424"/>
      <c r="WK30" s="424"/>
      <c r="WL30" s="424"/>
      <c r="WM30" s="424"/>
      <c r="WN30" s="424"/>
      <c r="WO30" s="424"/>
      <c r="WP30" s="424"/>
      <c r="WQ30" s="424"/>
      <c r="WR30" s="424"/>
      <c r="WS30" s="424"/>
      <c r="WT30" s="424"/>
      <c r="WU30" s="424"/>
      <c r="WV30" s="424"/>
      <c r="WW30" s="424"/>
      <c r="WX30" s="424"/>
      <c r="WY30" s="424"/>
      <c r="WZ30" s="424"/>
      <c r="XA30" s="424"/>
      <c r="XB30" s="424"/>
      <c r="XC30" s="534"/>
      <c r="XD30" s="534"/>
      <c r="XE30" s="534"/>
      <c r="XF30" s="534"/>
      <c r="XG30" s="534"/>
      <c r="XH30" s="534"/>
      <c r="XI30" s="534"/>
      <c r="XJ30" s="534"/>
      <c r="XK30" s="534"/>
      <c r="XL30" s="534"/>
      <c r="XM30" s="534"/>
      <c r="XN30" s="534"/>
      <c r="XO30" s="534"/>
      <c r="XP30" s="534"/>
      <c r="XQ30" s="534"/>
      <c r="XR30" s="534"/>
      <c r="XS30" s="534"/>
      <c r="XT30" s="534"/>
      <c r="XU30" s="534"/>
      <c r="XV30" s="534"/>
      <c r="XW30" s="534"/>
      <c r="XX30" s="534"/>
      <c r="XY30" s="534"/>
      <c r="XZ30" s="534"/>
      <c r="YA30" s="534"/>
      <c r="YB30" s="534"/>
      <c r="YC30" s="534"/>
      <c r="YD30" s="534"/>
      <c r="YE30" s="534"/>
      <c r="YF30" s="534"/>
      <c r="YG30" s="534"/>
      <c r="YH30" s="534"/>
      <c r="YI30" s="534"/>
      <c r="YJ30" s="534"/>
      <c r="YK30" s="534"/>
      <c r="YL30" s="534"/>
      <c r="YM30" s="534"/>
      <c r="YN30" s="534"/>
      <c r="YO30" s="534"/>
      <c r="YP30" s="534"/>
      <c r="YQ30" s="534"/>
      <c r="YR30" s="534"/>
      <c r="YS30" s="534"/>
      <c r="YT30" s="534"/>
      <c r="YU30" s="534"/>
      <c r="YV30" s="534"/>
      <c r="YW30" s="534"/>
      <c r="YX30" s="534"/>
      <c r="YY30" s="534"/>
      <c r="YZ30" s="534"/>
      <c r="ZA30" s="534"/>
      <c r="ZB30" s="534"/>
      <c r="ZC30" s="534"/>
      <c r="ZD30" s="534"/>
      <c r="ZE30" s="534"/>
      <c r="ZF30" s="534"/>
      <c r="ZG30" s="534"/>
      <c r="ZH30" s="534"/>
      <c r="ZI30" s="534"/>
      <c r="ZJ30" s="535"/>
      <c r="ZK30" s="214"/>
      <c r="ZL30" s="214"/>
      <c r="ZM30" s="21"/>
      <c r="ZN30" s="21"/>
      <c r="AAR30" s="229"/>
      <c r="AAS30" s="229"/>
      <c r="AAT30" s="229"/>
      <c r="AAU30" s="229"/>
      <c r="AAV30" s="229"/>
      <c r="ACI30" s="534"/>
      <c r="ACJ30" s="534"/>
      <c r="ACK30" s="534"/>
      <c r="ACL30" s="534"/>
      <c r="ACM30" s="534"/>
      <c r="ACN30" s="534"/>
      <c r="ACO30" s="534"/>
      <c r="ACP30" s="534"/>
      <c r="ACQ30" s="534"/>
      <c r="ACR30" s="534"/>
      <c r="ACS30" s="534"/>
      <c r="ACT30" s="534"/>
      <c r="ACU30" s="534"/>
      <c r="ACV30" s="534"/>
      <c r="ACW30" s="534"/>
      <c r="ACX30" s="534"/>
      <c r="ACY30" s="534"/>
      <c r="ACZ30" s="534"/>
      <c r="ADA30" s="534"/>
      <c r="ADB30" s="534"/>
      <c r="ADC30" s="534"/>
      <c r="ADD30" s="534"/>
      <c r="ADE30" s="534"/>
      <c r="ADF30" s="534"/>
      <c r="ADG30" s="534"/>
      <c r="ADH30" s="534"/>
      <c r="ADI30" s="534"/>
      <c r="ADJ30" s="534"/>
      <c r="ADW30" s="340"/>
      <c r="ADX30" s="340"/>
      <c r="ADY30" s="340"/>
      <c r="ADZ30" s="340"/>
      <c r="AEA30" s="340"/>
      <c r="AEB30" s="340"/>
      <c r="AEC30" s="340"/>
      <c r="AED30" s="340"/>
      <c r="AEE30" s="340"/>
      <c r="AEF30" s="340"/>
      <c r="AEP30" s="424"/>
      <c r="AEQ30" s="424"/>
      <c r="AER30" s="424"/>
      <c r="AES30" s="424"/>
      <c r="AET30" s="424"/>
      <c r="AEU30" s="424"/>
      <c r="AEV30" s="424"/>
      <c r="AEW30" s="424"/>
      <c r="AEX30" s="424"/>
      <c r="AEY30" s="536"/>
      <c r="AEZ30" s="536"/>
      <c r="AFA30" s="536"/>
      <c r="AFB30" s="536"/>
      <c r="AFC30" s="232"/>
      <c r="AFD30" s="232"/>
      <c r="AFE30" s="232"/>
      <c r="AFF30" s="232"/>
      <c r="AFG30" s="232"/>
      <c r="AFH30" s="232"/>
      <c r="AFI30" s="232"/>
      <c r="AFJ30" s="232"/>
      <c r="AGN30" s="214"/>
      <c r="AGO30" s="214"/>
      <c r="AGP30" s="214"/>
      <c r="AGQ30" s="58"/>
      <c r="AGR30" s="58"/>
      <c r="AIX30" s="214"/>
      <c r="AIY30" s="214"/>
      <c r="AIZ30" s="214"/>
      <c r="AJA30" s="214"/>
      <c r="AJB30" s="214"/>
      <c r="AJC30" s="214"/>
      <c r="AJD30" s="214"/>
      <c r="AJE30" s="214"/>
      <c r="AJF30" s="214"/>
      <c r="AJG30" s="214"/>
      <c r="AJH30" s="214"/>
      <c r="AJI30" s="214"/>
      <c r="AJJ30" s="214"/>
      <c r="AJK30" s="214"/>
      <c r="AJL30" s="214"/>
      <c r="AJM30" s="214"/>
      <c r="AJN30" s="214"/>
      <c r="AJO30" s="214"/>
      <c r="AJP30" s="214"/>
      <c r="AJQ30" s="214"/>
      <c r="AJR30" s="214"/>
      <c r="AJS30" s="214"/>
      <c r="AJT30" s="214"/>
      <c r="AJU30" s="214"/>
      <c r="AJV30" s="214"/>
      <c r="AJW30" s="214"/>
      <c r="AJX30" s="214"/>
      <c r="AJY30" s="214"/>
      <c r="AJZ30" s="214"/>
      <c r="AKA30" s="214"/>
      <c r="AKB30" s="214"/>
      <c r="AKC30" s="214"/>
      <c r="AKI30" s="214"/>
      <c r="AKJ30" s="214"/>
      <c r="AKK30" s="214"/>
      <c r="AKL30" s="214"/>
      <c r="AKM30" s="214"/>
      <c r="AKN30" s="214"/>
      <c r="AKO30" s="214"/>
      <c r="AKP30" s="214"/>
      <c r="AKQ30" s="214"/>
      <c r="AKR30" s="214"/>
      <c r="AKS30" s="214"/>
      <c r="AKT30" s="214"/>
      <c r="AKY30" s="232"/>
      <c r="AKZ30" s="232"/>
      <c r="ALA30" s="232"/>
      <c r="ALB30" s="232"/>
      <c r="ALG30" s="537"/>
      <c r="ALH30" s="537"/>
      <c r="ALI30" s="537"/>
      <c r="ALJ30" s="537"/>
      <c r="ALK30" s="537"/>
      <c r="ALL30" s="537"/>
      <c r="ALM30" s="537"/>
      <c r="ALN30" s="537"/>
      <c r="ALO30" s="537"/>
      <c r="ALP30" s="537"/>
      <c r="ALQ30" s="537"/>
      <c r="ALR30" s="537"/>
      <c r="ALS30" s="537"/>
      <c r="ALT30" s="537"/>
      <c r="ATD30" s="214"/>
      <c r="ATE30" s="214"/>
      <c r="ATF30" s="214"/>
      <c r="ATG30" s="214"/>
      <c r="ATH30" s="214"/>
      <c r="ATI30" s="214"/>
      <c r="ATJ30" s="214"/>
      <c r="ATK30" s="214"/>
      <c r="ATL30" s="214"/>
      <c r="ATM30" s="214"/>
      <c r="ATN30" s="214"/>
      <c r="ATO30" s="214"/>
      <c r="ATP30" s="214"/>
      <c r="ATQ30" s="214"/>
      <c r="ATR30" s="214"/>
      <c r="ATS30" s="214"/>
      <c r="ATT30" s="214"/>
      <c r="ATU30" s="214"/>
      <c r="ATV30" s="214"/>
      <c r="ATW30" s="892"/>
      <c r="ATX30" s="892"/>
      <c r="ATY30" s="892"/>
      <c r="ATZ30" s="892"/>
      <c r="AUA30" s="892"/>
      <c r="AUB30" s="893"/>
      <c r="AUC30" s="893"/>
      <c r="AUD30" s="893"/>
      <c r="AUE30" s="893"/>
      <c r="AUF30" s="893"/>
      <c r="AUG30" s="893"/>
      <c r="AUH30" s="893"/>
      <c r="AUI30" s="893"/>
      <c r="AUJ30" s="893"/>
      <c r="AUK30" s="214"/>
      <c r="AUL30" s="214"/>
      <c r="AUM30" s="214"/>
      <c r="AUN30" s="214"/>
      <c r="AUO30" s="214"/>
      <c r="AUP30" s="214"/>
      <c r="AUQ30" s="214"/>
      <c r="AUR30" s="214"/>
      <c r="AUS30" s="214"/>
      <c r="AUT30" s="214"/>
      <c r="AUU30" s="214"/>
      <c r="AUV30" s="214"/>
      <c r="AUW30" s="214"/>
      <c r="AUX30" s="214"/>
      <c r="AUY30" s="214"/>
      <c r="AUZ30" s="214"/>
      <c r="AVA30" s="214"/>
      <c r="AVB30" s="214"/>
      <c r="AVC30" s="214"/>
      <c r="AVD30" s="214"/>
      <c r="AVE30" s="214"/>
      <c r="AVF30" s="214"/>
      <c r="AVG30" s="214"/>
      <c r="AVH30" s="214"/>
      <c r="AVI30" s="214"/>
      <c r="AVJ30" s="214"/>
      <c r="AVK30" s="214"/>
      <c r="AVL30" s="214"/>
      <c r="AVM30" s="214"/>
      <c r="AVN30" s="214"/>
      <c r="AVO30" s="214"/>
      <c r="AVP30" s="214"/>
      <c r="AVQ30" s="214"/>
      <c r="AVR30" s="214"/>
      <c r="AVS30" s="214"/>
      <c r="AVT30" s="214"/>
      <c r="AVU30" s="214"/>
      <c r="AVV30" s="214"/>
      <c r="AVW30" s="214"/>
      <c r="AVX30" s="214"/>
      <c r="AVY30" s="214"/>
      <c r="AVZ30" s="214"/>
      <c r="AWA30" s="214"/>
      <c r="AWB30" s="214"/>
      <c r="AWC30" s="214"/>
      <c r="AWD30" s="214"/>
      <c r="AWE30" s="214"/>
      <c r="AWF30" s="214"/>
      <c r="AWG30" s="214"/>
      <c r="AWH30" s="214"/>
      <c r="AWI30" s="214"/>
      <c r="AWJ30" s="214"/>
      <c r="AWK30" s="214"/>
      <c r="AWL30" s="214"/>
      <c r="AWM30" s="214"/>
      <c r="AWN30" s="214"/>
      <c r="AWO30" s="214"/>
      <c r="AWP30" s="214"/>
      <c r="AWQ30" s="214"/>
      <c r="AWR30" s="214"/>
      <c r="AWS30" s="214"/>
      <c r="AWT30" s="214"/>
      <c r="AWU30" s="214"/>
      <c r="AWV30" s="214"/>
      <c r="AWW30" s="214"/>
      <c r="AWX30" s="214"/>
      <c r="AWY30" s="214"/>
      <c r="AWZ30" s="214"/>
      <c r="AXA30" s="214"/>
      <c r="AXB30" s="214"/>
      <c r="AXC30" s="214"/>
      <c r="AXD30" s="214"/>
      <c r="AXE30" s="214"/>
      <c r="AXF30" s="214"/>
      <c r="AXG30" s="214"/>
      <c r="AXH30" s="214"/>
      <c r="AXI30" s="214"/>
      <c r="AXJ30" s="214"/>
      <c r="AXK30" s="214"/>
      <c r="AXL30" s="214"/>
      <c r="AXM30" s="214"/>
      <c r="AXN30" s="214"/>
      <c r="AXO30" s="214"/>
      <c r="AXP30" s="214"/>
      <c r="AXQ30" s="214"/>
      <c r="AXR30" s="214"/>
      <c r="AXS30" s="214"/>
      <c r="AXT30" s="214"/>
      <c r="AXU30" s="214"/>
      <c r="AXV30" s="214"/>
      <c r="AXW30" s="214"/>
      <c r="AXX30" s="214"/>
      <c r="AXY30" s="214"/>
      <c r="AXZ30" s="214"/>
      <c r="AYA30" s="214"/>
      <c r="AYB30" s="214"/>
      <c r="AYC30" s="214"/>
      <c r="AYD30" s="214"/>
      <c r="AYE30" s="214"/>
      <c r="AYF30" s="214"/>
      <c r="AYG30" s="214"/>
      <c r="AYH30" s="214"/>
      <c r="AYI30" s="214"/>
      <c r="AYJ30" s="214"/>
      <c r="AYK30" s="214"/>
      <c r="AYL30" s="214"/>
      <c r="AYM30" s="214"/>
      <c r="AYN30" s="214"/>
      <c r="AYO30" s="214"/>
      <c r="AYP30" s="214"/>
      <c r="AYQ30" s="214"/>
      <c r="AYR30" s="214"/>
      <c r="AYS30" s="214"/>
      <c r="AYT30" s="214"/>
      <c r="AYU30" s="214"/>
      <c r="AYV30" s="214"/>
      <c r="AYW30" s="214"/>
      <c r="AYX30" s="214"/>
      <c r="AYY30" s="214"/>
      <c r="AYZ30" s="214"/>
      <c r="AZA30" s="214"/>
      <c r="AZB30" s="214"/>
      <c r="AZC30" s="214"/>
      <c r="AZD30" s="214"/>
      <c r="AZE30" s="214"/>
      <c r="AZF30" s="214"/>
      <c r="AZG30" s="214"/>
      <c r="AZH30" s="214"/>
      <c r="AZI30" s="214"/>
      <c r="AZJ30" s="214"/>
      <c r="AZK30" s="214"/>
      <c r="AZL30" s="214"/>
      <c r="AZM30" s="214"/>
      <c r="AZN30" s="214"/>
      <c r="AZO30" s="214"/>
      <c r="AZP30" s="214"/>
      <c r="AZQ30" s="214"/>
      <c r="AZR30" s="214"/>
      <c r="AZS30" s="214"/>
      <c r="AZT30" s="214"/>
      <c r="AZU30" s="214"/>
      <c r="AZV30" s="214"/>
      <c r="AZW30" s="214"/>
      <c r="AZX30" s="214"/>
      <c r="AZY30" s="214"/>
      <c r="AZZ30" s="214"/>
      <c r="BAA30" s="214"/>
      <c r="BAB30" s="214"/>
      <c r="BAC30" s="214"/>
      <c r="BAD30" s="214"/>
      <c r="BAE30" s="214"/>
      <c r="BAF30" s="214"/>
      <c r="BAG30" s="214"/>
      <c r="BAH30" s="214"/>
      <c r="BAI30" s="214"/>
      <c r="BAJ30" s="214"/>
      <c r="BAK30" s="214"/>
      <c r="BAL30" s="214"/>
      <c r="BAM30" s="214"/>
      <c r="BAN30" s="214"/>
      <c r="BAO30" s="214"/>
      <c r="BAP30" s="214"/>
      <c r="BAQ30" s="214"/>
      <c r="BAR30" s="214"/>
      <c r="BAS30" s="214"/>
      <c r="BAT30" s="214"/>
      <c r="BAU30" s="214"/>
      <c r="BAV30" s="214"/>
      <c r="BAW30" s="214"/>
      <c r="BAX30" s="214"/>
      <c r="BAY30" s="214"/>
      <c r="BAZ30" s="214"/>
      <c r="BBA30" s="214"/>
      <c r="BBB30" s="214"/>
      <c r="BBC30" s="214"/>
      <c r="BBD30" s="214"/>
      <c r="BBE30" s="214"/>
      <c r="BBF30" s="214"/>
      <c r="BBG30" s="214"/>
      <c r="BBH30" s="214"/>
      <c r="BBI30" s="214"/>
      <c r="BBJ30" s="214"/>
      <c r="BBK30" s="214"/>
      <c r="BBL30" s="214"/>
      <c r="BBM30" s="214"/>
      <c r="BBN30" s="214"/>
      <c r="BBO30" s="214"/>
      <c r="BBP30" s="214"/>
      <c r="BBQ30" s="214"/>
      <c r="BBR30" s="214"/>
      <c r="BBS30" s="214"/>
      <c r="BBT30" s="214"/>
      <c r="BBU30" s="214"/>
      <c r="BBV30" s="214"/>
      <c r="BBW30" s="214"/>
      <c r="BBX30" s="214"/>
      <c r="BBY30" s="214"/>
      <c r="BBZ30" s="214"/>
      <c r="BCA30" s="214"/>
      <c r="BCB30" s="214"/>
      <c r="BCC30" s="214"/>
      <c r="BCD30" s="214"/>
      <c r="BCE30" s="214"/>
      <c r="BCF30" s="214"/>
      <c r="BCG30" s="214"/>
      <c r="BCH30" s="214"/>
      <c r="BCI30" s="214"/>
      <c r="BCJ30" s="214"/>
      <c r="BCK30" s="214"/>
      <c r="BCL30" s="214"/>
      <c r="BCM30" s="214"/>
      <c r="BCN30" s="214"/>
      <c r="BCO30" s="214"/>
      <c r="BCP30" s="214"/>
      <c r="BCQ30" s="214"/>
      <c r="BCR30" s="214"/>
      <c r="BCS30" s="214"/>
      <c r="BCT30" s="214"/>
      <c r="BCU30" s="214"/>
      <c r="BCV30" s="214"/>
      <c r="BCW30" s="214"/>
      <c r="BCX30" s="214"/>
      <c r="BCY30" s="214"/>
      <c r="BCZ30" s="214"/>
      <c r="BDA30" s="214"/>
      <c r="BDB30" s="214"/>
      <c r="BDC30" s="214"/>
      <c r="BDD30" s="214"/>
      <c r="BDE30" s="214"/>
      <c r="BDF30" s="214"/>
      <c r="BDG30" s="214"/>
      <c r="BDH30" s="214"/>
      <c r="BDI30" s="214"/>
      <c r="BDJ30" s="214"/>
      <c r="BDK30" s="214"/>
      <c r="BDL30" s="214"/>
      <c r="BDM30" s="214"/>
      <c r="BDN30" s="214"/>
      <c r="BDO30" s="214"/>
      <c r="BDP30" s="214"/>
      <c r="BDQ30" s="214"/>
      <c r="BDR30" s="214"/>
      <c r="BDS30" s="214"/>
      <c r="BDT30" s="214"/>
      <c r="BDU30" s="214"/>
      <c r="BDV30" s="214"/>
      <c r="BDW30" s="214"/>
      <c r="BDX30" s="214"/>
      <c r="BDY30" s="214"/>
      <c r="BDZ30" s="214"/>
      <c r="BEA30" s="214"/>
      <c r="BEB30" s="214"/>
      <c r="BEC30" s="214"/>
      <c r="BED30" s="214"/>
      <c r="BEE30" s="214"/>
      <c r="BEF30" s="214"/>
      <c r="BEG30" s="214"/>
      <c r="BEH30" s="214"/>
      <c r="BEI30" s="214"/>
      <c r="BEJ30" s="214"/>
      <c r="BEK30" s="214"/>
      <c r="BEL30" s="214"/>
      <c r="BEM30" s="214"/>
      <c r="BEN30" s="214"/>
      <c r="BEO30" s="214"/>
      <c r="BEP30" s="214"/>
      <c r="BEQ30" s="214"/>
      <c r="BER30" s="214"/>
      <c r="BES30" s="214"/>
      <c r="BET30" s="214"/>
      <c r="BEU30" s="214"/>
      <c r="BEV30" s="214"/>
      <c r="BEW30" s="214"/>
      <c r="BEX30" s="214"/>
      <c r="BEY30" s="214"/>
      <c r="BEZ30" s="214"/>
      <c r="BFA30" s="214"/>
      <c r="BFB30" s="214"/>
      <c r="BFC30" s="214"/>
      <c r="BFD30" s="214"/>
      <c r="BFE30" s="214"/>
      <c r="BFF30" s="214"/>
      <c r="BFG30" s="214"/>
      <c r="BFH30" s="214"/>
      <c r="BFI30" s="214"/>
      <c r="BFJ30" s="214"/>
      <c r="BFK30" s="214"/>
      <c r="BFL30" s="214"/>
      <c r="BFM30" s="214"/>
      <c r="BFN30" s="214"/>
      <c r="BFO30" s="214"/>
      <c r="BFP30" s="214"/>
      <c r="BFQ30" s="214"/>
      <c r="BFR30" s="214"/>
      <c r="BFS30" s="214"/>
      <c r="BFT30" s="214"/>
      <c r="BFU30" s="214"/>
      <c r="BFV30" s="214"/>
      <c r="BFW30" s="214"/>
      <c r="BFX30" s="214"/>
      <c r="BFY30" s="214"/>
      <c r="BFZ30" s="214"/>
      <c r="BGA30" s="214"/>
      <c r="BGB30" s="214"/>
      <c r="BGC30" s="214"/>
      <c r="BGD30" s="214"/>
      <c r="BGE30" s="214"/>
      <c r="BGF30" s="214"/>
      <c r="BGG30" s="214"/>
      <c r="BGH30" s="214"/>
      <c r="BGI30" s="214"/>
      <c r="BGJ30" s="214"/>
      <c r="BGK30" s="214"/>
      <c r="BGL30" s="214"/>
      <c r="BGM30" s="214"/>
      <c r="BGN30" s="214"/>
      <c r="BGO30" s="214"/>
      <c r="BGP30" s="214"/>
      <c r="BGQ30" s="214"/>
      <c r="BGR30" s="214"/>
      <c r="BGS30" s="214"/>
      <c r="BGT30" s="214"/>
      <c r="BGU30" s="214"/>
      <c r="BGV30" s="214"/>
      <c r="BGW30" s="214"/>
      <c r="BGX30" s="214"/>
      <c r="BGY30" s="214"/>
      <c r="BGZ30" s="214"/>
      <c r="BHA30" s="214"/>
      <c r="BHB30" s="214"/>
      <c r="BLM30" s="424"/>
      <c r="BLN30" s="424"/>
      <c r="BLO30" s="424"/>
      <c r="BLP30" s="424"/>
      <c r="BLQ30" s="424"/>
      <c r="BLR30" s="424"/>
      <c r="BLS30" s="424"/>
      <c r="BLT30" s="424"/>
      <c r="BLU30" s="424"/>
      <c r="BLV30" s="424"/>
      <c r="BLW30" s="424"/>
      <c r="BLX30" s="424"/>
      <c r="BLY30" s="424"/>
      <c r="BLZ30" s="424"/>
      <c r="BMA30" s="424"/>
      <c r="BMB30" s="424"/>
      <c r="BMC30" s="424"/>
      <c r="BMD30" s="424"/>
      <c r="BME30" s="424"/>
      <c r="BMF30" s="424"/>
      <c r="BSL30" s="228"/>
      <c r="BSM30" s="228"/>
      <c r="BSN30" s="536"/>
      <c r="BSO30" s="536"/>
      <c r="BSP30" s="536"/>
      <c r="BSQ30" s="536"/>
      <c r="BSR30" s="536"/>
      <c r="BSS30" s="536"/>
      <c r="BST30" s="536"/>
      <c r="BSU30" s="536"/>
      <c r="BSV30" s="536"/>
      <c r="BSW30" s="536"/>
      <c r="BTN30" s="214"/>
      <c r="BTO30" s="214"/>
      <c r="BTP30" s="214"/>
      <c r="BTQ30" s="214"/>
      <c r="BTR30" s="214"/>
      <c r="BTS30" s="214"/>
      <c r="BTT30" s="214"/>
      <c r="BTU30" s="214"/>
      <c r="BTV30" s="214"/>
      <c r="BTW30" s="214"/>
      <c r="BTX30" s="214"/>
      <c r="BTY30" s="214"/>
      <c r="BTZ30" s="214"/>
      <c r="BUA30" s="214"/>
      <c r="BUB30" s="214"/>
      <c r="BUC30" s="214"/>
      <c r="BUD30" s="214"/>
      <c r="BUE30" s="214"/>
      <c r="BUF30" s="214"/>
      <c r="BUG30" s="214"/>
      <c r="BUH30" s="214"/>
      <c r="BUI30" s="214"/>
      <c r="BUJ30" s="214"/>
      <c r="BUK30" s="214"/>
      <c r="BUL30" s="214"/>
      <c r="BUM30" s="214"/>
      <c r="BYB30" s="230"/>
      <c r="BYC30" s="230"/>
      <c r="BYD30" s="143"/>
      <c r="BYE30" s="143"/>
      <c r="BYF30" s="143"/>
      <c r="BYG30" s="143"/>
      <c r="BYH30" s="537"/>
      <c r="BYI30" s="537"/>
      <c r="BYJ30" s="537"/>
      <c r="BYK30" s="537"/>
      <c r="BYZ30" s="536"/>
      <c r="BZA30" s="536"/>
      <c r="BZB30" s="536"/>
      <c r="BZC30" s="536"/>
      <c r="BZD30" s="536"/>
      <c r="BZE30" s="536"/>
      <c r="BZF30" s="536"/>
      <c r="BZG30" s="536"/>
      <c r="BZH30" s="536"/>
      <c r="BZI30" s="536"/>
    </row>
    <row r="31" spans="1:2037" s="321" customFormat="1">
      <c r="A31" s="232"/>
      <c r="B31" s="232"/>
      <c r="C31" s="228"/>
      <c r="D31" s="228"/>
      <c r="E31" s="228"/>
      <c r="F31" s="228"/>
      <c r="G31" s="228"/>
      <c r="H31" s="228"/>
      <c r="I31" s="228"/>
      <c r="J31" s="228"/>
      <c r="K31" s="228"/>
      <c r="L31" s="227"/>
      <c r="M31" s="227"/>
      <c r="N31" s="227"/>
      <c r="O31" s="227"/>
      <c r="P31" s="227"/>
      <c r="Q31" s="227"/>
      <c r="R31" s="227"/>
      <c r="S31" s="227"/>
      <c r="T31" s="227"/>
      <c r="U31" s="227"/>
      <c r="V31" s="227"/>
      <c r="W31" s="227"/>
      <c r="X31" s="227"/>
      <c r="Y31" s="227"/>
      <c r="Z31" s="228"/>
      <c r="AA31" s="228"/>
      <c r="AB31" s="228"/>
      <c r="AC31" s="228"/>
      <c r="AD31" s="228"/>
      <c r="AE31" s="311"/>
      <c r="AF31" s="228"/>
      <c r="AG31" s="228"/>
      <c r="AH31" s="228"/>
      <c r="AI31" s="228"/>
      <c r="AJ31" s="228"/>
      <c r="AK31" s="228"/>
      <c r="AL31" s="228"/>
      <c r="AM31" s="228"/>
      <c r="AN31" s="228"/>
      <c r="AO31" s="228"/>
      <c r="AP31" s="228"/>
      <c r="AQ31" s="228"/>
      <c r="AR31" s="228"/>
      <c r="AS31" s="228"/>
      <c r="AT31" s="228"/>
      <c r="AU31" s="228"/>
      <c r="AV31" s="228"/>
      <c r="AW31" s="228"/>
      <c r="AX31" s="228"/>
      <c r="AY31" s="228"/>
      <c r="AZ31" s="228"/>
      <c r="BA31" s="228"/>
      <c r="BB31" s="228"/>
      <c r="BC31" s="228"/>
      <c r="BD31" s="228"/>
      <c r="BE31" s="228"/>
      <c r="BF31" s="228"/>
      <c r="BG31" s="228"/>
      <c r="BH31" s="424"/>
      <c r="BI31" s="424"/>
      <c r="BJ31" s="424"/>
      <c r="BK31" s="424"/>
      <c r="BL31" s="424"/>
      <c r="BM31" s="424"/>
      <c r="BN31" s="424"/>
      <c r="BO31" s="424"/>
      <c r="BP31" s="424"/>
      <c r="BQ31" s="424"/>
      <c r="BR31" s="424"/>
      <c r="BS31" s="424"/>
      <c r="BT31" s="424"/>
      <c r="BU31" s="424"/>
      <c r="BV31" s="424"/>
      <c r="BW31" s="424"/>
      <c r="BX31" s="424"/>
      <c r="BY31" s="424"/>
      <c r="BZ31" s="424"/>
      <c r="CA31" s="424"/>
      <c r="CB31" s="424"/>
      <c r="CC31" s="424"/>
      <c r="CD31" s="424"/>
      <c r="CE31" s="424"/>
      <c r="CF31" s="424"/>
      <c r="CG31" s="424"/>
      <c r="CH31" s="424"/>
      <c r="CI31" s="424"/>
      <c r="CJ31" s="424"/>
      <c r="CK31" s="424"/>
      <c r="CL31" s="424"/>
      <c r="CM31" s="424"/>
      <c r="CN31" s="424"/>
      <c r="CO31" s="424"/>
      <c r="CP31" s="424"/>
      <c r="CQ31" s="424"/>
      <c r="CR31" s="424"/>
      <c r="CS31" s="424"/>
      <c r="CT31" s="424"/>
      <c r="CU31" s="424"/>
      <c r="CV31" s="424"/>
      <c r="CW31" s="424"/>
      <c r="CX31" s="424"/>
      <c r="CY31" s="424"/>
      <c r="CZ31" s="424"/>
      <c r="DA31" s="424"/>
      <c r="DB31" s="424"/>
      <c r="DC31" s="424"/>
      <c r="DD31" s="424"/>
      <c r="DE31" s="424"/>
      <c r="DF31" s="424"/>
      <c r="DG31" s="424"/>
      <c r="DH31" s="424"/>
      <c r="DI31" s="424"/>
      <c r="DJ31" s="424"/>
      <c r="DK31" s="424"/>
      <c r="DL31" s="424"/>
      <c r="DM31" s="424"/>
      <c r="DN31" s="424"/>
      <c r="DO31" s="424"/>
      <c r="DP31" s="424"/>
      <c r="DQ31" s="424"/>
      <c r="DR31" s="424"/>
      <c r="DS31" s="424"/>
      <c r="DT31" s="424"/>
      <c r="DU31" s="424"/>
      <c r="DV31" s="424"/>
      <c r="DW31" s="424"/>
      <c r="DX31" s="424"/>
      <c r="DY31" s="424"/>
      <c r="DZ31" s="424"/>
      <c r="EA31" s="424"/>
      <c r="EB31" s="424"/>
      <c r="EC31" s="424"/>
      <c r="ED31" s="424"/>
      <c r="EE31" s="424"/>
      <c r="EF31" s="424"/>
      <c r="EG31" s="424"/>
      <c r="EH31" s="424"/>
      <c r="EI31" s="424"/>
      <c r="EJ31" s="424"/>
      <c r="EK31" s="424"/>
      <c r="EL31" s="424"/>
      <c r="EM31" s="424"/>
      <c r="EN31" s="424"/>
      <c r="EO31" s="424"/>
      <c r="EP31" s="424"/>
      <c r="EQ31" s="424"/>
      <c r="ER31" s="424"/>
      <c r="ES31" s="424"/>
      <c r="ET31" s="424"/>
      <c r="EU31" s="424"/>
      <c r="EV31" s="424"/>
      <c r="EW31" s="424"/>
      <c r="EX31" s="424"/>
      <c r="EY31" s="424"/>
      <c r="EZ31" s="424"/>
      <c r="FA31" s="424"/>
      <c r="FB31" s="424"/>
      <c r="FC31" s="424"/>
      <c r="FD31" s="424"/>
      <c r="FE31" s="424"/>
      <c r="FF31" s="424"/>
      <c r="FG31" s="424"/>
      <c r="FH31" s="424"/>
      <c r="FI31" s="424"/>
      <c r="FJ31" s="424"/>
      <c r="FK31" s="424"/>
      <c r="FL31" s="424"/>
      <c r="FM31" s="424"/>
      <c r="FN31" s="424"/>
      <c r="FO31" s="21"/>
      <c r="FP31" s="424"/>
      <c r="FQ31" s="4"/>
      <c r="FR31" s="424"/>
      <c r="FS31" s="424"/>
      <c r="FT31" s="424"/>
      <c r="FU31" s="424"/>
      <c r="FV31" s="424"/>
      <c r="FW31" s="424"/>
      <c r="FX31" s="424"/>
      <c r="FY31" s="424"/>
      <c r="FZ31" s="424"/>
      <c r="GA31" s="424"/>
      <c r="GB31" s="424"/>
      <c r="GC31" s="424"/>
      <c r="GD31" s="424"/>
      <c r="GE31" s="424"/>
      <c r="GF31" s="424"/>
      <c r="GG31" s="424"/>
      <c r="GH31" s="424"/>
      <c r="GI31" s="424"/>
      <c r="GJ31" s="424"/>
      <c r="GK31" s="424"/>
      <c r="GL31" s="424"/>
      <c r="GM31" s="424"/>
      <c r="GN31" s="424"/>
      <c r="GO31" s="424"/>
      <c r="GP31" s="424"/>
      <c r="GQ31" s="424"/>
      <c r="GR31" s="424"/>
      <c r="GS31" s="424"/>
      <c r="GT31" s="424"/>
      <c r="GU31" s="424"/>
      <c r="GV31" s="424"/>
      <c r="GW31" s="424"/>
      <c r="GX31" s="424"/>
      <c r="GY31" s="20"/>
      <c r="GZ31" s="424"/>
      <c r="HA31" s="20"/>
      <c r="HB31" s="424"/>
      <c r="HC31" s="20"/>
      <c r="HD31" s="424"/>
      <c r="HE31" s="424"/>
      <c r="HF31" s="424"/>
      <c r="HG31" s="20"/>
      <c r="HH31" s="424"/>
      <c r="HI31" s="424"/>
      <c r="HJ31" s="424"/>
      <c r="HK31" s="20"/>
      <c r="HL31" s="231"/>
      <c r="HM31" s="231"/>
      <c r="HN31" s="231"/>
      <c r="HO31" s="231"/>
      <c r="HP31" s="231"/>
      <c r="HQ31" s="424"/>
      <c r="HR31" s="231"/>
      <c r="HS31" s="231"/>
      <c r="HT31" s="231"/>
      <c r="HU31" s="231"/>
      <c r="HV31" s="231"/>
      <c r="HW31" s="231"/>
      <c r="HX31" s="231"/>
      <c r="HY31" s="231"/>
      <c r="HZ31" s="231"/>
      <c r="IA31" s="231"/>
      <c r="IB31" s="231"/>
      <c r="IC31" s="231"/>
      <c r="ID31" s="231"/>
      <c r="IE31" s="231"/>
      <c r="IF31" s="231"/>
      <c r="IG31" s="231"/>
      <c r="IH31" s="424"/>
      <c r="II31" s="424"/>
      <c r="IJ31" s="424"/>
      <c r="IK31" s="424"/>
      <c r="IL31" s="424"/>
      <c r="IM31" s="424"/>
      <c r="IN31" s="424"/>
      <c r="IO31" s="424"/>
      <c r="IP31" s="424"/>
      <c r="IQ31" s="424"/>
      <c r="IR31" s="424"/>
      <c r="IS31" s="424"/>
      <c r="IT31" s="424"/>
      <c r="IU31" s="424"/>
      <c r="IV31" s="424"/>
      <c r="IW31" s="424"/>
      <c r="IX31" s="424"/>
      <c r="IY31" s="424"/>
      <c r="IZ31" s="424"/>
      <c r="JA31" s="424"/>
      <c r="JB31" s="424"/>
      <c r="JC31" s="424"/>
      <c r="JD31" s="424"/>
      <c r="JE31" s="424"/>
      <c r="JF31" s="424"/>
      <c r="JG31" s="424"/>
      <c r="JH31" s="424"/>
      <c r="JI31" s="424"/>
      <c r="JJ31" s="424"/>
      <c r="JK31" s="424"/>
      <c r="JL31" s="424"/>
      <c r="JM31" s="424"/>
      <c r="JN31" s="424"/>
      <c r="JO31" s="424"/>
      <c r="JP31" s="424"/>
      <c r="JQ31" s="424"/>
      <c r="JR31" s="424"/>
      <c r="JS31" s="424"/>
      <c r="JT31" s="424"/>
      <c r="JU31" s="424"/>
      <c r="JV31" s="424"/>
      <c r="JW31" s="424"/>
      <c r="JX31" s="424"/>
      <c r="JY31" s="424"/>
      <c r="JZ31" s="424"/>
      <c r="KA31" s="424"/>
      <c r="KV31" s="228"/>
      <c r="KW31" s="228"/>
      <c r="KX31" s="228"/>
      <c r="KY31" s="228"/>
      <c r="KZ31" s="228"/>
      <c r="LA31" s="228"/>
      <c r="LB31" s="228"/>
      <c r="LC31" s="228"/>
      <c r="LD31" s="342"/>
      <c r="LE31" s="342"/>
      <c r="NJ31" s="424"/>
      <c r="NK31" s="424"/>
      <c r="NL31" s="424"/>
      <c r="NM31" s="424"/>
      <c r="NN31" s="424"/>
      <c r="NO31" s="424"/>
      <c r="NP31" s="424"/>
      <c r="NQ31" s="424"/>
      <c r="NR31" s="424"/>
      <c r="NS31" s="424"/>
      <c r="NT31" s="424"/>
      <c r="NU31" s="228"/>
      <c r="NV31" s="228"/>
      <c r="NW31" s="228"/>
      <c r="NX31" s="228"/>
      <c r="NY31" s="228"/>
      <c r="NZ31" s="228"/>
      <c r="OA31" s="228"/>
      <c r="OB31" s="228"/>
      <c r="OC31" s="228"/>
      <c r="OD31" s="228"/>
      <c r="OE31" s="228"/>
      <c r="OF31" s="228"/>
      <c r="OG31" s="228"/>
      <c r="OH31" s="228"/>
      <c r="OI31" s="228"/>
      <c r="OJ31" s="228"/>
      <c r="OK31" s="424"/>
      <c r="OL31" s="424"/>
      <c r="OM31" s="424"/>
      <c r="ON31" s="424"/>
      <c r="OO31" s="424"/>
      <c r="OP31" s="424"/>
      <c r="OQ31" s="424"/>
      <c r="OR31" s="424"/>
      <c r="OS31" s="424"/>
      <c r="OT31" s="424"/>
      <c r="OU31" s="424"/>
      <c r="OV31" s="424"/>
      <c r="OW31" s="424"/>
      <c r="OX31" s="424"/>
      <c r="OY31" s="424"/>
      <c r="OZ31" s="424"/>
      <c r="PA31" s="424"/>
      <c r="PB31" s="424"/>
      <c r="PC31" s="424"/>
      <c r="PD31" s="424"/>
      <c r="PE31" s="424"/>
      <c r="PF31" s="424"/>
      <c r="PG31" s="424"/>
      <c r="PH31" s="424"/>
      <c r="PI31" s="424"/>
      <c r="PJ31" s="424"/>
      <c r="PK31" s="424"/>
      <c r="PL31" s="424"/>
      <c r="PM31" s="424"/>
      <c r="PN31" s="424"/>
      <c r="PO31" s="424"/>
      <c r="PP31" s="424"/>
      <c r="PQ31" s="424"/>
      <c r="PR31" s="424"/>
      <c r="PS31" s="424"/>
      <c r="PT31" s="424"/>
      <c r="PU31" s="424"/>
      <c r="PV31" s="424"/>
      <c r="PW31" s="424"/>
      <c r="PX31" s="424"/>
      <c r="PY31" s="424"/>
      <c r="PZ31" s="424"/>
      <c r="QA31" s="424"/>
      <c r="QB31" s="424"/>
      <c r="QC31" s="424"/>
      <c r="QD31" s="424"/>
      <c r="QE31" s="424"/>
      <c r="QF31" s="424"/>
      <c r="QG31" s="424"/>
      <c r="QH31" s="424"/>
      <c r="QI31" s="424"/>
      <c r="QJ31" s="424"/>
      <c r="QK31" s="424"/>
      <c r="QL31" s="424"/>
      <c r="QM31" s="424"/>
      <c r="QN31" s="424"/>
      <c r="QO31" s="424"/>
      <c r="QP31" s="424"/>
      <c r="QQ31" s="424"/>
      <c r="QR31" s="424"/>
      <c r="QS31" s="424"/>
      <c r="QT31" s="424"/>
      <c r="QU31" s="424"/>
      <c r="QV31" s="424"/>
      <c r="QW31" s="424"/>
      <c r="QX31" s="424"/>
      <c r="QY31" s="424"/>
      <c r="QZ31" s="424"/>
      <c r="RA31" s="424"/>
      <c r="RB31" s="424"/>
      <c r="RC31" s="424"/>
      <c r="RD31" s="424"/>
      <c r="RE31" s="424"/>
      <c r="RF31" s="424"/>
      <c r="RG31" s="424"/>
      <c r="RH31" s="424"/>
      <c r="RI31" s="424"/>
      <c r="RJ31" s="424"/>
      <c r="RK31" s="424"/>
      <c r="RL31" s="424"/>
      <c r="RM31" s="424"/>
      <c r="RN31" s="424"/>
      <c r="RO31" s="424"/>
      <c r="RP31" s="424"/>
      <c r="RQ31" s="424"/>
      <c r="RR31" s="424"/>
      <c r="RS31" s="424"/>
      <c r="RT31" s="424"/>
      <c r="RU31" s="424"/>
      <c r="RV31" s="424"/>
      <c r="RW31" s="424"/>
      <c r="RX31" s="424"/>
      <c r="RY31" s="424"/>
      <c r="RZ31" s="424"/>
      <c r="SA31" s="424"/>
      <c r="SB31" s="424"/>
      <c r="SC31" s="424"/>
      <c r="SD31" s="424"/>
      <c r="SE31" s="424"/>
      <c r="SF31" s="424"/>
      <c r="SG31" s="424"/>
      <c r="SH31" s="424"/>
      <c r="SI31" s="424"/>
      <c r="SJ31" s="424"/>
      <c r="SK31" s="424"/>
      <c r="SL31" s="424"/>
      <c r="SM31" s="424"/>
      <c r="SN31" s="424"/>
      <c r="SO31" s="424"/>
      <c r="SP31" s="424"/>
      <c r="SQ31" s="424"/>
      <c r="SR31" s="424"/>
      <c r="SS31" s="424"/>
      <c r="ST31" s="424"/>
      <c r="SU31" s="424"/>
      <c r="SV31" s="424"/>
      <c r="SW31" s="424"/>
      <c r="SX31" s="424"/>
      <c r="SY31" s="424"/>
      <c r="SZ31" s="424"/>
      <c r="TA31" s="424"/>
      <c r="TB31" s="424"/>
      <c r="TC31" s="424"/>
      <c r="TD31" s="424"/>
      <c r="TE31" s="424"/>
      <c r="TF31" s="424"/>
      <c r="TG31" s="424"/>
      <c r="TH31" s="424"/>
      <c r="TI31" s="424"/>
      <c r="TJ31" s="424"/>
      <c r="TK31" s="424"/>
      <c r="TL31" s="424"/>
      <c r="TM31" s="424"/>
      <c r="TN31" s="424"/>
      <c r="TO31" s="424"/>
      <c r="TP31" s="424"/>
      <c r="TQ31" s="424"/>
      <c r="TR31" s="424"/>
      <c r="TS31" s="424"/>
      <c r="TT31" s="424"/>
      <c r="TU31" s="424"/>
      <c r="TV31" s="424"/>
      <c r="TW31" s="424"/>
      <c r="TX31" s="424"/>
      <c r="TY31" s="424"/>
      <c r="TZ31" s="424"/>
      <c r="UA31" s="424"/>
      <c r="UB31" s="424"/>
      <c r="UC31" s="424"/>
      <c r="UD31" s="424"/>
      <c r="UE31" s="424"/>
      <c r="UF31" s="424"/>
      <c r="UG31" s="424"/>
      <c r="UH31" s="424"/>
      <c r="UI31" s="424"/>
      <c r="UJ31" s="424"/>
      <c r="UK31" s="424"/>
      <c r="UL31" s="424"/>
      <c r="UM31" s="424"/>
      <c r="UN31" s="424"/>
      <c r="UO31" s="424"/>
      <c r="UP31" s="424"/>
      <c r="UQ31" s="424"/>
      <c r="UR31" s="424"/>
      <c r="US31" s="424"/>
      <c r="UT31" s="424"/>
      <c r="UU31" s="424"/>
      <c r="UV31" s="424"/>
      <c r="UW31" s="424"/>
      <c r="UX31" s="424"/>
      <c r="UY31" s="424"/>
      <c r="UZ31" s="424"/>
      <c r="VA31" s="424"/>
      <c r="VB31" s="424"/>
      <c r="VC31" s="424"/>
      <c r="VD31" s="424"/>
      <c r="VE31" s="424"/>
      <c r="VF31" s="424"/>
      <c r="VG31" s="424"/>
      <c r="VH31" s="424"/>
      <c r="VI31" s="424"/>
      <c r="VJ31" s="424"/>
      <c r="VK31" s="424"/>
      <c r="VL31" s="424"/>
      <c r="VM31" s="424"/>
      <c r="VN31" s="424"/>
      <c r="VO31" s="424"/>
      <c r="VP31" s="424"/>
      <c r="VQ31" s="424"/>
      <c r="VR31" s="424"/>
      <c r="VS31" s="424"/>
      <c r="VT31" s="424"/>
      <c r="VU31" s="424"/>
      <c r="VV31" s="424"/>
      <c r="VW31" s="424"/>
      <c r="VX31" s="424"/>
      <c r="VY31" s="424"/>
      <c r="VZ31" s="424"/>
      <c r="WA31" s="424"/>
      <c r="WB31" s="424"/>
      <c r="WC31" s="424"/>
      <c r="WD31" s="424"/>
      <c r="WE31" s="424"/>
      <c r="WF31" s="424"/>
      <c r="WG31" s="424"/>
      <c r="WH31" s="424"/>
      <c r="WI31" s="424"/>
      <c r="WJ31" s="424"/>
      <c r="WK31" s="424"/>
      <c r="WL31" s="424"/>
      <c r="WM31" s="424"/>
      <c r="WN31" s="424"/>
      <c r="WO31" s="424"/>
      <c r="WP31" s="424"/>
      <c r="WQ31" s="424"/>
      <c r="WR31" s="424"/>
      <c r="WS31" s="424"/>
      <c r="WT31" s="424"/>
      <c r="WU31" s="424"/>
      <c r="WV31" s="424"/>
      <c r="WW31" s="424"/>
      <c r="WX31" s="424"/>
      <c r="WY31" s="424"/>
      <c r="WZ31" s="424"/>
      <c r="XA31" s="424"/>
      <c r="XB31" s="424"/>
      <c r="XC31" s="534"/>
      <c r="XD31" s="534"/>
      <c r="XE31" s="534"/>
      <c r="XF31" s="534"/>
      <c r="XG31" s="534"/>
      <c r="XH31" s="534"/>
      <c r="XI31" s="534"/>
      <c r="XJ31" s="534"/>
      <c r="XK31" s="534"/>
      <c r="XL31" s="534"/>
      <c r="XM31" s="534"/>
      <c r="XN31" s="534"/>
      <c r="XO31" s="534"/>
      <c r="XP31" s="534"/>
      <c r="XQ31" s="534"/>
      <c r="XR31" s="534"/>
      <c r="XS31" s="534"/>
      <c r="XT31" s="534"/>
      <c r="XU31" s="534"/>
      <c r="XV31" s="534"/>
      <c r="XW31" s="534"/>
      <c r="XX31" s="534"/>
      <c r="XY31" s="534"/>
      <c r="XZ31" s="534"/>
      <c r="YA31" s="534"/>
      <c r="YB31" s="534"/>
      <c r="YC31" s="534"/>
      <c r="YD31" s="534"/>
      <c r="YE31" s="534"/>
      <c r="YF31" s="534"/>
      <c r="YG31" s="534"/>
      <c r="YH31" s="534"/>
      <c r="YI31" s="534"/>
      <c r="YJ31" s="534"/>
      <c r="YK31" s="534"/>
      <c r="YL31" s="534"/>
      <c r="YM31" s="534"/>
      <c r="YN31" s="534"/>
      <c r="YO31" s="534"/>
      <c r="YP31" s="534"/>
      <c r="YQ31" s="534"/>
      <c r="YR31" s="534"/>
      <c r="YS31" s="534"/>
      <c r="YT31" s="534"/>
      <c r="YU31" s="534"/>
      <c r="YV31" s="534"/>
      <c r="YW31" s="534"/>
      <c r="YX31" s="534"/>
      <c r="YY31" s="534"/>
      <c r="YZ31" s="534"/>
      <c r="ZA31" s="534"/>
      <c r="ZB31" s="534"/>
      <c r="ZC31" s="534"/>
      <c r="ZD31" s="534"/>
      <c r="ZE31" s="534"/>
      <c r="ZF31" s="534"/>
      <c r="ZG31" s="534"/>
      <c r="ZH31" s="534"/>
      <c r="ZI31" s="534"/>
      <c r="ZJ31" s="535"/>
      <c r="ZK31" s="214"/>
      <c r="ZL31" s="214"/>
      <c r="ZM31" s="21"/>
      <c r="ZN31" s="21"/>
      <c r="AAR31" s="229"/>
      <c r="AAS31" s="229"/>
      <c r="AAT31" s="229"/>
      <c r="AAU31" s="229"/>
      <c r="AAV31" s="229"/>
      <c r="ACI31" s="534"/>
      <c r="ACJ31" s="534"/>
      <c r="ACK31" s="534"/>
      <c r="ACL31" s="534"/>
      <c r="ACM31" s="534"/>
      <c r="ACN31" s="534"/>
      <c r="ACO31" s="534"/>
      <c r="ACP31" s="534"/>
      <c r="ACQ31" s="534"/>
      <c r="ACR31" s="534"/>
      <c r="ACS31" s="534"/>
      <c r="ACT31" s="534"/>
      <c r="ACU31" s="534"/>
      <c r="ACV31" s="534"/>
      <c r="ACW31" s="534"/>
      <c r="ACX31" s="534"/>
      <c r="ACY31" s="534"/>
      <c r="ACZ31" s="534"/>
      <c r="ADA31" s="534"/>
      <c r="ADB31" s="534"/>
      <c r="ADC31" s="534"/>
      <c r="ADD31" s="534"/>
      <c r="ADE31" s="534"/>
      <c r="ADF31" s="534"/>
      <c r="ADG31" s="534"/>
      <c r="ADH31" s="534"/>
      <c r="ADI31" s="534"/>
      <c r="ADJ31" s="534"/>
      <c r="ADW31" s="340"/>
      <c r="ADX31" s="340"/>
      <c r="ADY31" s="340"/>
      <c r="ADZ31" s="340"/>
      <c r="AEA31" s="340"/>
      <c r="AEB31" s="340"/>
      <c r="AEC31" s="340"/>
      <c r="AED31" s="340"/>
      <c r="AEE31" s="340"/>
      <c r="AEF31" s="340"/>
      <c r="AEP31" s="424"/>
      <c r="AEQ31" s="424"/>
      <c r="AER31" s="424"/>
      <c r="AES31" s="424"/>
      <c r="AET31" s="424"/>
      <c r="AEU31" s="424"/>
      <c r="AEV31" s="424"/>
      <c r="AEW31" s="424"/>
      <c r="AEX31" s="424"/>
      <c r="AEY31" s="536"/>
      <c r="AEZ31" s="536"/>
      <c r="AFA31" s="536"/>
      <c r="AFB31" s="536"/>
      <c r="AFC31" s="232"/>
      <c r="AFD31" s="232"/>
      <c r="AFE31" s="232"/>
      <c r="AFF31" s="232"/>
      <c r="AFG31" s="232"/>
      <c r="AFH31" s="232"/>
      <c r="AFI31" s="232"/>
      <c r="AFJ31" s="232"/>
      <c r="AGN31" s="214"/>
      <c r="AGO31" s="214"/>
      <c r="AGP31" s="214"/>
      <c r="AGQ31" s="58"/>
      <c r="AGR31" s="58"/>
      <c r="AIX31" s="214"/>
      <c r="AIY31" s="214"/>
      <c r="AIZ31" s="214"/>
      <c r="AJA31" s="214"/>
      <c r="AJB31" s="214"/>
      <c r="AJC31" s="214"/>
      <c r="AJD31" s="214"/>
      <c r="AJE31" s="214"/>
      <c r="AJF31" s="214"/>
      <c r="AJG31" s="214"/>
      <c r="AJH31" s="214"/>
      <c r="AJI31" s="214"/>
      <c r="AJJ31" s="214"/>
      <c r="AJK31" s="214"/>
      <c r="AJL31" s="214"/>
      <c r="AJM31" s="214"/>
      <c r="AJN31" s="214"/>
      <c r="AJO31" s="214"/>
      <c r="AJP31" s="214"/>
      <c r="AJQ31" s="214"/>
      <c r="AJR31" s="214"/>
      <c r="AJS31" s="214"/>
      <c r="AJT31" s="214"/>
      <c r="AJU31" s="214"/>
      <c r="AJV31" s="214"/>
      <c r="AJW31" s="214"/>
      <c r="AJX31" s="214"/>
      <c r="AJY31" s="214"/>
      <c r="AJZ31" s="214"/>
      <c r="AKA31" s="214"/>
      <c r="AKB31" s="214"/>
      <c r="AKC31" s="214"/>
      <c r="AKI31" s="214"/>
      <c r="AKJ31" s="214"/>
      <c r="AKK31" s="214"/>
      <c r="AKL31" s="214"/>
      <c r="AKM31" s="214"/>
      <c r="AKN31" s="214"/>
      <c r="AKO31" s="214"/>
      <c r="AKP31" s="214"/>
      <c r="AKQ31" s="214"/>
      <c r="AKR31" s="214"/>
      <c r="AKS31" s="214"/>
      <c r="AKT31" s="214"/>
      <c r="AKY31" s="232"/>
      <c r="AKZ31" s="232"/>
      <c r="ALA31" s="232"/>
      <c r="ALB31" s="232"/>
      <c r="ALG31" s="537"/>
      <c r="ALH31" s="537"/>
      <c r="ALI31" s="537"/>
      <c r="ALJ31" s="537"/>
      <c r="ALK31" s="537"/>
      <c r="ALL31" s="537"/>
      <c r="ALM31" s="537"/>
      <c r="ALN31" s="537"/>
      <c r="ALO31" s="537"/>
      <c r="ALP31" s="537"/>
      <c r="ALQ31" s="537"/>
      <c r="ALR31" s="537"/>
      <c r="ALS31" s="537"/>
      <c r="ALT31" s="537"/>
      <c r="ALU31" s="342"/>
      <c r="ALV31" s="342"/>
      <c r="ATD31" s="214"/>
      <c r="ATE31" s="214"/>
      <c r="ATF31" s="214"/>
      <c r="ATG31" s="214"/>
      <c r="ATH31" s="214"/>
      <c r="ATI31" s="214"/>
      <c r="ATJ31" s="214"/>
      <c r="ATK31" s="214"/>
      <c r="ATL31" s="214"/>
      <c r="ATM31" s="214"/>
      <c r="ATN31" s="214"/>
      <c r="ATO31" s="214"/>
      <c r="ATP31" s="214"/>
      <c r="ATQ31" s="214"/>
      <c r="ATR31" s="214"/>
      <c r="ATS31" s="214"/>
      <c r="ATT31" s="214"/>
      <c r="ATU31" s="214"/>
      <c r="ATV31" s="214"/>
      <c r="ATW31" s="424"/>
      <c r="ATX31" s="424"/>
      <c r="ATY31" s="424"/>
      <c r="ATZ31" s="424"/>
      <c r="AUA31" s="424"/>
      <c r="AUB31" s="424"/>
      <c r="AUC31" s="424"/>
      <c r="AUD31" s="424"/>
      <c r="AUE31" s="424"/>
      <c r="AUF31" s="424"/>
      <c r="AUG31" s="424"/>
      <c r="AUH31" s="424"/>
      <c r="AUI31" s="424"/>
      <c r="AUJ31" s="424"/>
      <c r="AUK31" s="214"/>
      <c r="AUL31" s="214"/>
      <c r="AUM31" s="214"/>
      <c r="AUN31" s="214"/>
      <c r="AUO31" s="214"/>
      <c r="AUP31" s="214"/>
      <c r="AUQ31" s="214"/>
      <c r="AUR31" s="214"/>
      <c r="AUS31" s="214"/>
      <c r="AUT31" s="214"/>
      <c r="AUU31" s="214"/>
      <c r="AUV31" s="214"/>
      <c r="AUW31" s="214"/>
      <c r="AUX31" s="214"/>
      <c r="AUY31" s="214"/>
      <c r="AUZ31" s="214"/>
      <c r="AVA31" s="214"/>
      <c r="AVB31" s="214"/>
      <c r="AVC31" s="214"/>
      <c r="AVD31" s="214"/>
      <c r="AVE31" s="214"/>
      <c r="AVF31" s="214"/>
      <c r="AVG31" s="214"/>
      <c r="AVH31" s="214"/>
      <c r="AVI31" s="214"/>
      <c r="AVJ31" s="214"/>
      <c r="AVK31" s="214"/>
      <c r="AVL31" s="214"/>
      <c r="AVM31" s="214"/>
      <c r="AVN31" s="214"/>
      <c r="AVO31" s="214"/>
      <c r="AVP31" s="214"/>
      <c r="AVQ31" s="214"/>
      <c r="AVR31" s="214"/>
      <c r="AVS31" s="214"/>
      <c r="AVT31" s="214"/>
      <c r="AVU31" s="214"/>
      <c r="AVV31" s="214"/>
      <c r="AVW31" s="214"/>
      <c r="AVX31" s="214"/>
      <c r="AVY31" s="214"/>
      <c r="AVZ31" s="214"/>
      <c r="AWA31" s="214"/>
      <c r="AWB31" s="214"/>
      <c r="AWC31" s="214"/>
      <c r="AWD31" s="214"/>
      <c r="AWE31" s="214"/>
      <c r="AWF31" s="214"/>
      <c r="AWG31" s="214"/>
      <c r="AWH31" s="214"/>
      <c r="AWI31" s="214"/>
      <c r="AWJ31" s="214"/>
      <c r="AWK31" s="214"/>
      <c r="AWL31" s="214"/>
      <c r="AWM31" s="214"/>
      <c r="AWN31" s="214"/>
      <c r="AWO31" s="214"/>
      <c r="AWP31" s="214"/>
      <c r="AWQ31" s="214"/>
      <c r="AWR31" s="214"/>
      <c r="AWS31" s="214"/>
      <c r="AWT31" s="214"/>
      <c r="AWU31" s="214"/>
      <c r="AWV31" s="214"/>
      <c r="AWW31" s="214"/>
      <c r="AWX31" s="214"/>
      <c r="AWY31" s="214"/>
      <c r="AWZ31" s="214"/>
      <c r="AXA31" s="214"/>
      <c r="AXB31" s="214"/>
      <c r="AXC31" s="214"/>
      <c r="AXD31" s="214"/>
      <c r="AXE31" s="214"/>
      <c r="AXF31" s="214"/>
      <c r="AXG31" s="214"/>
      <c r="AXH31" s="214"/>
      <c r="AXI31" s="214"/>
      <c r="AXJ31" s="214"/>
      <c r="AXK31" s="214"/>
      <c r="AXL31" s="214"/>
      <c r="AXM31" s="214"/>
      <c r="AXN31" s="214"/>
      <c r="AXO31" s="214"/>
      <c r="AXP31" s="214"/>
      <c r="AXQ31" s="214"/>
      <c r="AXR31" s="214"/>
      <c r="AXS31" s="214"/>
      <c r="AXT31" s="214"/>
      <c r="AXU31" s="214"/>
      <c r="AXV31" s="214"/>
      <c r="AXW31" s="214"/>
      <c r="AXX31" s="214"/>
      <c r="AXY31" s="214"/>
      <c r="AXZ31" s="214"/>
      <c r="AYA31" s="214"/>
      <c r="AYB31" s="214"/>
      <c r="AYC31" s="214"/>
      <c r="AYD31" s="214"/>
      <c r="AYE31" s="214"/>
      <c r="AYF31" s="214"/>
      <c r="AYG31" s="214"/>
      <c r="AYH31" s="214"/>
      <c r="AYI31" s="214"/>
      <c r="AYJ31" s="214"/>
      <c r="AYK31" s="214"/>
      <c r="AYL31" s="214"/>
      <c r="AYM31" s="214"/>
      <c r="AYN31" s="214"/>
      <c r="AYO31" s="214"/>
      <c r="AYP31" s="214"/>
      <c r="AYQ31" s="214"/>
      <c r="AYR31" s="214"/>
      <c r="AYS31" s="214"/>
      <c r="AYT31" s="214"/>
      <c r="AYU31" s="214"/>
      <c r="AYV31" s="214"/>
      <c r="AYW31" s="214"/>
      <c r="AYX31" s="214"/>
      <c r="AYY31" s="214"/>
      <c r="AYZ31" s="214"/>
      <c r="AZA31" s="214"/>
      <c r="AZB31" s="214"/>
      <c r="AZC31" s="214"/>
      <c r="AZD31" s="214"/>
      <c r="AZE31" s="214"/>
      <c r="AZF31" s="214"/>
      <c r="AZG31" s="214"/>
      <c r="AZH31" s="214"/>
      <c r="AZI31" s="214"/>
      <c r="AZJ31" s="214"/>
      <c r="AZK31" s="214"/>
      <c r="AZL31" s="214"/>
      <c r="AZM31" s="214"/>
      <c r="AZN31" s="214"/>
      <c r="AZO31" s="214"/>
      <c r="AZP31" s="214"/>
      <c r="AZQ31" s="214"/>
      <c r="AZR31" s="214"/>
      <c r="AZS31" s="214"/>
      <c r="AZT31" s="214"/>
      <c r="AZU31" s="214"/>
      <c r="AZV31" s="214"/>
      <c r="AZW31" s="214"/>
      <c r="AZX31" s="214"/>
      <c r="AZY31" s="214"/>
      <c r="AZZ31" s="214"/>
      <c r="BAA31" s="214"/>
      <c r="BAB31" s="214"/>
      <c r="BAC31" s="214"/>
      <c r="BAD31" s="214"/>
      <c r="BAE31" s="214"/>
      <c r="BAF31" s="214"/>
      <c r="BAG31" s="214"/>
      <c r="BAH31" s="214"/>
      <c r="BAI31" s="214"/>
      <c r="BAJ31" s="214"/>
      <c r="BAK31" s="214"/>
      <c r="BAL31" s="214"/>
      <c r="BAM31" s="214"/>
      <c r="BAN31" s="214"/>
      <c r="BAO31" s="214"/>
      <c r="BAP31" s="214"/>
      <c r="BAQ31" s="214"/>
      <c r="BAR31" s="214"/>
      <c r="BAS31" s="214"/>
      <c r="BAT31" s="214"/>
      <c r="BAU31" s="214"/>
      <c r="BAV31" s="214"/>
      <c r="BAW31" s="214"/>
      <c r="BAX31" s="214"/>
      <c r="BAY31" s="214"/>
      <c r="BAZ31" s="214"/>
      <c r="BBA31" s="214"/>
      <c r="BBB31" s="214"/>
      <c r="BBC31" s="214"/>
      <c r="BBD31" s="214"/>
      <c r="BBE31" s="214"/>
      <c r="BBF31" s="214"/>
      <c r="BBG31" s="214"/>
      <c r="BBH31" s="214"/>
      <c r="BBI31" s="214"/>
      <c r="BBJ31" s="214"/>
      <c r="BBK31" s="214"/>
      <c r="BBL31" s="214"/>
      <c r="BBM31" s="214"/>
      <c r="BBN31" s="214"/>
      <c r="BBO31" s="214"/>
      <c r="BBP31" s="214"/>
      <c r="BBQ31" s="214"/>
      <c r="BBR31" s="214"/>
      <c r="BBS31" s="214"/>
      <c r="BBT31" s="214"/>
      <c r="BBU31" s="214"/>
      <c r="BBV31" s="214"/>
      <c r="BBW31" s="214"/>
      <c r="BBX31" s="214"/>
      <c r="BBY31" s="214"/>
      <c r="BBZ31" s="214"/>
      <c r="BCA31" s="214"/>
      <c r="BCB31" s="214"/>
      <c r="BCC31" s="214"/>
      <c r="BCD31" s="214"/>
      <c r="BCE31" s="214"/>
      <c r="BCF31" s="214"/>
      <c r="BCG31" s="214"/>
      <c r="BCH31" s="214"/>
      <c r="BCI31" s="214"/>
      <c r="BCJ31" s="214"/>
      <c r="BCK31" s="214"/>
      <c r="BCL31" s="214"/>
      <c r="BCM31" s="214"/>
      <c r="BCN31" s="214"/>
      <c r="BCO31" s="214"/>
      <c r="BCP31" s="214"/>
      <c r="BCQ31" s="214"/>
      <c r="BCR31" s="214"/>
      <c r="BCS31" s="214"/>
      <c r="BCT31" s="214"/>
      <c r="BCU31" s="214"/>
      <c r="BCV31" s="214"/>
      <c r="BCW31" s="214"/>
      <c r="BCX31" s="214"/>
      <c r="BCY31" s="214"/>
      <c r="BCZ31" s="214"/>
      <c r="BDA31" s="214"/>
      <c r="BDB31" s="214"/>
      <c r="BDC31" s="214"/>
      <c r="BDD31" s="214"/>
      <c r="BDE31" s="214"/>
      <c r="BDF31" s="214"/>
      <c r="BDG31" s="214"/>
      <c r="BDH31" s="214"/>
      <c r="BDI31" s="214"/>
      <c r="BDJ31" s="214"/>
      <c r="BDK31" s="214"/>
      <c r="BDL31" s="214"/>
      <c r="BDM31" s="214"/>
      <c r="BDN31" s="214"/>
      <c r="BDO31" s="214"/>
      <c r="BDP31" s="214"/>
      <c r="BDQ31" s="214"/>
      <c r="BDR31" s="214"/>
      <c r="BDS31" s="214"/>
      <c r="BDT31" s="214"/>
      <c r="BDU31" s="214"/>
      <c r="BDV31" s="214"/>
      <c r="BDW31" s="214"/>
      <c r="BDX31" s="214"/>
      <c r="BDY31" s="214"/>
      <c r="BDZ31" s="214"/>
      <c r="BEA31" s="214"/>
      <c r="BEB31" s="214"/>
      <c r="BEC31" s="214"/>
      <c r="BED31" s="214"/>
      <c r="BEE31" s="214"/>
      <c r="BEF31" s="214"/>
      <c r="BEG31" s="214"/>
      <c r="BEH31" s="214"/>
      <c r="BEI31" s="214"/>
      <c r="BEJ31" s="214"/>
      <c r="BEK31" s="214"/>
      <c r="BEL31" s="214"/>
      <c r="BEM31" s="214"/>
      <c r="BEN31" s="214"/>
      <c r="BEO31" s="214"/>
      <c r="BEP31" s="214"/>
      <c r="BEQ31" s="214"/>
      <c r="BER31" s="214"/>
      <c r="BES31" s="214"/>
      <c r="BET31" s="214"/>
      <c r="BEU31" s="214"/>
      <c r="BEV31" s="214"/>
      <c r="BEW31" s="214"/>
      <c r="BEX31" s="214"/>
      <c r="BEY31" s="214"/>
      <c r="BEZ31" s="214"/>
      <c r="BFA31" s="214"/>
      <c r="BFB31" s="214"/>
      <c r="BFC31" s="214"/>
      <c r="BFD31" s="214"/>
      <c r="BFE31" s="214"/>
      <c r="BFF31" s="214"/>
      <c r="BFG31" s="214"/>
      <c r="BFH31" s="214"/>
      <c r="BFI31" s="214"/>
      <c r="BFJ31" s="214"/>
      <c r="BFK31" s="214"/>
      <c r="BFL31" s="214"/>
      <c r="BFM31" s="214"/>
      <c r="BFN31" s="214"/>
      <c r="BFO31" s="214"/>
      <c r="BFP31" s="214"/>
      <c r="BFQ31" s="214"/>
      <c r="BFR31" s="214"/>
      <c r="BFS31" s="214"/>
      <c r="BFT31" s="214"/>
      <c r="BFU31" s="214"/>
      <c r="BFV31" s="214"/>
      <c r="BFW31" s="214"/>
      <c r="BFX31" s="214"/>
      <c r="BFY31" s="214"/>
      <c r="BFZ31" s="214"/>
      <c r="BGA31" s="214"/>
      <c r="BGB31" s="214"/>
      <c r="BGC31" s="214"/>
      <c r="BGD31" s="214"/>
      <c r="BGE31" s="214"/>
      <c r="BGF31" s="214"/>
      <c r="BGG31" s="214"/>
      <c r="BGH31" s="214"/>
      <c r="BGI31" s="214"/>
      <c r="BGJ31" s="214"/>
      <c r="BGK31" s="214"/>
      <c r="BGL31" s="214"/>
      <c r="BGM31" s="214"/>
      <c r="BGN31" s="214"/>
      <c r="BGO31" s="214"/>
      <c r="BGP31" s="214"/>
      <c r="BGQ31" s="214"/>
      <c r="BGR31" s="214"/>
      <c r="BGS31" s="214"/>
      <c r="BGT31" s="214"/>
      <c r="BGU31" s="214"/>
      <c r="BGV31" s="214"/>
      <c r="BGW31" s="214"/>
      <c r="BGX31" s="214"/>
      <c r="BGY31" s="214"/>
      <c r="BGZ31" s="214"/>
      <c r="BHA31" s="214"/>
      <c r="BHB31" s="214"/>
      <c r="BLM31" s="424"/>
      <c r="BLN31" s="424"/>
      <c r="BLO31" s="424"/>
      <c r="BLP31" s="424"/>
      <c r="BLQ31" s="424"/>
      <c r="BLR31" s="424"/>
      <c r="BLS31" s="424"/>
      <c r="BLT31" s="424"/>
      <c r="BLU31" s="424"/>
      <c r="BLV31" s="424"/>
      <c r="BLW31" s="424"/>
      <c r="BLX31" s="424"/>
      <c r="BLY31" s="424"/>
      <c r="BLZ31" s="424"/>
      <c r="BMA31" s="424"/>
      <c r="BMB31" s="424"/>
      <c r="BMC31" s="424"/>
      <c r="BMD31" s="424"/>
      <c r="BME31" s="424"/>
      <c r="BMF31" s="424"/>
      <c r="BSL31" s="228"/>
      <c r="BSM31" s="228"/>
      <c r="BSN31" s="536"/>
      <c r="BSO31" s="536"/>
      <c r="BSP31" s="536"/>
      <c r="BSQ31" s="536"/>
      <c r="BSR31" s="536"/>
      <c r="BSS31" s="536"/>
      <c r="BST31" s="536"/>
      <c r="BSU31" s="536"/>
      <c r="BSV31" s="536"/>
      <c r="BSW31" s="536"/>
      <c r="BTN31" s="214"/>
      <c r="BTO31" s="214"/>
      <c r="BTP31" s="214"/>
      <c r="BTQ31" s="214"/>
      <c r="BTR31" s="214"/>
      <c r="BTS31" s="214"/>
      <c r="BTT31" s="214"/>
      <c r="BTU31" s="214"/>
      <c r="BTV31" s="214"/>
      <c r="BTW31" s="214"/>
      <c r="BTX31" s="214"/>
      <c r="BTY31" s="214"/>
      <c r="BTZ31" s="214"/>
      <c r="BUA31" s="214"/>
      <c r="BUB31" s="214"/>
      <c r="BUC31" s="214"/>
      <c r="BUD31" s="214"/>
      <c r="BUE31" s="214"/>
      <c r="BUF31" s="214"/>
      <c r="BUG31" s="214"/>
      <c r="BUH31" s="214"/>
      <c r="BUI31" s="214"/>
      <c r="BUJ31" s="214"/>
      <c r="BUK31" s="214"/>
      <c r="BUL31" s="214"/>
      <c r="BUM31" s="214"/>
      <c r="BYB31" s="230"/>
      <c r="BYC31" s="230"/>
      <c r="BYD31" s="143"/>
      <c r="BYE31" s="143"/>
      <c r="BYF31" s="143"/>
      <c r="BYG31" s="143"/>
      <c r="BYH31" s="537"/>
      <c r="BYI31" s="537"/>
      <c r="BYJ31" s="537"/>
      <c r="BYK31" s="537"/>
      <c r="BYZ31" s="536"/>
      <c r="BZA31" s="536"/>
      <c r="BZB31" s="536"/>
      <c r="BZC31" s="536"/>
      <c r="BZD31" s="536"/>
      <c r="BZE31" s="536"/>
      <c r="BZF31" s="536"/>
      <c r="BZG31" s="536"/>
      <c r="BZH31" s="536"/>
      <c r="BZI31" s="536"/>
    </row>
    <row r="32" spans="1:2037" s="321" customFormat="1">
      <c r="A32" s="232"/>
      <c r="B32" s="232"/>
      <c r="C32" s="228"/>
      <c r="D32" s="228"/>
      <c r="E32" s="228"/>
      <c r="F32" s="228"/>
      <c r="G32" s="228"/>
      <c r="H32" s="228"/>
      <c r="I32" s="228"/>
      <c r="J32" s="228"/>
      <c r="K32" s="228"/>
      <c r="L32" s="227"/>
      <c r="M32" s="227"/>
      <c r="N32" s="227"/>
      <c r="O32" s="227"/>
      <c r="P32" s="227"/>
      <c r="Q32" s="227"/>
      <c r="R32" s="227"/>
      <c r="S32" s="227"/>
      <c r="T32" s="227"/>
      <c r="U32" s="227"/>
      <c r="V32" s="227"/>
      <c r="W32" s="227"/>
      <c r="X32" s="227"/>
      <c r="Y32" s="227"/>
      <c r="Z32" s="228"/>
      <c r="AA32" s="228"/>
      <c r="AB32" s="228"/>
      <c r="AC32" s="228"/>
      <c r="AD32" s="228"/>
      <c r="AE32" s="311"/>
      <c r="AF32" s="228"/>
      <c r="AG32" s="228"/>
      <c r="AH32" s="228"/>
      <c r="AI32" s="228"/>
      <c r="AJ32" s="228"/>
      <c r="AK32" s="228"/>
      <c r="AL32" s="228"/>
      <c r="AM32" s="228"/>
      <c r="AN32" s="228"/>
      <c r="AO32" s="228"/>
      <c r="AP32" s="228"/>
      <c r="AQ32" s="228"/>
      <c r="AR32" s="228"/>
      <c r="AS32" s="228"/>
      <c r="AT32" s="228"/>
      <c r="AU32" s="228"/>
      <c r="AV32" s="228"/>
      <c r="AW32" s="228"/>
      <c r="AX32" s="228"/>
      <c r="AY32" s="228"/>
      <c r="AZ32" s="228"/>
      <c r="BA32" s="228"/>
      <c r="BB32" s="228"/>
      <c r="BC32" s="228"/>
      <c r="BD32" s="228"/>
      <c r="BE32" s="228"/>
      <c r="BF32" s="228"/>
      <c r="BG32" s="228"/>
      <c r="BH32" s="424"/>
      <c r="BI32" s="424"/>
      <c r="BJ32" s="424"/>
      <c r="BK32" s="424"/>
      <c r="BL32" s="424"/>
      <c r="BM32" s="424"/>
      <c r="BN32" s="424"/>
      <c r="BO32" s="424"/>
      <c r="BP32" s="424"/>
      <c r="BQ32" s="424"/>
      <c r="BR32" s="424"/>
      <c r="BS32" s="424"/>
      <c r="BT32" s="424"/>
      <c r="BU32" s="424"/>
      <c r="BV32" s="424"/>
      <c r="BW32" s="424"/>
      <c r="BX32" s="424"/>
      <c r="BY32" s="424"/>
      <c r="BZ32" s="424"/>
      <c r="CA32" s="424"/>
      <c r="CB32" s="424"/>
      <c r="CC32" s="424"/>
      <c r="CD32" s="424"/>
      <c r="CE32" s="424"/>
      <c r="CF32" s="424"/>
      <c r="CG32" s="424"/>
      <c r="CH32" s="424"/>
      <c r="CI32" s="424"/>
      <c r="CJ32" s="424"/>
      <c r="CK32" s="424"/>
      <c r="CL32" s="424"/>
      <c r="CM32" s="424"/>
      <c r="CN32" s="424"/>
      <c r="CO32" s="424"/>
      <c r="CP32" s="424"/>
      <c r="CQ32" s="424"/>
      <c r="CR32" s="424"/>
      <c r="CS32" s="424"/>
      <c r="CT32" s="424"/>
      <c r="CU32" s="424"/>
      <c r="CV32" s="424"/>
      <c r="CW32" s="424"/>
      <c r="CX32" s="424"/>
      <c r="CY32" s="424"/>
      <c r="CZ32" s="424"/>
      <c r="DA32" s="424"/>
      <c r="DB32" s="424"/>
      <c r="DC32" s="424"/>
      <c r="DD32" s="424"/>
      <c r="DE32" s="424"/>
      <c r="DF32" s="424"/>
      <c r="DG32" s="424"/>
      <c r="DH32" s="424"/>
      <c r="DI32" s="424"/>
      <c r="DJ32" s="424"/>
      <c r="DK32" s="424"/>
      <c r="DL32" s="424"/>
      <c r="DM32" s="424"/>
      <c r="DN32" s="424"/>
      <c r="DO32" s="424"/>
      <c r="DP32" s="424"/>
      <c r="DQ32" s="424"/>
      <c r="DR32" s="424"/>
      <c r="DS32" s="424"/>
      <c r="DT32" s="424"/>
      <c r="DU32" s="424"/>
      <c r="DV32" s="424"/>
      <c r="DW32" s="424"/>
      <c r="DX32" s="424"/>
      <c r="DY32" s="424"/>
      <c r="DZ32" s="424"/>
      <c r="EA32" s="424"/>
      <c r="EB32" s="424"/>
      <c r="EC32" s="424"/>
      <c r="ED32" s="424"/>
      <c r="EE32" s="424"/>
      <c r="EF32" s="424"/>
      <c r="EG32" s="424"/>
      <c r="EH32" s="424"/>
      <c r="EI32" s="424"/>
      <c r="EJ32" s="424"/>
      <c r="EK32" s="424"/>
      <c r="EL32" s="424"/>
      <c r="EM32" s="424"/>
      <c r="EN32" s="424"/>
      <c r="EO32" s="424"/>
      <c r="EP32" s="424"/>
      <c r="EQ32" s="424"/>
      <c r="ER32" s="424"/>
      <c r="ES32" s="424"/>
      <c r="ET32" s="424"/>
      <c r="EU32" s="424"/>
      <c r="EV32" s="424"/>
      <c r="EW32" s="424"/>
      <c r="EX32" s="424"/>
      <c r="EY32" s="424"/>
      <c r="EZ32" s="424"/>
      <c r="FA32" s="424"/>
      <c r="FB32" s="424"/>
      <c r="FC32" s="424"/>
      <c r="FD32" s="424"/>
      <c r="FE32" s="424"/>
      <c r="FF32" s="424"/>
      <c r="FG32" s="424"/>
      <c r="FH32" s="424"/>
      <c r="FI32" s="424"/>
      <c r="FJ32" s="424"/>
      <c r="FK32" s="424"/>
      <c r="FL32" s="424"/>
      <c r="FM32" s="424"/>
      <c r="FN32" s="424"/>
      <c r="FO32" s="21"/>
      <c r="FP32" s="424"/>
      <c r="FQ32" s="4"/>
      <c r="FR32" s="424"/>
      <c r="FS32" s="424"/>
      <c r="FT32" s="424"/>
      <c r="FU32" s="424"/>
      <c r="FV32" s="424"/>
      <c r="FW32" s="424"/>
      <c r="FX32" s="424"/>
      <c r="FY32" s="424"/>
      <c r="FZ32" s="424"/>
      <c r="GA32" s="424"/>
      <c r="GB32" s="424"/>
      <c r="GC32" s="424"/>
      <c r="GD32" s="424"/>
      <c r="GE32" s="424"/>
      <c r="GF32" s="424"/>
      <c r="GG32" s="424"/>
      <c r="GH32" s="424"/>
      <c r="GI32" s="424"/>
      <c r="GJ32" s="424"/>
      <c r="GK32" s="424"/>
      <c r="GL32" s="424"/>
      <c r="GM32" s="424"/>
      <c r="GN32" s="424"/>
      <c r="GO32" s="424"/>
      <c r="GP32" s="424"/>
      <c r="GQ32" s="424"/>
      <c r="GR32" s="424"/>
      <c r="GS32" s="424"/>
      <c r="GT32" s="424"/>
      <c r="GU32" s="424"/>
      <c r="GV32" s="424"/>
      <c r="GW32" s="424"/>
      <c r="GX32" s="231"/>
      <c r="GY32" s="231"/>
      <c r="GZ32" s="231"/>
      <c r="HA32" s="231"/>
      <c r="HB32" s="231"/>
      <c r="HC32" s="231"/>
      <c r="HD32" s="231"/>
      <c r="HE32" s="231"/>
      <c r="HF32" s="231"/>
      <c r="HG32" s="231"/>
      <c r="HH32" s="231"/>
      <c r="HI32" s="231"/>
      <c r="HJ32" s="231"/>
      <c r="HK32" s="231"/>
      <c r="HL32" s="231"/>
      <c r="HM32" s="231"/>
      <c r="HN32" s="231"/>
      <c r="HO32" s="231"/>
      <c r="HP32" s="231"/>
      <c r="HQ32" s="424"/>
      <c r="HR32" s="231"/>
      <c r="HS32" s="231"/>
      <c r="HT32" s="231"/>
      <c r="HU32" s="231"/>
      <c r="HV32" s="231"/>
      <c r="HW32" s="231"/>
      <c r="HX32" s="231"/>
      <c r="HY32" s="231"/>
      <c r="HZ32" s="231"/>
      <c r="IA32" s="231"/>
      <c r="IB32" s="231"/>
      <c r="IC32" s="231"/>
      <c r="ID32" s="231"/>
      <c r="IE32" s="231"/>
      <c r="IF32" s="231"/>
      <c r="IG32" s="231"/>
      <c r="IH32" s="424"/>
      <c r="II32" s="424"/>
      <c r="IJ32" s="424"/>
      <c r="IK32" s="424"/>
      <c r="IL32" s="424"/>
      <c r="IM32" s="424"/>
      <c r="IN32" s="424"/>
      <c r="IO32" s="424"/>
      <c r="IP32" s="424"/>
      <c r="IQ32" s="424"/>
      <c r="IR32" s="424"/>
      <c r="IS32" s="424"/>
      <c r="IT32" s="424"/>
      <c r="IU32" s="424"/>
      <c r="IV32" s="424"/>
      <c r="IW32" s="424"/>
      <c r="IX32" s="424"/>
      <c r="IY32" s="424"/>
      <c r="IZ32" s="424"/>
      <c r="JA32" s="424"/>
      <c r="JB32" s="424"/>
      <c r="JC32" s="424"/>
      <c r="JD32" s="424"/>
      <c r="JE32" s="424"/>
      <c r="JF32" s="424"/>
      <c r="JG32" s="424"/>
      <c r="JH32" s="424"/>
      <c r="JI32" s="424"/>
      <c r="JJ32" s="424"/>
      <c r="JK32" s="424"/>
      <c r="JL32" s="424"/>
      <c r="JM32" s="424"/>
      <c r="JN32" s="424"/>
      <c r="JO32" s="424"/>
      <c r="JP32" s="424"/>
      <c r="JQ32" s="424"/>
      <c r="JR32" s="424"/>
      <c r="JS32" s="424"/>
      <c r="JT32" s="424"/>
      <c r="JU32" s="424"/>
      <c r="JV32" s="424"/>
      <c r="JW32" s="424"/>
      <c r="JX32" s="424"/>
      <c r="JY32" s="424"/>
      <c r="JZ32" s="424"/>
      <c r="KA32" s="424"/>
      <c r="KV32" s="228"/>
      <c r="KW32" s="228"/>
      <c r="KX32" s="228"/>
      <c r="KY32" s="228"/>
      <c r="KZ32" s="228"/>
      <c r="LA32" s="228"/>
      <c r="LB32" s="228"/>
      <c r="LC32" s="228"/>
      <c r="LD32" s="343"/>
      <c r="LE32" s="343"/>
      <c r="NJ32" s="424"/>
      <c r="NK32" s="424"/>
      <c r="NL32" s="424"/>
      <c r="NM32" s="424"/>
      <c r="NN32" s="424"/>
      <c r="NO32" s="424"/>
      <c r="NP32" s="424"/>
      <c r="NQ32" s="424"/>
      <c r="NR32" s="424"/>
      <c r="NS32" s="424"/>
      <c r="NT32" s="424"/>
      <c r="NU32" s="228"/>
      <c r="NV32" s="228"/>
      <c r="NW32" s="228"/>
      <c r="NX32" s="228"/>
      <c r="NY32" s="228"/>
      <c r="NZ32" s="228"/>
      <c r="OA32" s="228"/>
      <c r="OB32" s="228"/>
      <c r="OC32" s="228"/>
      <c r="OD32" s="228"/>
      <c r="OE32" s="228"/>
      <c r="OF32" s="228"/>
      <c r="OG32" s="228"/>
      <c r="OH32" s="228"/>
      <c r="OI32" s="228"/>
      <c r="OJ32" s="228"/>
      <c r="OK32" s="424"/>
      <c r="OL32" s="424"/>
      <c r="OM32" s="424"/>
      <c r="ON32" s="424"/>
      <c r="OO32" s="424"/>
      <c r="OP32" s="424"/>
      <c r="OQ32" s="424"/>
      <c r="OR32" s="424"/>
      <c r="OS32" s="424"/>
      <c r="OT32" s="424"/>
      <c r="OU32" s="424"/>
      <c r="OV32" s="424"/>
      <c r="OW32" s="424"/>
      <c r="OX32" s="424"/>
      <c r="OY32" s="424"/>
      <c r="OZ32" s="424"/>
      <c r="PA32" s="424"/>
      <c r="PB32" s="424"/>
      <c r="PC32" s="424"/>
      <c r="PD32" s="424"/>
      <c r="PE32" s="424"/>
      <c r="PF32" s="424"/>
      <c r="PG32" s="424"/>
      <c r="PH32" s="424"/>
      <c r="PI32" s="424"/>
      <c r="PJ32" s="424"/>
      <c r="PK32" s="424"/>
      <c r="PL32" s="424"/>
      <c r="PM32" s="424"/>
      <c r="PN32" s="424"/>
      <c r="PO32" s="424"/>
      <c r="PP32" s="424"/>
      <c r="PQ32" s="424"/>
      <c r="PR32" s="424"/>
      <c r="PS32" s="424"/>
      <c r="PT32" s="424"/>
      <c r="PU32" s="424"/>
      <c r="PV32" s="424"/>
      <c r="PW32" s="424"/>
      <c r="PX32" s="424"/>
      <c r="PY32" s="424"/>
      <c r="PZ32" s="424"/>
      <c r="QA32" s="424"/>
      <c r="QB32" s="424"/>
      <c r="QC32" s="424"/>
      <c r="QD32" s="424"/>
      <c r="QE32" s="424"/>
      <c r="QF32" s="424"/>
      <c r="QG32" s="424"/>
      <c r="QH32" s="424"/>
      <c r="QI32" s="424"/>
      <c r="QJ32" s="424"/>
      <c r="QK32" s="424"/>
      <c r="QL32" s="424"/>
      <c r="QM32" s="424"/>
      <c r="QN32" s="424"/>
      <c r="QO32" s="424"/>
      <c r="QP32" s="424"/>
      <c r="QQ32" s="424"/>
      <c r="QR32" s="424"/>
      <c r="QS32" s="424"/>
      <c r="QT32" s="424"/>
      <c r="QU32" s="424"/>
      <c r="QV32" s="424"/>
      <c r="QW32" s="424"/>
      <c r="QX32" s="424"/>
      <c r="QY32" s="424"/>
      <c r="QZ32" s="424"/>
      <c r="RA32" s="424"/>
      <c r="RB32" s="424"/>
      <c r="RC32" s="424"/>
      <c r="RD32" s="424"/>
      <c r="RE32" s="424"/>
      <c r="RF32" s="424"/>
      <c r="RG32" s="424"/>
      <c r="RH32" s="424"/>
      <c r="RI32" s="424"/>
      <c r="RJ32" s="424"/>
      <c r="RK32" s="424"/>
      <c r="RL32" s="424"/>
      <c r="RM32" s="424"/>
      <c r="RN32" s="424"/>
      <c r="RO32" s="424"/>
      <c r="RP32" s="424"/>
      <c r="RQ32" s="424"/>
      <c r="RR32" s="424"/>
      <c r="RS32" s="424"/>
      <c r="RT32" s="424"/>
      <c r="RU32" s="424"/>
      <c r="RV32" s="424"/>
      <c r="RW32" s="424"/>
      <c r="RX32" s="424"/>
      <c r="RY32" s="424"/>
      <c r="RZ32" s="424"/>
      <c r="SA32" s="424"/>
      <c r="SB32" s="424"/>
      <c r="SC32" s="424"/>
      <c r="SD32" s="424"/>
      <c r="SE32" s="424"/>
      <c r="SF32" s="424"/>
      <c r="SG32" s="424"/>
      <c r="SH32" s="424"/>
      <c r="SI32" s="424"/>
      <c r="SJ32" s="424"/>
      <c r="SK32" s="424"/>
      <c r="SL32" s="424"/>
      <c r="SM32" s="424"/>
      <c r="SN32" s="424"/>
      <c r="SO32" s="424"/>
      <c r="SP32" s="424"/>
      <c r="SQ32" s="424"/>
      <c r="SR32" s="424"/>
      <c r="SS32" s="424"/>
      <c r="ST32" s="424"/>
      <c r="SU32" s="424"/>
      <c r="SV32" s="424"/>
      <c r="SW32" s="424"/>
      <c r="SX32" s="424"/>
      <c r="SY32" s="424"/>
      <c r="SZ32" s="424"/>
      <c r="TA32" s="424"/>
      <c r="TB32" s="424"/>
      <c r="TC32" s="424"/>
      <c r="TD32" s="424"/>
      <c r="TE32" s="424"/>
      <c r="TF32" s="424"/>
      <c r="TG32" s="424"/>
      <c r="TH32" s="424"/>
      <c r="TI32" s="424"/>
      <c r="TJ32" s="424"/>
      <c r="TK32" s="424"/>
      <c r="TL32" s="424"/>
      <c r="TM32" s="424"/>
      <c r="TN32" s="424"/>
      <c r="TO32" s="424"/>
      <c r="TP32" s="424"/>
      <c r="TQ32" s="424"/>
      <c r="TR32" s="424"/>
      <c r="TS32" s="424"/>
      <c r="TT32" s="424"/>
      <c r="TU32" s="424"/>
      <c r="TV32" s="424"/>
      <c r="TW32" s="424"/>
      <c r="TX32" s="424"/>
      <c r="TY32" s="424"/>
      <c r="TZ32" s="424"/>
      <c r="UA32" s="424"/>
      <c r="UB32" s="424"/>
      <c r="UC32" s="424"/>
      <c r="UD32" s="424"/>
      <c r="UE32" s="424"/>
      <c r="UF32" s="424"/>
      <c r="UG32" s="424"/>
      <c r="UH32" s="424"/>
      <c r="UI32" s="424"/>
      <c r="UJ32" s="424"/>
      <c r="UK32" s="424"/>
      <c r="UL32" s="424"/>
      <c r="UM32" s="424"/>
      <c r="UN32" s="424"/>
      <c r="UO32" s="424"/>
      <c r="UP32" s="424"/>
      <c r="UQ32" s="424"/>
      <c r="UR32" s="424"/>
      <c r="US32" s="424"/>
      <c r="UT32" s="424"/>
      <c r="UU32" s="424"/>
      <c r="UV32" s="424"/>
      <c r="UW32" s="424"/>
      <c r="UX32" s="424"/>
      <c r="UY32" s="424"/>
      <c r="UZ32" s="424"/>
      <c r="VA32" s="424"/>
      <c r="VB32" s="424"/>
      <c r="VC32" s="424"/>
      <c r="VD32" s="424"/>
      <c r="VE32" s="424"/>
      <c r="VF32" s="424"/>
      <c r="VG32" s="424"/>
      <c r="VH32" s="424"/>
      <c r="VI32" s="424"/>
      <c r="VJ32" s="424"/>
      <c r="VK32" s="424"/>
      <c r="VL32" s="424"/>
      <c r="VM32" s="424"/>
      <c r="VN32" s="424"/>
      <c r="VO32" s="424"/>
      <c r="VP32" s="424"/>
      <c r="VQ32" s="424"/>
      <c r="VR32" s="424"/>
      <c r="VS32" s="424"/>
      <c r="VT32" s="424"/>
      <c r="VU32" s="424"/>
      <c r="VV32" s="424"/>
      <c r="VW32" s="424"/>
      <c r="VX32" s="424"/>
      <c r="VY32" s="424"/>
      <c r="VZ32" s="424"/>
      <c r="WA32" s="424"/>
      <c r="WB32" s="424"/>
      <c r="WC32" s="424"/>
      <c r="WD32" s="424"/>
      <c r="WE32" s="424"/>
      <c r="WF32" s="424"/>
      <c r="WG32" s="424"/>
      <c r="WH32" s="424"/>
      <c r="WI32" s="424"/>
      <c r="WJ32" s="424"/>
      <c r="WK32" s="424"/>
      <c r="WL32" s="424"/>
      <c r="WM32" s="424"/>
      <c r="WN32" s="424"/>
      <c r="WO32" s="424"/>
      <c r="WP32" s="424"/>
      <c r="WQ32" s="424"/>
      <c r="WR32" s="424"/>
      <c r="WS32" s="424"/>
      <c r="WT32" s="424"/>
      <c r="WU32" s="424"/>
      <c r="WV32" s="424"/>
      <c r="WW32" s="424"/>
      <c r="WX32" s="424"/>
      <c r="WY32" s="424"/>
      <c r="WZ32" s="424"/>
      <c r="XA32" s="424"/>
      <c r="XB32" s="424"/>
      <c r="XC32" s="534"/>
      <c r="XD32" s="534"/>
      <c r="XE32" s="534"/>
      <c r="XF32" s="534"/>
      <c r="XG32" s="534"/>
      <c r="XH32" s="534"/>
      <c r="XI32" s="534"/>
      <c r="XJ32" s="534"/>
      <c r="XK32" s="534"/>
      <c r="XL32" s="534"/>
      <c r="XM32" s="534"/>
      <c r="XN32" s="534"/>
      <c r="XO32" s="534"/>
      <c r="XP32" s="534"/>
      <c r="XQ32" s="534"/>
      <c r="XR32" s="534"/>
      <c r="XS32" s="534"/>
      <c r="XT32" s="534"/>
      <c r="XU32" s="534"/>
      <c r="XV32" s="534"/>
      <c r="XW32" s="534"/>
      <c r="XX32" s="534"/>
      <c r="XY32" s="534"/>
      <c r="XZ32" s="534"/>
      <c r="YA32" s="534"/>
      <c r="YB32" s="534"/>
      <c r="YC32" s="534"/>
      <c r="YD32" s="534"/>
      <c r="YE32" s="534"/>
      <c r="YF32" s="534"/>
      <c r="YG32" s="534"/>
      <c r="YH32" s="534"/>
      <c r="YI32" s="534"/>
      <c r="YJ32" s="534"/>
      <c r="YK32" s="534"/>
      <c r="YL32" s="534"/>
      <c r="YM32" s="534"/>
      <c r="YN32" s="534"/>
      <c r="YO32" s="534"/>
      <c r="YP32" s="534"/>
      <c r="YQ32" s="534"/>
      <c r="YR32" s="534"/>
      <c r="YS32" s="534"/>
      <c r="YT32" s="534"/>
      <c r="YU32" s="534"/>
      <c r="YV32" s="534"/>
      <c r="YW32" s="534"/>
      <c r="YX32" s="534"/>
      <c r="YY32" s="534"/>
      <c r="YZ32" s="534"/>
      <c r="ZA32" s="534"/>
      <c r="ZB32" s="534"/>
      <c r="ZC32" s="534"/>
      <c r="ZD32" s="534"/>
      <c r="ZE32" s="534"/>
      <c r="ZF32" s="534"/>
      <c r="ZG32" s="534"/>
      <c r="ZH32" s="534"/>
      <c r="ZI32" s="534"/>
      <c r="ZJ32" s="535"/>
      <c r="ZK32" s="214"/>
      <c r="ZL32" s="214"/>
      <c r="ZM32" s="21"/>
      <c r="ZN32" s="21"/>
      <c r="AAR32" s="229"/>
      <c r="AAS32" s="229"/>
      <c r="AAT32" s="229"/>
      <c r="AAU32" s="229"/>
      <c r="AAV32" s="229"/>
      <c r="ACI32" s="534"/>
      <c r="ACJ32" s="534"/>
      <c r="ACK32" s="534"/>
      <c r="ACL32" s="534"/>
      <c r="ACM32" s="534"/>
      <c r="ACN32" s="534"/>
      <c r="ACO32" s="534"/>
      <c r="ACP32" s="534"/>
      <c r="ACQ32" s="534"/>
      <c r="ACR32" s="534"/>
      <c r="ACS32" s="534"/>
      <c r="ACT32" s="534"/>
      <c r="ACU32" s="534"/>
      <c r="ACV32" s="534"/>
      <c r="ACW32" s="534"/>
      <c r="ACX32" s="534"/>
      <c r="ACY32" s="534"/>
      <c r="ACZ32" s="534"/>
      <c r="ADA32" s="534"/>
      <c r="ADB32" s="534"/>
      <c r="ADC32" s="534"/>
      <c r="ADD32" s="534"/>
      <c r="ADE32" s="534"/>
      <c r="ADF32" s="534"/>
      <c r="ADG32" s="534"/>
      <c r="ADH32" s="534"/>
      <c r="ADI32" s="534"/>
      <c r="ADJ32" s="534"/>
      <c r="AEP32" s="424"/>
      <c r="AEQ32" s="424"/>
      <c r="AER32" s="424"/>
      <c r="AES32" s="424"/>
      <c r="AET32" s="424"/>
      <c r="AEU32" s="424"/>
      <c r="AEV32" s="424"/>
      <c r="AEW32" s="424"/>
      <c r="AEX32" s="424"/>
      <c r="AEY32" s="536"/>
      <c r="AEZ32" s="536"/>
      <c r="AFA32" s="536"/>
      <c r="AFB32" s="536"/>
      <c r="AFC32" s="232"/>
      <c r="AFD32" s="232"/>
      <c r="AFE32" s="232"/>
      <c r="AFF32" s="232"/>
      <c r="AFG32" s="232"/>
      <c r="AFH32" s="232"/>
      <c r="AFI32" s="232"/>
      <c r="AFJ32" s="232"/>
      <c r="AGN32" s="214"/>
      <c r="AGO32" s="214"/>
      <c r="AGP32" s="214"/>
      <c r="AGQ32" s="58"/>
      <c r="AGR32" s="58"/>
      <c r="AIX32" s="214"/>
      <c r="AIY32" s="214"/>
      <c r="AIZ32" s="214"/>
      <c r="AJA32" s="214"/>
      <c r="AJB32" s="214"/>
      <c r="AJC32" s="214"/>
      <c r="AJD32" s="214"/>
      <c r="AJE32" s="214"/>
      <c r="AJF32" s="214"/>
      <c r="AJG32" s="214"/>
      <c r="AJH32" s="214"/>
      <c r="AJI32" s="214"/>
      <c r="AJJ32" s="214"/>
      <c r="AJK32" s="214"/>
      <c r="AJL32" s="214"/>
      <c r="AJM32" s="214"/>
      <c r="AJN32" s="214"/>
      <c r="AJO32" s="214"/>
      <c r="AJP32" s="214"/>
      <c r="AJQ32" s="214"/>
      <c r="AJR32" s="214"/>
      <c r="AJS32" s="214"/>
      <c r="AJT32" s="214"/>
      <c r="AJU32" s="214"/>
      <c r="AJV32" s="214"/>
      <c r="AJW32" s="214"/>
      <c r="AJX32" s="214"/>
      <c r="AJY32" s="214"/>
      <c r="AJZ32" s="214"/>
      <c r="AKA32" s="214"/>
      <c r="AKB32" s="214"/>
      <c r="AKC32" s="214"/>
      <c r="AKI32" s="214"/>
      <c r="AKJ32" s="214"/>
      <c r="AKK32" s="214"/>
      <c r="AKL32" s="214"/>
      <c r="AKM32" s="214"/>
      <c r="AKN32" s="214"/>
      <c r="AKO32" s="214"/>
      <c r="AKP32" s="214"/>
      <c r="AKQ32" s="214"/>
      <c r="AKR32" s="214"/>
      <c r="AKS32" s="214"/>
      <c r="AKT32" s="214"/>
      <c r="AKY32" s="232"/>
      <c r="AKZ32" s="232"/>
      <c r="ALA32" s="232"/>
      <c r="ALB32" s="232"/>
      <c r="ALG32" s="537"/>
      <c r="ALH32" s="537"/>
      <c r="ALI32" s="537"/>
      <c r="ALJ32" s="537"/>
      <c r="ALK32" s="537"/>
      <c r="ALL32" s="537"/>
      <c r="ALM32" s="537"/>
      <c r="ALN32" s="537"/>
      <c r="ALO32" s="537"/>
      <c r="ALP32" s="537"/>
      <c r="ALQ32" s="537"/>
      <c r="ALR32" s="537"/>
      <c r="ALS32" s="537"/>
      <c r="ALT32" s="537"/>
      <c r="ALU32" s="343"/>
      <c r="ALV32" s="343"/>
      <c r="ATD32" s="214"/>
      <c r="ATE32" s="214"/>
      <c r="ATF32" s="214"/>
      <c r="ATG32" s="214"/>
      <c r="ATH32" s="214"/>
      <c r="ATI32" s="214"/>
      <c r="ATJ32" s="214"/>
      <c r="ATK32" s="214"/>
      <c r="ATL32" s="214"/>
      <c r="ATM32" s="214"/>
      <c r="ATN32" s="214"/>
      <c r="ATO32" s="214"/>
      <c r="ATP32" s="214"/>
      <c r="ATQ32" s="214"/>
      <c r="ATR32" s="214"/>
      <c r="ATS32" s="214"/>
      <c r="ATT32" s="214"/>
      <c r="ATU32" s="214"/>
      <c r="ATV32" s="214"/>
      <c r="ATW32" s="424"/>
      <c r="ATX32" s="424"/>
      <c r="ATY32" s="424"/>
      <c r="ATZ32" s="424"/>
      <c r="AUA32" s="424"/>
      <c r="AUB32" s="424"/>
      <c r="AUC32" s="424"/>
      <c r="AUD32" s="424"/>
      <c r="AUE32" s="424"/>
      <c r="AUF32" s="424"/>
      <c r="AUG32" s="424"/>
      <c r="AUH32" s="424"/>
      <c r="AUI32" s="424"/>
      <c r="AUJ32" s="424"/>
      <c r="AUK32" s="214"/>
      <c r="AUL32" s="214"/>
      <c r="AUM32" s="214"/>
      <c r="AUN32" s="214"/>
      <c r="AUO32" s="214"/>
      <c r="AUP32" s="214"/>
      <c r="AUQ32" s="214"/>
      <c r="AUR32" s="214"/>
      <c r="AUS32" s="214"/>
      <c r="AUT32" s="214"/>
      <c r="AUU32" s="214"/>
      <c r="AUV32" s="214"/>
      <c r="AUW32" s="214"/>
      <c r="AUX32" s="214"/>
      <c r="AUY32" s="214"/>
      <c r="AUZ32" s="214"/>
      <c r="AVA32" s="214"/>
      <c r="AVB32" s="214"/>
      <c r="AVC32" s="214"/>
      <c r="AVD32" s="214"/>
      <c r="AVE32" s="214"/>
      <c r="AVF32" s="214"/>
      <c r="AVG32" s="214"/>
      <c r="AVH32" s="214"/>
      <c r="AVI32" s="214"/>
      <c r="AVJ32" s="214"/>
      <c r="AVK32" s="214"/>
      <c r="AVL32" s="214"/>
      <c r="AVM32" s="214"/>
      <c r="AVN32" s="214"/>
      <c r="AVO32" s="214"/>
      <c r="AVP32" s="214"/>
      <c r="AVQ32" s="214"/>
      <c r="AVR32" s="214"/>
      <c r="AVS32" s="214"/>
      <c r="AVT32" s="214"/>
      <c r="AVU32" s="214"/>
      <c r="AVV32" s="214"/>
      <c r="AVW32" s="214"/>
      <c r="AVX32" s="214"/>
      <c r="AVY32" s="214"/>
      <c r="AVZ32" s="214"/>
      <c r="AWA32" s="214"/>
      <c r="AWB32" s="214"/>
      <c r="AWC32" s="214"/>
      <c r="AWD32" s="214"/>
      <c r="AWE32" s="214"/>
      <c r="AWF32" s="214"/>
      <c r="AWG32" s="214"/>
      <c r="AWH32" s="214"/>
      <c r="AWI32" s="214"/>
      <c r="AWJ32" s="214"/>
      <c r="AWK32" s="214"/>
      <c r="AWL32" s="214"/>
      <c r="AWM32" s="214"/>
      <c r="AWN32" s="214"/>
      <c r="AWO32" s="214"/>
      <c r="AWP32" s="214"/>
      <c r="AWQ32" s="214"/>
      <c r="AWR32" s="214"/>
      <c r="AWS32" s="214"/>
      <c r="AWT32" s="214"/>
      <c r="AWU32" s="214"/>
      <c r="AWV32" s="214"/>
      <c r="AWW32" s="214"/>
      <c r="AWX32" s="214"/>
      <c r="AWY32" s="214"/>
      <c r="AWZ32" s="214"/>
      <c r="AXA32" s="214"/>
      <c r="AXB32" s="214"/>
      <c r="AXC32" s="214"/>
      <c r="AXD32" s="214"/>
      <c r="AXE32" s="214"/>
      <c r="AXF32" s="214"/>
      <c r="AXG32" s="214"/>
      <c r="AXH32" s="214"/>
      <c r="AXI32" s="214"/>
      <c r="AXJ32" s="214"/>
      <c r="AXK32" s="214"/>
      <c r="AXL32" s="214"/>
      <c r="AXM32" s="214"/>
      <c r="AXN32" s="214"/>
      <c r="AXO32" s="214"/>
      <c r="AXP32" s="214"/>
      <c r="AXQ32" s="214"/>
      <c r="AXR32" s="214"/>
      <c r="AXS32" s="214"/>
      <c r="AXT32" s="214"/>
      <c r="AXU32" s="214"/>
      <c r="AXV32" s="214"/>
      <c r="AXW32" s="214"/>
      <c r="AXX32" s="214"/>
      <c r="AXY32" s="214"/>
      <c r="AXZ32" s="214"/>
      <c r="AYA32" s="214"/>
      <c r="AYB32" s="214"/>
      <c r="AYC32" s="214"/>
      <c r="AYD32" s="214"/>
      <c r="AYE32" s="214"/>
      <c r="AYF32" s="214"/>
      <c r="AYG32" s="214"/>
      <c r="AYH32" s="214"/>
      <c r="AYI32" s="214"/>
      <c r="AYJ32" s="214"/>
      <c r="AYK32" s="214"/>
      <c r="AYL32" s="214"/>
      <c r="AYM32" s="214"/>
      <c r="AYN32" s="214"/>
      <c r="AYO32" s="214"/>
      <c r="AYP32" s="214"/>
      <c r="AYQ32" s="214"/>
      <c r="AYR32" s="214"/>
      <c r="AYS32" s="214"/>
      <c r="AYT32" s="214"/>
      <c r="AYU32" s="214"/>
      <c r="AYV32" s="214"/>
      <c r="AYW32" s="214"/>
      <c r="AYX32" s="214"/>
      <c r="AYY32" s="214"/>
      <c r="AYZ32" s="214"/>
      <c r="AZA32" s="214"/>
      <c r="AZB32" s="214"/>
      <c r="AZC32" s="214"/>
      <c r="AZD32" s="214"/>
      <c r="AZE32" s="214"/>
      <c r="AZF32" s="214"/>
      <c r="AZG32" s="214"/>
      <c r="AZH32" s="214"/>
      <c r="AZI32" s="214"/>
      <c r="AZJ32" s="214"/>
      <c r="AZK32" s="214"/>
      <c r="AZL32" s="214"/>
      <c r="AZM32" s="214"/>
      <c r="AZN32" s="214"/>
      <c r="AZO32" s="214"/>
      <c r="AZP32" s="214"/>
      <c r="AZQ32" s="214"/>
      <c r="AZR32" s="214"/>
      <c r="AZS32" s="214"/>
      <c r="AZT32" s="214"/>
      <c r="AZU32" s="214"/>
      <c r="AZV32" s="214"/>
      <c r="AZW32" s="214"/>
      <c r="AZX32" s="214"/>
      <c r="AZY32" s="214"/>
      <c r="AZZ32" s="214"/>
      <c r="BAA32" s="214"/>
      <c r="BAB32" s="214"/>
      <c r="BAC32" s="214"/>
      <c r="BAD32" s="214"/>
      <c r="BAE32" s="214"/>
      <c r="BAF32" s="214"/>
      <c r="BAG32" s="214"/>
      <c r="BAH32" s="214"/>
      <c r="BAI32" s="214"/>
      <c r="BAJ32" s="214"/>
      <c r="BAK32" s="214"/>
      <c r="BAL32" s="214"/>
      <c r="BAM32" s="214"/>
      <c r="BAN32" s="214"/>
      <c r="BAO32" s="214"/>
      <c r="BAP32" s="214"/>
      <c r="BAQ32" s="214"/>
      <c r="BAR32" s="214"/>
      <c r="BAS32" s="214"/>
      <c r="BAT32" s="214"/>
      <c r="BAU32" s="214"/>
      <c r="BAV32" s="214"/>
      <c r="BAW32" s="214"/>
      <c r="BAX32" s="214"/>
      <c r="BAY32" s="214"/>
      <c r="BAZ32" s="214"/>
      <c r="BBA32" s="214"/>
      <c r="BBB32" s="214"/>
      <c r="BBC32" s="214"/>
      <c r="BBD32" s="214"/>
      <c r="BBE32" s="214"/>
      <c r="BBF32" s="214"/>
      <c r="BBG32" s="214"/>
      <c r="BBH32" s="214"/>
      <c r="BBI32" s="214"/>
      <c r="BBJ32" s="214"/>
      <c r="BBK32" s="214"/>
      <c r="BBL32" s="214"/>
      <c r="BBM32" s="214"/>
      <c r="BBN32" s="214"/>
      <c r="BBO32" s="214"/>
      <c r="BBP32" s="214"/>
      <c r="BBQ32" s="214"/>
      <c r="BBR32" s="214"/>
      <c r="BBS32" s="214"/>
      <c r="BBT32" s="214"/>
      <c r="BBU32" s="214"/>
      <c r="BBV32" s="214"/>
      <c r="BBW32" s="214"/>
      <c r="BBX32" s="214"/>
      <c r="BBY32" s="214"/>
      <c r="BBZ32" s="214"/>
      <c r="BCA32" s="214"/>
      <c r="BCB32" s="214"/>
      <c r="BCC32" s="214"/>
      <c r="BCD32" s="214"/>
      <c r="BCE32" s="214"/>
      <c r="BCF32" s="214"/>
      <c r="BCG32" s="214"/>
      <c r="BCH32" s="214"/>
      <c r="BCI32" s="214"/>
      <c r="BCJ32" s="214"/>
      <c r="BCK32" s="214"/>
      <c r="BCL32" s="214"/>
      <c r="BCM32" s="214"/>
      <c r="BCN32" s="214"/>
      <c r="BCO32" s="214"/>
      <c r="BCP32" s="214"/>
      <c r="BCQ32" s="214"/>
      <c r="BCR32" s="214"/>
      <c r="BCS32" s="214"/>
      <c r="BCT32" s="214"/>
      <c r="BCU32" s="214"/>
      <c r="BCV32" s="214"/>
      <c r="BCW32" s="214"/>
      <c r="BCX32" s="214"/>
      <c r="BCY32" s="214"/>
      <c r="BCZ32" s="214"/>
      <c r="BDA32" s="214"/>
      <c r="BDB32" s="214"/>
      <c r="BDC32" s="214"/>
      <c r="BDD32" s="214"/>
      <c r="BDE32" s="214"/>
      <c r="BDF32" s="214"/>
      <c r="BDG32" s="214"/>
      <c r="BDH32" s="214"/>
      <c r="BDI32" s="214"/>
      <c r="BDJ32" s="214"/>
      <c r="BDK32" s="214"/>
      <c r="BDL32" s="214"/>
      <c r="BDM32" s="214"/>
      <c r="BDN32" s="214"/>
      <c r="BDO32" s="214"/>
      <c r="BDP32" s="214"/>
      <c r="BDQ32" s="214"/>
      <c r="BDR32" s="214"/>
      <c r="BDS32" s="214"/>
      <c r="BDT32" s="214"/>
      <c r="BDU32" s="214"/>
      <c r="BDV32" s="214"/>
      <c r="BDW32" s="214"/>
      <c r="BDX32" s="214"/>
      <c r="BDY32" s="214"/>
      <c r="BDZ32" s="214"/>
      <c r="BEA32" s="214"/>
      <c r="BEB32" s="214"/>
      <c r="BEC32" s="214"/>
      <c r="BED32" s="214"/>
      <c r="BEE32" s="214"/>
      <c r="BEF32" s="214"/>
      <c r="BEG32" s="214"/>
      <c r="BEH32" s="214"/>
      <c r="BEI32" s="214"/>
      <c r="BEJ32" s="214"/>
      <c r="BEK32" s="214"/>
      <c r="BEL32" s="214"/>
      <c r="BEM32" s="214"/>
      <c r="BEN32" s="214"/>
      <c r="BEO32" s="214"/>
      <c r="BEP32" s="214"/>
      <c r="BEQ32" s="214"/>
      <c r="BER32" s="214"/>
      <c r="BES32" s="214"/>
      <c r="BET32" s="214"/>
      <c r="BEU32" s="214"/>
      <c r="BEV32" s="214"/>
      <c r="BEW32" s="214"/>
      <c r="BEX32" s="214"/>
      <c r="BEY32" s="214"/>
      <c r="BEZ32" s="214"/>
      <c r="BFA32" s="214"/>
      <c r="BFB32" s="214"/>
      <c r="BFC32" s="214"/>
      <c r="BFD32" s="214"/>
      <c r="BFE32" s="214"/>
      <c r="BFF32" s="214"/>
      <c r="BFG32" s="214"/>
      <c r="BFH32" s="214"/>
      <c r="BFI32" s="214"/>
      <c r="BFJ32" s="214"/>
      <c r="BFK32" s="214"/>
      <c r="BFL32" s="214"/>
      <c r="BFM32" s="214"/>
      <c r="BFN32" s="214"/>
      <c r="BFO32" s="214"/>
      <c r="BFP32" s="214"/>
      <c r="BFQ32" s="214"/>
      <c r="BFR32" s="214"/>
      <c r="BFS32" s="214"/>
      <c r="BFT32" s="214"/>
      <c r="BFU32" s="214"/>
      <c r="BFV32" s="214"/>
      <c r="BFW32" s="214"/>
      <c r="BFX32" s="214"/>
      <c r="BFY32" s="214"/>
      <c r="BFZ32" s="214"/>
      <c r="BGA32" s="214"/>
      <c r="BGB32" s="214"/>
      <c r="BGC32" s="214"/>
      <c r="BGD32" s="214"/>
      <c r="BGE32" s="214"/>
      <c r="BGF32" s="214"/>
      <c r="BGG32" s="214"/>
      <c r="BGH32" s="214"/>
      <c r="BGI32" s="214"/>
      <c r="BGJ32" s="214"/>
      <c r="BGK32" s="214"/>
      <c r="BGL32" s="214"/>
      <c r="BGM32" s="214"/>
      <c r="BGN32" s="214"/>
      <c r="BGO32" s="214"/>
      <c r="BGP32" s="214"/>
      <c r="BGQ32" s="214"/>
      <c r="BGR32" s="214"/>
      <c r="BGS32" s="214"/>
      <c r="BGT32" s="214"/>
      <c r="BGU32" s="214"/>
      <c r="BGV32" s="214"/>
      <c r="BGW32" s="214"/>
      <c r="BGX32" s="214"/>
      <c r="BGY32" s="214"/>
      <c r="BGZ32" s="214"/>
      <c r="BHA32" s="214"/>
      <c r="BHB32" s="214"/>
      <c r="BLM32" s="424"/>
      <c r="BLN32" s="424"/>
      <c r="BLO32" s="424"/>
      <c r="BLP32" s="424"/>
      <c r="BLQ32" s="424"/>
      <c r="BLR32" s="424"/>
      <c r="BLS32" s="424"/>
      <c r="BLT32" s="424"/>
      <c r="BLU32" s="424"/>
      <c r="BLV32" s="424"/>
      <c r="BLW32" s="424"/>
      <c r="BLX32" s="424"/>
      <c r="BLY32" s="424"/>
      <c r="BLZ32" s="424"/>
      <c r="BMA32" s="424"/>
      <c r="BMB32" s="424"/>
      <c r="BMC32" s="424"/>
      <c r="BMD32" s="424"/>
      <c r="BME32" s="424"/>
      <c r="BMF32" s="424"/>
      <c r="BSL32" s="228"/>
      <c r="BSM32" s="228"/>
      <c r="BSN32" s="536"/>
      <c r="BSO32" s="536"/>
      <c r="BSP32" s="536"/>
      <c r="BSQ32" s="536"/>
      <c r="BSR32" s="536"/>
      <c r="BSS32" s="536"/>
      <c r="BST32" s="536"/>
      <c r="BSU32" s="536"/>
      <c r="BSV32" s="536"/>
      <c r="BSW32" s="536"/>
      <c r="BTN32" s="214"/>
      <c r="BTO32" s="214"/>
      <c r="BTP32" s="214"/>
      <c r="BTQ32" s="214"/>
      <c r="BTR32" s="214"/>
      <c r="BTS32" s="214"/>
      <c r="BTT32" s="214"/>
      <c r="BTU32" s="214"/>
      <c r="BTV32" s="214"/>
      <c r="BTW32" s="214"/>
      <c r="BTX32" s="214"/>
      <c r="BTY32" s="214"/>
      <c r="BTZ32" s="214"/>
      <c r="BUA32" s="214"/>
      <c r="BUB32" s="214"/>
      <c r="BUC32" s="214"/>
      <c r="BUD32" s="214"/>
      <c r="BUE32" s="214"/>
      <c r="BUF32" s="214"/>
      <c r="BUG32" s="214"/>
      <c r="BUH32" s="214"/>
      <c r="BUI32" s="214"/>
      <c r="BUJ32" s="214"/>
      <c r="BUK32" s="214"/>
      <c r="BUL32" s="214"/>
      <c r="BUM32" s="214"/>
      <c r="BYB32" s="230"/>
      <c r="BYC32" s="230"/>
      <c r="BYD32" s="143"/>
      <c r="BYE32" s="143"/>
      <c r="BYF32" s="143"/>
      <c r="BYG32" s="143"/>
      <c r="BYH32" s="537"/>
      <c r="BYI32" s="537"/>
      <c r="BYJ32" s="537"/>
      <c r="BYK32" s="537"/>
      <c r="BYZ32" s="536"/>
      <c r="BZA32" s="536"/>
      <c r="BZB32" s="536"/>
      <c r="BZC32" s="536"/>
      <c r="BZD32" s="536"/>
      <c r="BZE32" s="536"/>
      <c r="BZF32" s="536"/>
      <c r="BZG32" s="536"/>
      <c r="BZH32" s="536"/>
      <c r="BZI32" s="536"/>
    </row>
    <row r="33" spans="1:1010 1200:2037" s="321" customFormat="1">
      <c r="A33" s="232"/>
      <c r="B33" s="232"/>
      <c r="C33" s="228"/>
      <c r="D33" s="228"/>
      <c r="E33" s="228"/>
      <c r="F33" s="228"/>
      <c r="G33" s="228"/>
      <c r="H33" s="228"/>
      <c r="I33" s="228"/>
      <c r="J33" s="228"/>
      <c r="K33" s="228"/>
      <c r="L33" s="227"/>
      <c r="M33" s="227"/>
      <c r="N33" s="227"/>
      <c r="O33" s="227"/>
      <c r="P33" s="227"/>
      <c r="Q33" s="227"/>
      <c r="R33" s="227"/>
      <c r="S33" s="227"/>
      <c r="T33" s="227"/>
      <c r="U33" s="227"/>
      <c r="V33" s="227"/>
      <c r="W33" s="227"/>
      <c r="X33" s="227"/>
      <c r="Y33" s="227"/>
      <c r="Z33" s="228"/>
      <c r="AA33" s="228"/>
      <c r="AB33" s="228"/>
      <c r="AC33" s="228"/>
      <c r="AD33" s="228"/>
      <c r="AE33" s="311"/>
      <c r="AF33" s="228"/>
      <c r="AG33" s="228"/>
      <c r="AH33" s="228"/>
      <c r="AI33" s="228"/>
      <c r="AJ33" s="228"/>
      <c r="AK33" s="228"/>
      <c r="AL33" s="228"/>
      <c r="AM33" s="228"/>
      <c r="AN33" s="228"/>
      <c r="AO33" s="228"/>
      <c r="AP33" s="228"/>
      <c r="AQ33" s="228"/>
      <c r="AR33" s="228"/>
      <c r="AS33" s="228"/>
      <c r="AT33" s="228"/>
      <c r="AU33" s="228"/>
      <c r="AV33" s="228"/>
      <c r="AW33" s="228"/>
      <c r="AX33" s="228"/>
      <c r="AY33" s="228"/>
      <c r="AZ33" s="228"/>
      <c r="BA33" s="228"/>
      <c r="BB33" s="228"/>
      <c r="BC33" s="228"/>
      <c r="BD33" s="228"/>
      <c r="BE33" s="228"/>
      <c r="BF33" s="228"/>
      <c r="BG33" s="228"/>
      <c r="BH33" s="424"/>
      <c r="BI33" s="424"/>
      <c r="BJ33" s="424"/>
      <c r="BK33" s="424"/>
      <c r="BL33" s="424"/>
      <c r="BM33" s="424"/>
      <c r="BN33" s="424"/>
      <c r="BO33" s="424"/>
      <c r="BP33" s="424"/>
      <c r="BQ33" s="424"/>
      <c r="BR33" s="424"/>
      <c r="BS33" s="424"/>
      <c r="BT33" s="424"/>
      <c r="BU33" s="424"/>
      <c r="BV33" s="424"/>
      <c r="BW33" s="424"/>
      <c r="BX33" s="424"/>
      <c r="BY33" s="424"/>
      <c r="BZ33" s="424"/>
      <c r="CA33" s="424"/>
      <c r="CB33" s="424"/>
      <c r="CC33" s="424"/>
      <c r="CD33" s="424"/>
      <c r="CE33" s="424"/>
      <c r="CF33" s="424"/>
      <c r="CG33" s="424"/>
      <c r="CH33" s="424"/>
      <c r="CI33" s="424"/>
      <c r="CJ33" s="424"/>
      <c r="CK33" s="424"/>
      <c r="CL33" s="424"/>
      <c r="CM33" s="424"/>
      <c r="CN33" s="424"/>
      <c r="CO33" s="424"/>
      <c r="CP33" s="424"/>
      <c r="CQ33" s="424"/>
      <c r="CR33" s="424"/>
      <c r="CS33" s="424"/>
      <c r="CT33" s="424"/>
      <c r="CU33" s="424"/>
      <c r="CV33" s="424"/>
      <c r="CW33" s="424"/>
      <c r="CX33" s="424"/>
      <c r="CY33" s="424"/>
      <c r="CZ33" s="424"/>
      <c r="DA33" s="424"/>
      <c r="DB33" s="424"/>
      <c r="DC33" s="424"/>
      <c r="DD33" s="424"/>
      <c r="DE33" s="424"/>
      <c r="DF33" s="424"/>
      <c r="DG33" s="424"/>
      <c r="DH33" s="424"/>
      <c r="DI33" s="424"/>
      <c r="DJ33" s="424"/>
      <c r="DK33" s="424"/>
      <c r="DL33" s="424"/>
      <c r="DM33" s="424"/>
      <c r="DN33" s="424"/>
      <c r="DO33" s="424"/>
      <c r="DP33" s="424"/>
      <c r="DQ33" s="424"/>
      <c r="DR33" s="424"/>
      <c r="DS33" s="424"/>
      <c r="DT33" s="424"/>
      <c r="DU33" s="424"/>
      <c r="DV33" s="424"/>
      <c r="DW33" s="424"/>
      <c r="DX33" s="424"/>
      <c r="DY33" s="424"/>
      <c r="DZ33" s="424"/>
      <c r="EA33" s="424"/>
      <c r="EB33" s="424"/>
      <c r="EC33" s="424"/>
      <c r="ED33" s="424"/>
      <c r="EE33" s="424"/>
      <c r="EF33" s="424"/>
      <c r="EG33" s="424"/>
      <c r="EH33" s="424"/>
      <c r="EI33" s="424"/>
      <c r="EJ33" s="424"/>
      <c r="EK33" s="424"/>
      <c r="EL33" s="424"/>
      <c r="EM33" s="424"/>
      <c r="EN33" s="424"/>
      <c r="EO33" s="424"/>
      <c r="EP33" s="424"/>
      <c r="EQ33" s="424"/>
      <c r="ER33" s="424"/>
      <c r="ES33" s="424"/>
      <c r="ET33" s="424"/>
      <c r="EU33" s="424"/>
      <c r="EV33" s="424"/>
      <c r="EW33" s="424"/>
      <c r="EX33" s="424"/>
      <c r="EY33" s="424"/>
      <c r="EZ33" s="424"/>
      <c r="FA33" s="424"/>
      <c r="FB33" s="424"/>
      <c r="FC33" s="424"/>
      <c r="FD33" s="424"/>
      <c r="FE33" s="424"/>
      <c r="FF33" s="424"/>
      <c r="FG33" s="424"/>
      <c r="FH33" s="424"/>
      <c r="FI33" s="424"/>
      <c r="FJ33" s="424"/>
      <c r="FK33" s="424"/>
      <c r="FL33" s="424"/>
      <c r="FM33" s="424"/>
      <c r="FN33" s="424"/>
      <c r="FO33" s="21"/>
      <c r="FP33" s="424"/>
      <c r="FQ33" s="4"/>
      <c r="FR33" s="424"/>
      <c r="FS33" s="424"/>
      <c r="FT33" s="424"/>
      <c r="FU33" s="424"/>
      <c r="FV33" s="424"/>
      <c r="FW33" s="424"/>
      <c r="FX33" s="424"/>
      <c r="FY33" s="424"/>
      <c r="FZ33" s="424"/>
      <c r="GA33" s="424"/>
      <c r="GB33" s="424"/>
      <c r="GC33" s="424"/>
      <c r="GD33" s="424"/>
      <c r="GE33" s="424"/>
      <c r="GF33" s="424"/>
      <c r="GG33" s="424"/>
      <c r="GH33" s="424"/>
      <c r="GI33" s="424"/>
      <c r="GJ33" s="424"/>
      <c r="GK33" s="424"/>
      <c r="GL33" s="424"/>
      <c r="GM33" s="424"/>
      <c r="GN33" s="424"/>
      <c r="GO33" s="424"/>
      <c r="GP33" s="424"/>
      <c r="GQ33" s="424"/>
      <c r="GR33" s="424"/>
      <c r="GS33" s="424"/>
      <c r="GT33" s="424"/>
      <c r="GU33" s="424"/>
      <c r="GV33" s="424"/>
      <c r="GW33" s="424"/>
      <c r="GX33" s="231"/>
      <c r="GY33" s="231"/>
      <c r="GZ33" s="231"/>
      <c r="HA33" s="231"/>
      <c r="HB33" s="231"/>
      <c r="HC33" s="231"/>
      <c r="HD33" s="231"/>
      <c r="HE33" s="231"/>
      <c r="HF33" s="231"/>
      <c r="HG33" s="231"/>
      <c r="HH33" s="231"/>
      <c r="HI33" s="231"/>
      <c r="HJ33" s="231"/>
      <c r="HK33" s="231"/>
      <c r="HL33" s="424"/>
      <c r="HM33" s="424"/>
      <c r="HN33" s="424"/>
      <c r="HO33" s="424"/>
      <c r="HP33" s="424"/>
      <c r="HQ33" s="424"/>
      <c r="HR33" s="231"/>
      <c r="HS33" s="231"/>
      <c r="HT33" s="231"/>
      <c r="HU33" s="231"/>
      <c r="HV33" s="231"/>
      <c r="HW33" s="231"/>
      <c r="HX33" s="231"/>
      <c r="HY33" s="231"/>
      <c r="HZ33" s="231"/>
      <c r="IA33" s="231"/>
      <c r="IB33" s="231"/>
      <c r="IC33" s="231"/>
      <c r="ID33" s="231"/>
      <c r="IE33" s="231"/>
      <c r="IF33" s="231"/>
      <c r="IG33" s="231"/>
      <c r="IH33" s="424"/>
      <c r="II33" s="424"/>
      <c r="IJ33" s="424"/>
      <c r="IK33" s="424"/>
      <c r="IL33" s="424"/>
      <c r="IM33" s="424"/>
      <c r="IN33" s="424"/>
      <c r="IO33" s="424"/>
      <c r="IP33" s="424"/>
      <c r="IQ33" s="424"/>
      <c r="IR33" s="424"/>
      <c r="IS33" s="424"/>
      <c r="IT33" s="424"/>
      <c r="IU33" s="424"/>
      <c r="IV33" s="424"/>
      <c r="IW33" s="424"/>
      <c r="IX33" s="424"/>
      <c r="IY33" s="424"/>
      <c r="IZ33" s="424"/>
      <c r="JA33" s="424"/>
      <c r="JB33" s="424"/>
      <c r="JC33" s="424"/>
      <c r="JD33" s="424"/>
      <c r="JE33" s="424"/>
      <c r="JF33" s="424"/>
      <c r="JG33" s="424"/>
      <c r="JH33" s="424"/>
      <c r="JI33" s="424"/>
      <c r="JJ33" s="424"/>
      <c r="JK33" s="424"/>
      <c r="JL33" s="424"/>
      <c r="JM33" s="424"/>
      <c r="JN33" s="424"/>
      <c r="JO33" s="424"/>
      <c r="JP33" s="424"/>
      <c r="JQ33" s="424"/>
      <c r="JR33" s="424"/>
      <c r="JS33" s="424"/>
      <c r="JT33" s="424"/>
      <c r="JU33" s="424"/>
      <c r="JV33" s="424"/>
      <c r="JW33" s="424"/>
      <c r="JX33" s="424"/>
      <c r="JY33" s="424"/>
      <c r="JZ33" s="424"/>
      <c r="KA33" s="424"/>
      <c r="KV33" s="228"/>
      <c r="KW33" s="228"/>
      <c r="KX33" s="228"/>
      <c r="KY33" s="228"/>
      <c r="KZ33" s="228"/>
      <c r="LA33" s="228"/>
      <c r="LB33" s="228"/>
      <c r="LC33" s="228"/>
      <c r="LD33" s="343"/>
      <c r="LE33" s="343"/>
      <c r="NJ33" s="424"/>
      <c r="NK33" s="424"/>
      <c r="NL33" s="424"/>
      <c r="NM33" s="424"/>
      <c r="NN33" s="424"/>
      <c r="NO33" s="424"/>
      <c r="NP33" s="424"/>
      <c r="NQ33" s="424"/>
      <c r="NR33" s="424"/>
      <c r="NS33" s="424"/>
      <c r="NT33" s="424"/>
      <c r="NU33" s="228"/>
      <c r="NV33" s="228"/>
      <c r="NW33" s="228"/>
      <c r="NX33" s="228"/>
      <c r="NY33" s="228"/>
      <c r="NZ33" s="228"/>
      <c r="OA33" s="228"/>
      <c r="OB33" s="228"/>
      <c r="OC33" s="228"/>
      <c r="OD33" s="228"/>
      <c r="OE33" s="228"/>
      <c r="OF33" s="228"/>
      <c r="OG33" s="228"/>
      <c r="OH33" s="228"/>
      <c r="OI33" s="228"/>
      <c r="OJ33" s="228"/>
      <c r="OK33" s="424"/>
      <c r="OL33" s="424"/>
      <c r="OM33" s="424"/>
      <c r="ON33" s="424"/>
      <c r="OO33" s="424"/>
      <c r="OP33" s="424"/>
      <c r="OQ33" s="424"/>
      <c r="OR33" s="424"/>
      <c r="OS33" s="424"/>
      <c r="OT33" s="424"/>
      <c r="OU33" s="424"/>
      <c r="OV33" s="424"/>
      <c r="OW33" s="424"/>
      <c r="OX33" s="424"/>
      <c r="OY33" s="424"/>
      <c r="OZ33" s="424"/>
      <c r="PA33" s="424"/>
      <c r="PB33" s="424"/>
      <c r="PC33" s="424"/>
      <c r="PD33" s="424"/>
      <c r="PE33" s="424"/>
      <c r="PF33" s="424"/>
      <c r="PG33" s="424"/>
      <c r="PH33" s="424"/>
      <c r="PI33" s="424"/>
      <c r="PJ33" s="424"/>
      <c r="PK33" s="424"/>
      <c r="PL33" s="424"/>
      <c r="PM33" s="424"/>
      <c r="PN33" s="424"/>
      <c r="PO33" s="424"/>
      <c r="PP33" s="424"/>
      <c r="PQ33" s="424"/>
      <c r="PR33" s="424"/>
      <c r="PS33" s="424"/>
      <c r="PT33" s="424"/>
      <c r="PU33" s="424"/>
      <c r="PV33" s="424"/>
      <c r="PW33" s="424"/>
      <c r="PX33" s="424"/>
      <c r="PY33" s="424"/>
      <c r="PZ33" s="424"/>
      <c r="QA33" s="424"/>
      <c r="QB33" s="424"/>
      <c r="QC33" s="424"/>
      <c r="QD33" s="424"/>
      <c r="QE33" s="424"/>
      <c r="QF33" s="424"/>
      <c r="QG33" s="424"/>
      <c r="QH33" s="424"/>
      <c r="QI33" s="424"/>
      <c r="QJ33" s="424"/>
      <c r="QK33" s="424"/>
      <c r="QL33" s="424"/>
      <c r="QM33" s="424"/>
      <c r="QN33" s="424"/>
      <c r="QO33" s="424"/>
      <c r="QP33" s="424"/>
      <c r="QQ33" s="424"/>
      <c r="QR33" s="424"/>
      <c r="QS33" s="424"/>
      <c r="QT33" s="424"/>
      <c r="QU33" s="424"/>
      <c r="QV33" s="424"/>
      <c r="QW33" s="424"/>
      <c r="QX33" s="424"/>
      <c r="QY33" s="424"/>
      <c r="QZ33" s="424"/>
      <c r="RA33" s="424"/>
      <c r="RB33" s="424"/>
      <c r="RC33" s="424"/>
      <c r="RD33" s="424"/>
      <c r="RE33" s="424"/>
      <c r="RF33" s="424"/>
      <c r="RG33" s="424"/>
      <c r="RH33" s="424"/>
      <c r="RI33" s="424"/>
      <c r="RJ33" s="424"/>
      <c r="RK33" s="424"/>
      <c r="RL33" s="424"/>
      <c r="RM33" s="424"/>
      <c r="RN33" s="424"/>
      <c r="RO33" s="424"/>
      <c r="RP33" s="424"/>
      <c r="RQ33" s="424"/>
      <c r="RR33" s="424"/>
      <c r="RS33" s="424"/>
      <c r="RT33" s="424"/>
      <c r="RU33" s="424"/>
      <c r="RV33" s="424"/>
      <c r="RW33" s="424"/>
      <c r="RX33" s="424"/>
      <c r="RY33" s="424"/>
      <c r="RZ33" s="424"/>
      <c r="SA33" s="424"/>
      <c r="SB33" s="424"/>
      <c r="SC33" s="424"/>
      <c r="SD33" s="424"/>
      <c r="SE33" s="424"/>
      <c r="SF33" s="424"/>
      <c r="SG33" s="424"/>
      <c r="SH33" s="424"/>
      <c r="SI33" s="424"/>
      <c r="SJ33" s="424"/>
      <c r="SK33" s="424"/>
      <c r="SL33" s="424"/>
      <c r="SM33" s="424"/>
      <c r="SN33" s="424"/>
      <c r="SO33" s="424"/>
      <c r="SP33" s="424"/>
      <c r="SQ33" s="424"/>
      <c r="SR33" s="424"/>
      <c r="SS33" s="424"/>
      <c r="ST33" s="424"/>
      <c r="SU33" s="424"/>
      <c r="SV33" s="424"/>
      <c r="SW33" s="424"/>
      <c r="SX33" s="424"/>
      <c r="SY33" s="424"/>
      <c r="SZ33" s="424"/>
      <c r="TA33" s="424"/>
      <c r="TB33" s="424"/>
      <c r="TC33" s="424"/>
      <c r="TD33" s="424"/>
      <c r="TE33" s="424"/>
      <c r="TF33" s="424"/>
      <c r="TG33" s="424"/>
      <c r="TH33" s="424"/>
      <c r="TI33" s="424"/>
      <c r="TJ33" s="424"/>
      <c r="TK33" s="424"/>
      <c r="TL33" s="424"/>
      <c r="TM33" s="424"/>
      <c r="TN33" s="424"/>
      <c r="TO33" s="424"/>
      <c r="TP33" s="424"/>
      <c r="TQ33" s="424"/>
      <c r="TR33" s="424"/>
      <c r="TS33" s="424"/>
      <c r="TT33" s="424"/>
      <c r="TU33" s="424"/>
      <c r="TV33" s="424"/>
      <c r="TW33" s="424"/>
      <c r="TX33" s="424"/>
      <c r="TY33" s="424"/>
      <c r="TZ33" s="424"/>
      <c r="UA33" s="424"/>
      <c r="UB33" s="424"/>
      <c r="UC33" s="424"/>
      <c r="UD33" s="424"/>
      <c r="UE33" s="424"/>
      <c r="UF33" s="424"/>
      <c r="UG33" s="424"/>
      <c r="UH33" s="424"/>
      <c r="UI33" s="424"/>
      <c r="UJ33" s="424"/>
      <c r="UK33" s="424"/>
      <c r="UL33" s="424"/>
      <c r="UM33" s="424"/>
      <c r="UN33" s="424"/>
      <c r="UO33" s="424"/>
      <c r="UP33" s="424"/>
      <c r="UQ33" s="424"/>
      <c r="UR33" s="424"/>
      <c r="US33" s="424"/>
      <c r="UT33" s="424"/>
      <c r="UU33" s="424"/>
      <c r="UV33" s="424"/>
      <c r="UW33" s="424"/>
      <c r="UX33" s="424"/>
      <c r="UY33" s="424"/>
      <c r="UZ33" s="424"/>
      <c r="VA33" s="424"/>
      <c r="VB33" s="424"/>
      <c r="VC33" s="424"/>
      <c r="VD33" s="424"/>
      <c r="VE33" s="424"/>
      <c r="VF33" s="424"/>
      <c r="VG33" s="424"/>
      <c r="VH33" s="424"/>
      <c r="VI33" s="424"/>
      <c r="VJ33" s="424"/>
      <c r="VK33" s="424"/>
      <c r="VL33" s="424"/>
      <c r="VM33" s="424"/>
      <c r="VN33" s="424"/>
      <c r="VO33" s="424"/>
      <c r="VP33" s="424"/>
      <c r="VQ33" s="424"/>
      <c r="VR33" s="424"/>
      <c r="VS33" s="424"/>
      <c r="VT33" s="424"/>
      <c r="VU33" s="424"/>
      <c r="VV33" s="424"/>
      <c r="VW33" s="424"/>
      <c r="VX33" s="424"/>
      <c r="VY33" s="424"/>
      <c r="VZ33" s="424"/>
      <c r="WA33" s="424"/>
      <c r="WB33" s="424"/>
      <c r="WC33" s="424"/>
      <c r="WD33" s="424"/>
      <c r="WE33" s="424"/>
      <c r="WF33" s="424"/>
      <c r="WG33" s="424"/>
      <c r="WH33" s="424"/>
      <c r="WI33" s="424"/>
      <c r="WJ33" s="424"/>
      <c r="WK33" s="424"/>
      <c r="WL33" s="424"/>
      <c r="WM33" s="424"/>
      <c r="WN33" s="424"/>
      <c r="WO33" s="424"/>
      <c r="WP33" s="424"/>
      <c r="WQ33" s="424"/>
      <c r="WR33" s="424"/>
      <c r="WS33" s="424"/>
      <c r="WT33" s="424"/>
      <c r="WU33" s="424"/>
      <c r="WV33" s="424"/>
      <c r="WW33" s="424"/>
      <c r="WX33" s="424"/>
      <c r="WY33" s="424"/>
      <c r="WZ33" s="424"/>
      <c r="XA33" s="424"/>
      <c r="XB33" s="424"/>
      <c r="XC33" s="534"/>
      <c r="XD33" s="534"/>
      <c r="XE33" s="534"/>
      <c r="XF33" s="534"/>
      <c r="XG33" s="534"/>
      <c r="XH33" s="534"/>
      <c r="XI33" s="534"/>
      <c r="XJ33" s="534"/>
      <c r="XK33" s="534"/>
      <c r="XL33" s="534"/>
      <c r="XM33" s="534"/>
      <c r="XN33" s="534"/>
      <c r="XO33" s="534"/>
      <c r="XP33" s="534"/>
      <c r="XQ33" s="534"/>
      <c r="XR33" s="534"/>
      <c r="XS33" s="534"/>
      <c r="XT33" s="534"/>
      <c r="XU33" s="534"/>
      <c r="XV33" s="534"/>
      <c r="XW33" s="534"/>
      <c r="XX33" s="534"/>
      <c r="XY33" s="534"/>
      <c r="XZ33" s="534"/>
      <c r="YA33" s="534"/>
      <c r="YB33" s="534"/>
      <c r="YC33" s="534"/>
      <c r="YD33" s="534"/>
      <c r="YE33" s="534"/>
      <c r="YF33" s="534"/>
      <c r="YG33" s="534"/>
      <c r="YH33" s="534"/>
      <c r="YI33" s="534"/>
      <c r="YJ33" s="534"/>
      <c r="YK33" s="534"/>
      <c r="YL33" s="534"/>
      <c r="YM33" s="534"/>
      <c r="YN33" s="534"/>
      <c r="YO33" s="534"/>
      <c r="YP33" s="534"/>
      <c r="YQ33" s="534"/>
      <c r="YR33" s="534"/>
      <c r="YS33" s="534"/>
      <c r="YT33" s="534"/>
      <c r="YU33" s="534"/>
      <c r="YV33" s="534"/>
      <c r="YW33" s="534"/>
      <c r="YX33" s="534"/>
      <c r="YY33" s="534"/>
      <c r="YZ33" s="534"/>
      <c r="ZA33" s="534"/>
      <c r="ZB33" s="534"/>
      <c r="ZC33" s="534"/>
      <c r="ZD33" s="534"/>
      <c r="ZE33" s="534"/>
      <c r="ZF33" s="534"/>
      <c r="ZG33" s="534"/>
      <c r="ZH33" s="534"/>
      <c r="ZI33" s="534"/>
      <c r="ZJ33" s="535"/>
      <c r="ZK33" s="214"/>
      <c r="ZL33" s="214"/>
      <c r="ZM33" s="21"/>
      <c r="ZN33" s="21"/>
      <c r="AAR33" s="229"/>
      <c r="AAS33" s="229"/>
      <c r="AAT33" s="229"/>
      <c r="AAU33" s="229"/>
      <c r="AAV33" s="229"/>
      <c r="ACI33" s="534"/>
      <c r="ACJ33" s="534"/>
      <c r="ACK33" s="534"/>
      <c r="ACL33" s="534"/>
      <c r="ACM33" s="534"/>
      <c r="ACN33" s="534"/>
      <c r="ACO33" s="534"/>
      <c r="ACP33" s="534"/>
      <c r="ACQ33" s="534"/>
      <c r="ACR33" s="534"/>
      <c r="ACS33" s="534"/>
      <c r="ACT33" s="534"/>
      <c r="ACU33" s="534"/>
      <c r="ACV33" s="534"/>
      <c r="ACW33" s="534"/>
      <c r="ACX33" s="534"/>
      <c r="ACY33" s="534"/>
      <c r="ACZ33" s="534"/>
      <c r="ADA33" s="534"/>
      <c r="ADB33" s="534"/>
      <c r="ADC33" s="534"/>
      <c r="ADD33" s="534"/>
      <c r="ADE33" s="534"/>
      <c r="ADF33" s="534"/>
      <c r="ADG33" s="534"/>
      <c r="ADH33" s="534"/>
      <c r="ADI33" s="534"/>
      <c r="ADJ33" s="534"/>
      <c r="AEP33" s="424"/>
      <c r="AEQ33" s="424"/>
      <c r="AER33" s="424"/>
      <c r="AES33" s="424"/>
      <c r="AET33" s="424"/>
      <c r="AEU33" s="424"/>
      <c r="AEV33" s="424"/>
      <c r="AEW33" s="424"/>
      <c r="AEX33" s="424"/>
      <c r="AEY33" s="536"/>
      <c r="AEZ33" s="536"/>
      <c r="AFA33" s="536"/>
      <c r="AFB33" s="536"/>
      <c r="AFC33" s="232"/>
      <c r="AFD33" s="232"/>
      <c r="AFE33" s="232"/>
      <c r="AFF33" s="232"/>
      <c r="AFG33" s="232"/>
      <c r="AFH33" s="232"/>
      <c r="AFI33" s="232"/>
      <c r="AFJ33" s="232"/>
      <c r="AGN33" s="214"/>
      <c r="AGO33" s="214"/>
      <c r="AGP33" s="214"/>
      <c r="AGQ33" s="58"/>
      <c r="AGR33" s="58"/>
      <c r="AIX33" s="214"/>
      <c r="AIY33" s="214"/>
      <c r="AIZ33" s="214"/>
      <c r="AJA33" s="214"/>
      <c r="AJB33" s="214"/>
      <c r="AJC33" s="214"/>
      <c r="AJD33" s="214"/>
      <c r="AJE33" s="214"/>
      <c r="AJF33" s="214"/>
      <c r="AJG33" s="214"/>
      <c r="AJH33" s="214"/>
      <c r="AJI33" s="214"/>
      <c r="AJJ33" s="214"/>
      <c r="AJK33" s="214"/>
      <c r="AJL33" s="214"/>
      <c r="AJM33" s="214"/>
      <c r="AJN33" s="214"/>
      <c r="AJO33" s="214"/>
      <c r="AJP33" s="214"/>
      <c r="AJQ33" s="214"/>
      <c r="AJR33" s="214"/>
      <c r="AJS33" s="214"/>
      <c r="AJT33" s="214"/>
      <c r="AJU33" s="214"/>
      <c r="AJV33" s="214"/>
      <c r="AJW33" s="214"/>
      <c r="AJX33" s="214"/>
      <c r="AJY33" s="214"/>
      <c r="AJZ33" s="214"/>
      <c r="AKA33" s="214"/>
      <c r="AKB33" s="214"/>
      <c r="AKC33" s="214"/>
      <c r="AKI33" s="214"/>
      <c r="AKJ33" s="214"/>
      <c r="AKK33" s="214"/>
      <c r="AKL33" s="214"/>
      <c r="AKM33" s="214"/>
      <c r="AKN33" s="214"/>
      <c r="AKO33" s="214"/>
      <c r="AKP33" s="214"/>
      <c r="AKQ33" s="214"/>
      <c r="AKR33" s="214"/>
      <c r="AKS33" s="214"/>
      <c r="AKT33" s="214"/>
      <c r="AKY33" s="232"/>
      <c r="AKZ33" s="232"/>
      <c r="ALA33" s="232"/>
      <c r="ALB33" s="232"/>
      <c r="ALG33" s="537"/>
      <c r="ALH33" s="537"/>
      <c r="ALI33" s="537"/>
      <c r="ALJ33" s="537"/>
      <c r="ALK33" s="537"/>
      <c r="ALL33" s="537"/>
      <c r="ALM33" s="537"/>
      <c r="ALN33" s="537"/>
      <c r="ALO33" s="537"/>
      <c r="ALP33" s="537"/>
      <c r="ALQ33" s="537"/>
      <c r="ALR33" s="537"/>
      <c r="ALS33" s="537"/>
      <c r="ALT33" s="537"/>
      <c r="ALU33" s="343"/>
      <c r="ALV33" s="343"/>
      <c r="ATD33" s="214"/>
      <c r="ATE33" s="214"/>
      <c r="ATF33" s="214"/>
      <c r="ATG33" s="214"/>
      <c r="ATH33" s="214"/>
      <c r="ATI33" s="214"/>
      <c r="ATJ33" s="214"/>
      <c r="ATK33" s="214"/>
      <c r="ATL33" s="214"/>
      <c r="ATM33" s="214"/>
      <c r="ATN33" s="214"/>
      <c r="ATO33" s="214"/>
      <c r="ATP33" s="214"/>
      <c r="ATQ33" s="214"/>
      <c r="ATR33" s="214"/>
      <c r="ATS33" s="214"/>
      <c r="ATT33" s="214"/>
      <c r="ATU33" s="214"/>
      <c r="ATV33" s="214"/>
      <c r="ATW33" s="424"/>
      <c r="ATX33" s="424"/>
      <c r="ATY33" s="424"/>
      <c r="ATZ33" s="424"/>
      <c r="AUA33" s="424"/>
      <c r="AUB33" s="424"/>
      <c r="AUC33" s="424"/>
      <c r="AUD33" s="424"/>
      <c r="AUE33" s="424"/>
      <c r="AUF33" s="424"/>
      <c r="AUG33" s="424"/>
      <c r="AUH33" s="424"/>
      <c r="AUI33" s="424"/>
      <c r="AUJ33" s="424"/>
      <c r="AUK33" s="214"/>
      <c r="AUL33" s="214"/>
      <c r="AUM33" s="214"/>
      <c r="AUN33" s="214"/>
      <c r="AUO33" s="214"/>
      <c r="AUP33" s="214"/>
      <c r="AUQ33" s="214"/>
      <c r="AUR33" s="214"/>
      <c r="AUS33" s="214"/>
      <c r="AUT33" s="214"/>
      <c r="AUU33" s="214"/>
      <c r="AUV33" s="214"/>
      <c r="AUW33" s="214"/>
      <c r="AUX33" s="214"/>
      <c r="AUY33" s="214"/>
      <c r="AUZ33" s="214"/>
      <c r="AVA33" s="214"/>
      <c r="AVB33" s="214"/>
      <c r="AVC33" s="214"/>
      <c r="AVD33" s="214"/>
      <c r="AVE33" s="214"/>
      <c r="AVF33" s="214"/>
      <c r="AVG33" s="214"/>
      <c r="AVH33" s="214"/>
      <c r="AVI33" s="214"/>
      <c r="AVJ33" s="214"/>
      <c r="AVK33" s="214"/>
      <c r="AVL33" s="214"/>
      <c r="AVM33" s="214"/>
      <c r="AVN33" s="214"/>
      <c r="AVO33" s="214"/>
      <c r="AVP33" s="214"/>
      <c r="AVQ33" s="214"/>
      <c r="AVR33" s="214"/>
      <c r="AVS33" s="214"/>
      <c r="AVT33" s="214"/>
      <c r="AVU33" s="214"/>
      <c r="AVV33" s="214"/>
      <c r="AVW33" s="214"/>
      <c r="AVX33" s="214"/>
      <c r="AVY33" s="214"/>
      <c r="AVZ33" s="214"/>
      <c r="AWA33" s="214"/>
      <c r="AWB33" s="214"/>
      <c r="AWC33" s="214"/>
      <c r="AWD33" s="214"/>
      <c r="AWE33" s="214"/>
      <c r="AWF33" s="214"/>
      <c r="AWG33" s="214"/>
      <c r="AWH33" s="214"/>
      <c r="AWI33" s="214"/>
      <c r="AWJ33" s="214"/>
      <c r="AWK33" s="214"/>
      <c r="AWL33" s="214"/>
      <c r="AWM33" s="214"/>
      <c r="AWN33" s="214"/>
      <c r="AWO33" s="214"/>
      <c r="AWP33" s="214"/>
      <c r="AWQ33" s="214"/>
      <c r="AWR33" s="214"/>
      <c r="AWS33" s="214"/>
      <c r="AWT33" s="214"/>
      <c r="AWU33" s="214"/>
      <c r="AWV33" s="214"/>
      <c r="AWW33" s="214"/>
      <c r="AWX33" s="214"/>
      <c r="AWY33" s="214"/>
      <c r="AWZ33" s="214"/>
      <c r="AXA33" s="214"/>
      <c r="AXB33" s="214"/>
      <c r="AXC33" s="214"/>
      <c r="AXD33" s="214"/>
      <c r="AXE33" s="214"/>
      <c r="AXF33" s="214"/>
      <c r="AXG33" s="214"/>
      <c r="AXH33" s="214"/>
      <c r="AXI33" s="214"/>
      <c r="AXJ33" s="214"/>
      <c r="AXK33" s="214"/>
      <c r="AXL33" s="214"/>
      <c r="AXM33" s="214"/>
      <c r="AXN33" s="214"/>
      <c r="AXO33" s="214"/>
      <c r="AXP33" s="214"/>
      <c r="AXQ33" s="214"/>
      <c r="AXR33" s="214"/>
      <c r="AXS33" s="214"/>
      <c r="AXT33" s="214"/>
      <c r="AXU33" s="214"/>
      <c r="AXV33" s="214"/>
      <c r="AXW33" s="214"/>
      <c r="AXX33" s="214"/>
      <c r="AXY33" s="214"/>
      <c r="AXZ33" s="214"/>
      <c r="AYA33" s="214"/>
      <c r="AYB33" s="214"/>
      <c r="AYC33" s="214"/>
      <c r="AYD33" s="214"/>
      <c r="AYE33" s="214"/>
      <c r="AYF33" s="214"/>
      <c r="AYG33" s="214"/>
      <c r="AYH33" s="214"/>
      <c r="AYI33" s="214"/>
      <c r="AYJ33" s="214"/>
      <c r="AYK33" s="214"/>
      <c r="AYL33" s="214"/>
      <c r="AYM33" s="214"/>
      <c r="AYN33" s="214"/>
      <c r="AYO33" s="214"/>
      <c r="AYP33" s="214"/>
      <c r="AYQ33" s="214"/>
      <c r="AYR33" s="214"/>
      <c r="AYS33" s="214"/>
      <c r="AYT33" s="214"/>
      <c r="AYU33" s="214"/>
      <c r="AYV33" s="214"/>
      <c r="AYW33" s="214"/>
      <c r="AYX33" s="214"/>
      <c r="AYY33" s="214"/>
      <c r="AYZ33" s="214"/>
      <c r="AZA33" s="214"/>
      <c r="AZB33" s="214"/>
      <c r="AZC33" s="214"/>
      <c r="AZD33" s="214"/>
      <c r="AZE33" s="214"/>
      <c r="AZF33" s="214"/>
      <c r="AZG33" s="214"/>
      <c r="AZH33" s="214"/>
      <c r="AZI33" s="214"/>
      <c r="AZJ33" s="214"/>
      <c r="AZK33" s="214"/>
      <c r="AZL33" s="214"/>
      <c r="AZM33" s="214"/>
      <c r="AZN33" s="214"/>
      <c r="AZO33" s="214"/>
      <c r="AZP33" s="214"/>
      <c r="AZQ33" s="214"/>
      <c r="AZR33" s="214"/>
      <c r="AZS33" s="214"/>
      <c r="AZT33" s="214"/>
      <c r="AZU33" s="214"/>
      <c r="AZV33" s="214"/>
      <c r="AZW33" s="214"/>
      <c r="AZX33" s="214"/>
      <c r="AZY33" s="214"/>
      <c r="AZZ33" s="214"/>
      <c r="BAA33" s="214"/>
      <c r="BAB33" s="214"/>
      <c r="BAC33" s="214"/>
      <c r="BAD33" s="214"/>
      <c r="BAE33" s="214"/>
      <c r="BAF33" s="214"/>
      <c r="BAG33" s="214"/>
      <c r="BAH33" s="214"/>
      <c r="BAI33" s="214"/>
      <c r="BAJ33" s="214"/>
      <c r="BAK33" s="214"/>
      <c r="BAL33" s="214"/>
      <c r="BAM33" s="214"/>
      <c r="BAN33" s="214"/>
      <c r="BAO33" s="214"/>
      <c r="BAP33" s="214"/>
      <c r="BAQ33" s="214"/>
      <c r="BAR33" s="214"/>
      <c r="BAS33" s="214"/>
      <c r="BAT33" s="214"/>
      <c r="BAU33" s="214"/>
      <c r="BAV33" s="214"/>
      <c r="BAW33" s="214"/>
      <c r="BAX33" s="214"/>
      <c r="BAY33" s="214"/>
      <c r="BAZ33" s="214"/>
      <c r="BBA33" s="214"/>
      <c r="BBB33" s="214"/>
      <c r="BBC33" s="214"/>
      <c r="BBD33" s="214"/>
      <c r="BBE33" s="214"/>
      <c r="BBF33" s="214"/>
      <c r="BBG33" s="214"/>
      <c r="BBH33" s="214"/>
      <c r="BBI33" s="214"/>
      <c r="BBJ33" s="214"/>
      <c r="BBK33" s="214"/>
      <c r="BBL33" s="214"/>
      <c r="BBM33" s="214"/>
      <c r="BBN33" s="214"/>
      <c r="BBO33" s="214"/>
      <c r="BBP33" s="214"/>
      <c r="BBQ33" s="214"/>
      <c r="BBR33" s="214"/>
      <c r="BBS33" s="214"/>
      <c r="BBT33" s="214"/>
      <c r="BBU33" s="214"/>
      <c r="BBV33" s="214"/>
      <c r="BBW33" s="214"/>
      <c r="BBX33" s="214"/>
      <c r="BBY33" s="214"/>
      <c r="BBZ33" s="214"/>
      <c r="BCA33" s="214"/>
      <c r="BCB33" s="214"/>
      <c r="BCC33" s="214"/>
      <c r="BCD33" s="214"/>
      <c r="BCE33" s="214"/>
      <c r="BCF33" s="214"/>
      <c r="BCG33" s="214"/>
      <c r="BCH33" s="214"/>
      <c r="BCI33" s="214"/>
      <c r="BCJ33" s="214"/>
      <c r="BCK33" s="214"/>
      <c r="BCL33" s="214"/>
      <c r="BCM33" s="214"/>
      <c r="BCN33" s="214"/>
      <c r="BCO33" s="214"/>
      <c r="BCP33" s="214"/>
      <c r="BCQ33" s="214"/>
      <c r="BCR33" s="214"/>
      <c r="BCS33" s="214"/>
      <c r="BCT33" s="214"/>
      <c r="BCU33" s="214"/>
      <c r="BCV33" s="214"/>
      <c r="BCW33" s="214"/>
      <c r="BCX33" s="214"/>
      <c r="BCY33" s="214"/>
      <c r="BCZ33" s="214"/>
      <c r="BDA33" s="214"/>
      <c r="BDB33" s="214"/>
      <c r="BDC33" s="214"/>
      <c r="BDD33" s="214"/>
      <c r="BDE33" s="214"/>
      <c r="BDF33" s="214"/>
      <c r="BDG33" s="214"/>
      <c r="BDH33" s="214"/>
      <c r="BDI33" s="214"/>
      <c r="BDJ33" s="214"/>
      <c r="BDK33" s="214"/>
      <c r="BDL33" s="214"/>
      <c r="BDM33" s="214"/>
      <c r="BDN33" s="214"/>
      <c r="BDO33" s="214"/>
      <c r="BDP33" s="214"/>
      <c r="BDQ33" s="214"/>
      <c r="BDR33" s="214"/>
      <c r="BDS33" s="214"/>
      <c r="BDT33" s="214"/>
      <c r="BDU33" s="214"/>
      <c r="BDV33" s="214"/>
      <c r="BDW33" s="214"/>
      <c r="BDX33" s="214"/>
      <c r="BDY33" s="214"/>
      <c r="BDZ33" s="214"/>
      <c r="BEA33" s="214"/>
      <c r="BEB33" s="214"/>
      <c r="BEC33" s="214"/>
      <c r="BED33" s="214"/>
      <c r="BEE33" s="214"/>
      <c r="BEF33" s="214"/>
      <c r="BEG33" s="214"/>
      <c r="BEH33" s="214"/>
      <c r="BEI33" s="214"/>
      <c r="BEJ33" s="214"/>
      <c r="BEK33" s="214"/>
      <c r="BEL33" s="214"/>
      <c r="BEM33" s="214"/>
      <c r="BEN33" s="214"/>
      <c r="BEO33" s="214"/>
      <c r="BEP33" s="214"/>
      <c r="BEQ33" s="214"/>
      <c r="BER33" s="214"/>
      <c r="BES33" s="214"/>
      <c r="BET33" s="214"/>
      <c r="BEU33" s="214"/>
      <c r="BEV33" s="214"/>
      <c r="BEW33" s="214"/>
      <c r="BEX33" s="214"/>
      <c r="BEY33" s="214"/>
      <c r="BEZ33" s="214"/>
      <c r="BFA33" s="214"/>
      <c r="BFB33" s="214"/>
      <c r="BFC33" s="214"/>
      <c r="BFD33" s="214"/>
      <c r="BFE33" s="214"/>
      <c r="BFF33" s="214"/>
      <c r="BFG33" s="214"/>
      <c r="BFH33" s="214"/>
      <c r="BFI33" s="214"/>
      <c r="BFJ33" s="214"/>
      <c r="BFK33" s="214"/>
      <c r="BFL33" s="214"/>
      <c r="BFM33" s="214"/>
      <c r="BFN33" s="214"/>
      <c r="BFO33" s="214"/>
      <c r="BFP33" s="214"/>
      <c r="BFQ33" s="214"/>
      <c r="BFR33" s="214"/>
      <c r="BFS33" s="214"/>
      <c r="BFT33" s="214"/>
      <c r="BFU33" s="214"/>
      <c r="BFV33" s="214"/>
      <c r="BFW33" s="214"/>
      <c r="BFX33" s="214"/>
      <c r="BFY33" s="214"/>
      <c r="BFZ33" s="214"/>
      <c r="BGA33" s="214"/>
      <c r="BGB33" s="214"/>
      <c r="BGC33" s="214"/>
      <c r="BGD33" s="214"/>
      <c r="BGE33" s="214"/>
      <c r="BGF33" s="214"/>
      <c r="BGG33" s="214"/>
      <c r="BGH33" s="214"/>
      <c r="BGI33" s="214"/>
      <c r="BGJ33" s="214"/>
      <c r="BGK33" s="214"/>
      <c r="BGL33" s="214"/>
      <c r="BGM33" s="214"/>
      <c r="BGN33" s="214"/>
      <c r="BGO33" s="214"/>
      <c r="BGP33" s="214"/>
      <c r="BGQ33" s="214"/>
      <c r="BGR33" s="214"/>
      <c r="BGS33" s="214"/>
      <c r="BGT33" s="214"/>
      <c r="BGU33" s="214"/>
      <c r="BGV33" s="214"/>
      <c r="BGW33" s="214"/>
      <c r="BGX33" s="214"/>
      <c r="BGY33" s="214"/>
      <c r="BGZ33" s="214"/>
      <c r="BHA33" s="214"/>
      <c r="BHB33" s="214"/>
      <c r="BLM33" s="424"/>
      <c r="BLN33" s="424"/>
      <c r="BLO33" s="424"/>
      <c r="BLP33" s="424"/>
      <c r="BLQ33" s="424"/>
      <c r="BLR33" s="424"/>
      <c r="BLS33" s="424"/>
      <c r="BLT33" s="424"/>
      <c r="BLU33" s="424"/>
      <c r="BLV33" s="424"/>
      <c r="BLW33" s="424"/>
      <c r="BLX33" s="424"/>
      <c r="BLY33" s="424"/>
      <c r="BLZ33" s="424"/>
      <c r="BMA33" s="424"/>
      <c r="BMB33" s="424"/>
      <c r="BMC33" s="424"/>
      <c r="BMD33" s="424"/>
      <c r="BME33" s="424"/>
      <c r="BMF33" s="424"/>
      <c r="BSL33" s="228"/>
      <c r="BSM33" s="228"/>
      <c r="BSN33" s="536"/>
      <c r="BSO33" s="536"/>
      <c r="BSP33" s="536"/>
      <c r="BSQ33" s="536"/>
      <c r="BSR33" s="536"/>
      <c r="BSS33" s="536"/>
      <c r="BST33" s="536"/>
      <c r="BSU33" s="536"/>
      <c r="BSV33" s="536"/>
      <c r="BSW33" s="536"/>
      <c r="BTN33" s="214"/>
      <c r="BTO33" s="214"/>
      <c r="BTP33" s="214"/>
      <c r="BTQ33" s="214"/>
      <c r="BTR33" s="214"/>
      <c r="BTS33" s="214"/>
      <c r="BTT33" s="214"/>
      <c r="BTU33" s="214"/>
      <c r="BTV33" s="214"/>
      <c r="BTW33" s="214"/>
      <c r="BTX33" s="214"/>
      <c r="BTY33" s="214"/>
      <c r="BTZ33" s="214"/>
      <c r="BUA33" s="214"/>
      <c r="BUB33" s="214"/>
      <c r="BUC33" s="214"/>
      <c r="BUD33" s="214"/>
      <c r="BUE33" s="214"/>
      <c r="BUF33" s="214"/>
      <c r="BUG33" s="214"/>
      <c r="BUH33" s="214"/>
      <c r="BUI33" s="214"/>
      <c r="BUJ33" s="214"/>
      <c r="BUK33" s="214"/>
      <c r="BUL33" s="214"/>
      <c r="BUM33" s="214"/>
      <c r="BYB33" s="230"/>
      <c r="BYC33" s="230"/>
      <c r="BYD33" s="143"/>
      <c r="BYE33" s="143"/>
      <c r="BYF33" s="143"/>
      <c r="BYG33" s="143"/>
      <c r="BYH33" s="537"/>
      <c r="BYI33" s="537"/>
      <c r="BYJ33" s="537"/>
      <c r="BYK33" s="537"/>
      <c r="BYZ33" s="536"/>
      <c r="BZA33" s="536"/>
      <c r="BZB33" s="536"/>
      <c r="BZC33" s="536"/>
      <c r="BZD33" s="536"/>
      <c r="BZE33" s="536"/>
      <c r="BZF33" s="536"/>
      <c r="BZG33" s="536"/>
      <c r="BZH33" s="536"/>
      <c r="BZI33" s="536"/>
    </row>
    <row r="34" spans="1:1010 1200:2037" s="321" customFormat="1">
      <c r="A34" s="232"/>
      <c r="B34" s="232"/>
      <c r="C34" s="228"/>
      <c r="D34" s="228"/>
      <c r="E34" s="228"/>
      <c r="F34" s="228"/>
      <c r="G34" s="228"/>
      <c r="H34" s="228"/>
      <c r="I34" s="228"/>
      <c r="J34" s="228"/>
      <c r="K34" s="228"/>
      <c r="L34" s="227"/>
      <c r="M34" s="227"/>
      <c r="N34" s="227"/>
      <c r="O34" s="227"/>
      <c r="P34" s="227"/>
      <c r="Q34" s="227"/>
      <c r="R34" s="227"/>
      <c r="S34" s="227"/>
      <c r="T34" s="227"/>
      <c r="U34" s="227"/>
      <c r="V34" s="227"/>
      <c r="W34" s="227"/>
      <c r="X34" s="227"/>
      <c r="Y34" s="227"/>
      <c r="Z34" s="228"/>
      <c r="AA34" s="228"/>
      <c r="AB34" s="228"/>
      <c r="AC34" s="228"/>
      <c r="AD34" s="228"/>
      <c r="AE34" s="311"/>
      <c r="AF34" s="228"/>
      <c r="AG34" s="228"/>
      <c r="AH34" s="228"/>
      <c r="AI34" s="228"/>
      <c r="AJ34" s="228"/>
      <c r="AK34" s="228"/>
      <c r="AL34" s="228"/>
      <c r="AM34" s="228"/>
      <c r="AN34" s="228"/>
      <c r="AO34" s="228"/>
      <c r="AP34" s="228"/>
      <c r="AQ34" s="228"/>
      <c r="AR34" s="228"/>
      <c r="AS34" s="228"/>
      <c r="AT34" s="228"/>
      <c r="AU34" s="228"/>
      <c r="AV34" s="228"/>
      <c r="AW34" s="228"/>
      <c r="AX34" s="228"/>
      <c r="AY34" s="228"/>
      <c r="AZ34" s="228"/>
      <c r="BA34" s="228"/>
      <c r="BB34" s="228"/>
      <c r="BC34" s="228"/>
      <c r="BD34" s="228"/>
      <c r="BE34" s="228"/>
      <c r="BF34" s="228"/>
      <c r="BG34" s="228"/>
      <c r="BH34" s="424"/>
      <c r="BI34" s="424"/>
      <c r="BJ34" s="424"/>
      <c r="BK34" s="424"/>
      <c r="BL34" s="424"/>
      <c r="BM34" s="424"/>
      <c r="BN34" s="424"/>
      <c r="BO34" s="424"/>
      <c r="BP34" s="424"/>
      <c r="BQ34" s="424"/>
      <c r="BR34" s="424"/>
      <c r="BS34" s="424"/>
      <c r="BT34" s="424"/>
      <c r="BU34" s="424"/>
      <c r="BV34" s="424"/>
      <c r="BW34" s="424"/>
      <c r="BX34" s="424"/>
      <c r="BY34" s="424"/>
      <c r="BZ34" s="424"/>
      <c r="CA34" s="424"/>
      <c r="CB34" s="424"/>
      <c r="CC34" s="424"/>
      <c r="CD34" s="424"/>
      <c r="CE34" s="424"/>
      <c r="CF34" s="424"/>
      <c r="CG34" s="424"/>
      <c r="CH34" s="424"/>
      <c r="CI34" s="424"/>
      <c r="CJ34" s="424"/>
      <c r="CK34" s="424"/>
      <c r="CL34" s="424"/>
      <c r="CM34" s="424"/>
      <c r="CN34" s="424"/>
      <c r="CO34" s="424"/>
      <c r="CP34" s="424"/>
      <c r="CQ34" s="424"/>
      <c r="CR34" s="424"/>
      <c r="CS34" s="424"/>
      <c r="CT34" s="424"/>
      <c r="CU34" s="424"/>
      <c r="CV34" s="424"/>
      <c r="CW34" s="424"/>
      <c r="CX34" s="424"/>
      <c r="CY34" s="424"/>
      <c r="CZ34" s="424"/>
      <c r="DA34" s="424"/>
      <c r="DB34" s="424"/>
      <c r="DC34" s="424"/>
      <c r="DD34" s="424"/>
      <c r="DE34" s="424"/>
      <c r="DF34" s="424"/>
      <c r="DG34" s="424"/>
      <c r="DH34" s="424"/>
      <c r="DI34" s="424"/>
      <c r="DJ34" s="424"/>
      <c r="DK34" s="424"/>
      <c r="DL34" s="424"/>
      <c r="DM34" s="424"/>
      <c r="DN34" s="424"/>
      <c r="DO34" s="424"/>
      <c r="DP34" s="424"/>
      <c r="DQ34" s="424"/>
      <c r="DR34" s="424"/>
      <c r="DS34" s="424"/>
      <c r="DT34" s="424"/>
      <c r="DU34" s="424"/>
      <c r="DV34" s="424"/>
      <c r="DW34" s="424"/>
      <c r="DX34" s="424"/>
      <c r="DY34" s="424"/>
      <c r="DZ34" s="424"/>
      <c r="EA34" s="424"/>
      <c r="EB34" s="424"/>
      <c r="EC34" s="424"/>
      <c r="ED34" s="424"/>
      <c r="EE34" s="424"/>
      <c r="EF34" s="424"/>
      <c r="EG34" s="424"/>
      <c r="EH34" s="424"/>
      <c r="EI34" s="424"/>
      <c r="EJ34" s="424"/>
      <c r="EK34" s="424"/>
      <c r="EL34" s="424"/>
      <c r="EM34" s="424"/>
      <c r="EN34" s="424"/>
      <c r="EO34" s="424"/>
      <c r="EP34" s="424"/>
      <c r="EQ34" s="424"/>
      <c r="ER34" s="424"/>
      <c r="ES34" s="424"/>
      <c r="ET34" s="424"/>
      <c r="EU34" s="424"/>
      <c r="EV34" s="424"/>
      <c r="EW34" s="424"/>
      <c r="EX34" s="424"/>
      <c r="EY34" s="424"/>
      <c r="EZ34" s="424"/>
      <c r="FA34" s="424"/>
      <c r="FB34" s="424"/>
      <c r="FC34" s="424"/>
      <c r="FD34" s="424"/>
      <c r="FE34" s="424"/>
      <c r="FF34" s="424"/>
      <c r="FG34" s="424"/>
      <c r="FH34" s="424"/>
      <c r="FI34" s="424"/>
      <c r="FJ34" s="424"/>
      <c r="FK34" s="424"/>
      <c r="FL34" s="424"/>
      <c r="FM34" s="424"/>
      <c r="FN34" s="424"/>
      <c r="FO34" s="21"/>
      <c r="FP34" s="424"/>
      <c r="FQ34" s="4"/>
      <c r="FR34" s="424"/>
      <c r="FS34" s="424"/>
      <c r="FT34" s="424"/>
      <c r="FU34" s="424"/>
      <c r="FV34" s="424"/>
      <c r="FW34" s="424"/>
      <c r="FX34" s="424"/>
      <c r="FY34" s="424"/>
      <c r="FZ34" s="424"/>
      <c r="GA34" s="424"/>
      <c r="GB34" s="424"/>
      <c r="GC34" s="424"/>
      <c r="GD34" s="424"/>
      <c r="GE34" s="424"/>
      <c r="GF34" s="424"/>
      <c r="GG34" s="424"/>
      <c r="GH34" s="424"/>
      <c r="GI34" s="424"/>
      <c r="GJ34" s="424"/>
      <c r="GK34" s="424"/>
      <c r="GL34" s="424"/>
      <c r="GM34" s="424"/>
      <c r="GN34" s="424"/>
      <c r="GO34" s="424"/>
      <c r="GP34" s="424"/>
      <c r="GQ34" s="424"/>
      <c r="GR34" s="424"/>
      <c r="GS34" s="424"/>
      <c r="GT34" s="424"/>
      <c r="GU34" s="424"/>
      <c r="GV34" s="424"/>
      <c r="GW34" s="424"/>
      <c r="GX34" s="231"/>
      <c r="GY34" s="231"/>
      <c r="GZ34" s="231"/>
      <c r="HA34" s="231"/>
      <c r="HB34" s="231"/>
      <c r="HC34" s="231"/>
      <c r="HD34" s="231"/>
      <c r="HE34" s="231"/>
      <c r="HF34" s="231"/>
      <c r="HG34" s="231"/>
      <c r="HH34" s="231"/>
      <c r="HI34" s="231"/>
      <c r="HJ34" s="231"/>
      <c r="HK34" s="231"/>
      <c r="HL34" s="424"/>
      <c r="HM34" s="424"/>
      <c r="HN34" s="424"/>
      <c r="HO34" s="424"/>
      <c r="HP34" s="424"/>
      <c r="HQ34" s="424"/>
      <c r="HR34" s="424"/>
      <c r="HS34" s="424"/>
      <c r="HT34" s="424"/>
      <c r="HU34" s="424"/>
      <c r="HV34" s="424"/>
      <c r="HW34" s="424"/>
      <c r="HX34" s="424"/>
      <c r="HY34" s="424"/>
      <c r="HZ34" s="424"/>
      <c r="IA34" s="424"/>
      <c r="IB34" s="424"/>
      <c r="IC34" s="424"/>
      <c r="ID34" s="424"/>
      <c r="IE34" s="424"/>
      <c r="IF34" s="424"/>
      <c r="IG34" s="424"/>
      <c r="IH34" s="424"/>
      <c r="II34" s="424"/>
      <c r="IJ34" s="424"/>
      <c r="IK34" s="424"/>
      <c r="IL34" s="424"/>
      <c r="IM34" s="424"/>
      <c r="IN34" s="424"/>
      <c r="IO34" s="424"/>
      <c r="IP34" s="424"/>
      <c r="IQ34" s="424"/>
      <c r="IR34" s="424"/>
      <c r="IS34" s="424"/>
      <c r="IT34" s="424"/>
      <c r="IU34" s="424"/>
      <c r="IV34" s="424"/>
      <c r="IW34" s="424"/>
      <c r="IX34" s="424"/>
      <c r="IY34" s="424"/>
      <c r="IZ34" s="424"/>
      <c r="JA34" s="424"/>
      <c r="JB34" s="424"/>
      <c r="JC34" s="424"/>
      <c r="JD34" s="424"/>
      <c r="JE34" s="424"/>
      <c r="JF34" s="424"/>
      <c r="JG34" s="424"/>
      <c r="JH34" s="424"/>
      <c r="JI34" s="424"/>
      <c r="JJ34" s="424"/>
      <c r="JK34" s="424"/>
      <c r="JL34" s="424"/>
      <c r="JM34" s="424"/>
      <c r="JN34" s="424"/>
      <c r="JO34" s="424"/>
      <c r="JP34" s="424"/>
      <c r="JQ34" s="424"/>
      <c r="JR34" s="424"/>
      <c r="JS34" s="424"/>
      <c r="JT34" s="424"/>
      <c r="JU34" s="424"/>
      <c r="JV34" s="424"/>
      <c r="JW34" s="424"/>
      <c r="JX34" s="424"/>
      <c r="JY34" s="424"/>
      <c r="JZ34" s="424"/>
      <c r="KA34" s="424"/>
      <c r="KV34" s="228"/>
      <c r="KW34" s="228"/>
      <c r="KX34" s="228"/>
      <c r="KY34" s="228"/>
      <c r="KZ34" s="228"/>
      <c r="LA34" s="228"/>
      <c r="LB34" s="228"/>
      <c r="LC34" s="228"/>
      <c r="LD34" s="343"/>
      <c r="LE34" s="343"/>
      <c r="NJ34" s="424"/>
      <c r="NK34" s="424"/>
      <c r="NL34" s="424"/>
      <c r="NM34" s="424"/>
      <c r="NN34" s="424"/>
      <c r="NO34" s="424"/>
      <c r="NP34" s="424"/>
      <c r="NQ34" s="424"/>
      <c r="NR34" s="424"/>
      <c r="NS34" s="424"/>
      <c r="NT34" s="424"/>
      <c r="NU34" s="228"/>
      <c r="NV34" s="228"/>
      <c r="NW34" s="228"/>
      <c r="NX34" s="228"/>
      <c r="NY34" s="228"/>
      <c r="NZ34" s="228"/>
      <c r="OA34" s="228"/>
      <c r="OB34" s="228"/>
      <c r="OC34" s="228"/>
      <c r="OD34" s="228"/>
      <c r="OE34" s="228"/>
      <c r="OF34" s="228"/>
      <c r="OG34" s="228"/>
      <c r="OH34" s="228"/>
      <c r="OI34" s="228"/>
      <c r="OJ34" s="228"/>
      <c r="OK34" s="424"/>
      <c r="OL34" s="424"/>
      <c r="OM34" s="424"/>
      <c r="ON34" s="424"/>
      <c r="OO34" s="424"/>
      <c r="OP34" s="424"/>
      <c r="OQ34" s="424"/>
      <c r="OR34" s="424"/>
      <c r="OS34" s="424"/>
      <c r="OT34" s="424"/>
      <c r="OU34" s="424"/>
      <c r="OV34" s="424"/>
      <c r="OW34" s="424"/>
      <c r="OX34" s="424"/>
      <c r="OY34" s="424"/>
      <c r="OZ34" s="424"/>
      <c r="PA34" s="424"/>
      <c r="PB34" s="424"/>
      <c r="PC34" s="424"/>
      <c r="PD34" s="424"/>
      <c r="PE34" s="424"/>
      <c r="PF34" s="424"/>
      <c r="PG34" s="424"/>
      <c r="PH34" s="424"/>
      <c r="PI34" s="424"/>
      <c r="PJ34" s="424"/>
      <c r="PK34" s="424"/>
      <c r="PL34" s="424"/>
      <c r="PM34" s="424"/>
      <c r="PN34" s="424"/>
      <c r="PO34" s="424"/>
      <c r="PP34" s="424"/>
      <c r="PQ34" s="424"/>
      <c r="PR34" s="424"/>
      <c r="PS34" s="424"/>
      <c r="PT34" s="424"/>
      <c r="PU34" s="424"/>
      <c r="PV34" s="424"/>
      <c r="PW34" s="424"/>
      <c r="PX34" s="424"/>
      <c r="PY34" s="424"/>
      <c r="PZ34" s="424"/>
      <c r="QA34" s="424"/>
      <c r="QB34" s="424"/>
      <c r="QC34" s="424"/>
      <c r="QD34" s="424"/>
      <c r="QE34" s="424"/>
      <c r="QF34" s="424"/>
      <c r="QG34" s="424"/>
      <c r="QH34" s="424"/>
      <c r="QI34" s="424"/>
      <c r="QJ34" s="424"/>
      <c r="QK34" s="424"/>
      <c r="QL34" s="424"/>
      <c r="QM34" s="424"/>
      <c r="QN34" s="424"/>
      <c r="QO34" s="424"/>
      <c r="QP34" s="424"/>
      <c r="QQ34" s="424"/>
      <c r="QR34" s="424"/>
      <c r="QS34" s="424"/>
      <c r="QT34" s="424"/>
      <c r="QU34" s="424"/>
      <c r="QV34" s="424"/>
      <c r="QW34" s="424"/>
      <c r="QX34" s="424"/>
      <c r="QY34" s="424"/>
      <c r="QZ34" s="424"/>
      <c r="RA34" s="424"/>
      <c r="RB34" s="424"/>
      <c r="RC34" s="424"/>
      <c r="RD34" s="424"/>
      <c r="RE34" s="424"/>
      <c r="RF34" s="424"/>
      <c r="RG34" s="424"/>
      <c r="RH34" s="424"/>
      <c r="RI34" s="424"/>
      <c r="RJ34" s="424"/>
      <c r="RK34" s="424"/>
      <c r="RL34" s="424"/>
      <c r="RM34" s="424"/>
      <c r="RN34" s="424"/>
      <c r="RO34" s="424"/>
      <c r="RP34" s="424"/>
      <c r="RQ34" s="424"/>
      <c r="RR34" s="424"/>
      <c r="RS34" s="424"/>
      <c r="RT34" s="424"/>
      <c r="RU34" s="424"/>
      <c r="RV34" s="424"/>
      <c r="RW34" s="424"/>
      <c r="RX34" s="424"/>
      <c r="RY34" s="424"/>
      <c r="RZ34" s="424"/>
      <c r="SA34" s="424"/>
      <c r="SB34" s="424"/>
      <c r="SC34" s="424"/>
      <c r="SD34" s="424"/>
      <c r="SE34" s="424"/>
      <c r="SF34" s="424"/>
      <c r="SG34" s="424"/>
      <c r="SH34" s="424"/>
      <c r="SI34" s="424"/>
      <c r="SJ34" s="424"/>
      <c r="SK34" s="424"/>
      <c r="SL34" s="424"/>
      <c r="SM34" s="424"/>
      <c r="SN34" s="424"/>
      <c r="SO34" s="424"/>
      <c r="SP34" s="424"/>
      <c r="SQ34" s="424"/>
      <c r="SR34" s="424"/>
      <c r="SS34" s="424"/>
      <c r="ST34" s="424"/>
      <c r="SU34" s="424"/>
      <c r="SV34" s="424"/>
      <c r="SW34" s="424"/>
      <c r="SX34" s="424"/>
      <c r="SY34" s="424"/>
      <c r="SZ34" s="424"/>
      <c r="TA34" s="424"/>
      <c r="TB34" s="424"/>
      <c r="TC34" s="424"/>
      <c r="TD34" s="424"/>
      <c r="TE34" s="424"/>
      <c r="TF34" s="424"/>
      <c r="TG34" s="424"/>
      <c r="TH34" s="424"/>
      <c r="TI34" s="424"/>
      <c r="TJ34" s="424"/>
      <c r="TK34" s="424"/>
      <c r="TL34" s="424"/>
      <c r="TM34" s="424"/>
      <c r="TN34" s="424"/>
      <c r="TO34" s="424"/>
      <c r="TP34" s="424"/>
      <c r="TQ34" s="424"/>
      <c r="TR34" s="424"/>
      <c r="TS34" s="424"/>
      <c r="TT34" s="424"/>
      <c r="TU34" s="424"/>
      <c r="TV34" s="424"/>
      <c r="TW34" s="424"/>
      <c r="TX34" s="424"/>
      <c r="TY34" s="424"/>
      <c r="TZ34" s="424"/>
      <c r="UA34" s="424"/>
      <c r="UB34" s="424"/>
      <c r="UC34" s="424"/>
      <c r="UD34" s="424"/>
      <c r="UE34" s="424"/>
      <c r="UF34" s="424"/>
      <c r="UG34" s="424"/>
      <c r="UH34" s="424"/>
      <c r="UI34" s="424"/>
      <c r="UJ34" s="424"/>
      <c r="UK34" s="424"/>
      <c r="UL34" s="424"/>
      <c r="UM34" s="424"/>
      <c r="UN34" s="424"/>
      <c r="UO34" s="424"/>
      <c r="UP34" s="424"/>
      <c r="UQ34" s="424"/>
      <c r="UR34" s="424"/>
      <c r="US34" s="424"/>
      <c r="UT34" s="424"/>
      <c r="UU34" s="424"/>
      <c r="UV34" s="424"/>
      <c r="UW34" s="424"/>
      <c r="UX34" s="424"/>
      <c r="UY34" s="424"/>
      <c r="UZ34" s="424"/>
      <c r="VA34" s="424"/>
      <c r="VB34" s="424"/>
      <c r="VC34" s="424"/>
      <c r="VD34" s="424"/>
      <c r="VE34" s="424"/>
      <c r="VF34" s="424"/>
      <c r="VG34" s="424"/>
      <c r="VH34" s="424"/>
      <c r="VI34" s="424"/>
      <c r="VJ34" s="424"/>
      <c r="VK34" s="424"/>
      <c r="VL34" s="424"/>
      <c r="VM34" s="424"/>
      <c r="VN34" s="424"/>
      <c r="VO34" s="424"/>
      <c r="VP34" s="424"/>
      <c r="VQ34" s="424"/>
      <c r="VR34" s="424"/>
      <c r="VS34" s="424"/>
      <c r="VT34" s="424"/>
      <c r="VU34" s="424"/>
      <c r="VV34" s="424"/>
      <c r="VW34" s="424"/>
      <c r="VX34" s="424"/>
      <c r="VY34" s="424"/>
      <c r="VZ34" s="424"/>
      <c r="WA34" s="424"/>
      <c r="WB34" s="424"/>
      <c r="WC34" s="424"/>
      <c r="WD34" s="424"/>
      <c r="WE34" s="424"/>
      <c r="WF34" s="424"/>
      <c r="WG34" s="424"/>
      <c r="WH34" s="424"/>
      <c r="WI34" s="424"/>
      <c r="WJ34" s="424"/>
      <c r="WK34" s="424"/>
      <c r="WL34" s="424"/>
      <c r="WM34" s="424"/>
      <c r="WN34" s="424"/>
      <c r="WO34" s="424"/>
      <c r="WP34" s="424"/>
      <c r="WQ34" s="424"/>
      <c r="WR34" s="424"/>
      <c r="WS34" s="424"/>
      <c r="WT34" s="424"/>
      <c r="WU34" s="424"/>
      <c r="WV34" s="424"/>
      <c r="WW34" s="424"/>
      <c r="WX34" s="424"/>
      <c r="WY34" s="424"/>
      <c r="WZ34" s="424"/>
      <c r="XA34" s="424"/>
      <c r="XB34" s="424"/>
      <c r="XC34" s="534"/>
      <c r="XD34" s="534"/>
      <c r="XE34" s="534"/>
      <c r="XF34" s="534"/>
      <c r="XG34" s="534"/>
      <c r="XH34" s="534"/>
      <c r="XI34" s="534"/>
      <c r="XJ34" s="534"/>
      <c r="XK34" s="534"/>
      <c r="XL34" s="534"/>
      <c r="XM34" s="534"/>
      <c r="XN34" s="534"/>
      <c r="XO34" s="534"/>
      <c r="XP34" s="534"/>
      <c r="XQ34" s="534"/>
      <c r="XR34" s="534"/>
      <c r="XS34" s="534"/>
      <c r="XT34" s="534"/>
      <c r="XU34" s="534"/>
      <c r="XV34" s="534"/>
      <c r="XW34" s="534"/>
      <c r="XX34" s="534"/>
      <c r="XY34" s="534"/>
      <c r="XZ34" s="534"/>
      <c r="YA34" s="534"/>
      <c r="YB34" s="534"/>
      <c r="YC34" s="534"/>
      <c r="YD34" s="534"/>
      <c r="YE34" s="534"/>
      <c r="YF34" s="534"/>
      <c r="YG34" s="534"/>
      <c r="YH34" s="534"/>
      <c r="YI34" s="534"/>
      <c r="YJ34" s="534"/>
      <c r="YK34" s="534"/>
      <c r="YL34" s="534"/>
      <c r="YM34" s="534"/>
      <c r="YN34" s="534"/>
      <c r="YO34" s="534"/>
      <c r="YP34" s="534"/>
      <c r="YQ34" s="534"/>
      <c r="YR34" s="534"/>
      <c r="YS34" s="534"/>
      <c r="YT34" s="534"/>
      <c r="YU34" s="534"/>
      <c r="YV34" s="534"/>
      <c r="YW34" s="534"/>
      <c r="YX34" s="534"/>
      <c r="YY34" s="534"/>
      <c r="YZ34" s="534"/>
      <c r="ZA34" s="534"/>
      <c r="ZB34" s="534"/>
      <c r="ZC34" s="534"/>
      <c r="ZD34" s="534"/>
      <c r="ZE34" s="534"/>
      <c r="ZF34" s="534"/>
      <c r="ZG34" s="534"/>
      <c r="ZH34" s="534"/>
      <c r="ZI34" s="534"/>
      <c r="ZJ34" s="535"/>
      <c r="ZK34" s="214"/>
      <c r="ZL34" s="214"/>
      <c r="ZM34" s="21"/>
      <c r="ZN34" s="21"/>
      <c r="AAR34" s="229"/>
      <c r="AAS34" s="229"/>
      <c r="AAT34" s="229"/>
      <c r="AAU34" s="229"/>
      <c r="AAV34" s="229"/>
      <c r="ACI34" s="534"/>
      <c r="ACJ34" s="534"/>
      <c r="ACK34" s="534"/>
      <c r="ACL34" s="534"/>
      <c r="ACM34" s="534"/>
      <c r="ACN34" s="534"/>
      <c r="ACO34" s="534"/>
      <c r="ACP34" s="534"/>
      <c r="ACQ34" s="534"/>
      <c r="ACR34" s="534"/>
      <c r="ACS34" s="534"/>
      <c r="ACT34" s="534"/>
      <c r="ACU34" s="534"/>
      <c r="ACV34" s="534"/>
      <c r="ACW34" s="534"/>
      <c r="ACX34" s="534"/>
      <c r="ACY34" s="534"/>
      <c r="ACZ34" s="534"/>
      <c r="ADA34" s="534"/>
      <c r="ADB34" s="534"/>
      <c r="ADC34" s="534"/>
      <c r="ADD34" s="534"/>
      <c r="ADE34" s="534"/>
      <c r="ADF34" s="534"/>
      <c r="ADG34" s="534"/>
      <c r="ADH34" s="534"/>
      <c r="ADI34" s="534"/>
      <c r="ADJ34" s="534"/>
      <c r="AEP34" s="424"/>
      <c r="AEQ34" s="424"/>
      <c r="AER34" s="424"/>
      <c r="AES34" s="424"/>
      <c r="AET34" s="424"/>
      <c r="AEU34" s="424"/>
      <c r="AEV34" s="424"/>
      <c r="AEW34" s="424"/>
      <c r="AEX34" s="424"/>
      <c r="AEY34" s="536"/>
      <c r="AEZ34" s="536"/>
      <c r="AFA34" s="536"/>
      <c r="AFB34" s="536"/>
      <c r="AFC34" s="232"/>
      <c r="AFD34" s="232"/>
      <c r="AFE34" s="232"/>
      <c r="AFF34" s="232"/>
      <c r="AFG34" s="232"/>
      <c r="AFH34" s="232"/>
      <c r="AFI34" s="232"/>
      <c r="AFJ34" s="232"/>
      <c r="AGN34" s="214"/>
      <c r="AGO34" s="214"/>
      <c r="AGP34" s="214"/>
      <c r="AGQ34" s="58"/>
      <c r="AGR34" s="58"/>
      <c r="AIX34" s="214"/>
      <c r="AIY34" s="214"/>
      <c r="AIZ34" s="214"/>
      <c r="AJA34" s="214"/>
      <c r="AJB34" s="214"/>
      <c r="AJC34" s="214"/>
      <c r="AJD34" s="214"/>
      <c r="AJE34" s="214"/>
      <c r="AJF34" s="214"/>
      <c r="AJG34" s="214"/>
      <c r="AJH34" s="214"/>
      <c r="AJI34" s="214"/>
      <c r="AJJ34" s="214"/>
      <c r="AJK34" s="214"/>
      <c r="AJL34" s="214"/>
      <c r="AJM34" s="214"/>
      <c r="AJN34" s="214"/>
      <c r="AJO34" s="214"/>
      <c r="AJP34" s="214"/>
      <c r="AJQ34" s="214"/>
      <c r="AJR34" s="214"/>
      <c r="AJS34" s="214"/>
      <c r="AJT34" s="214"/>
      <c r="AJU34" s="214"/>
      <c r="AJV34" s="214"/>
      <c r="AJW34" s="214"/>
      <c r="AJX34" s="214"/>
      <c r="AJY34" s="214"/>
      <c r="AJZ34" s="214"/>
      <c r="AKA34" s="214"/>
      <c r="AKB34" s="214"/>
      <c r="AKC34" s="214"/>
      <c r="AKI34" s="214"/>
      <c r="AKJ34" s="214"/>
      <c r="AKK34" s="214"/>
      <c r="AKL34" s="214"/>
      <c r="AKM34" s="214"/>
      <c r="AKN34" s="214"/>
      <c r="AKO34" s="214"/>
      <c r="AKP34" s="214"/>
      <c r="AKQ34" s="214"/>
      <c r="AKR34" s="214"/>
      <c r="AKS34" s="214"/>
      <c r="AKT34" s="214"/>
      <c r="AKY34" s="232"/>
      <c r="AKZ34" s="232"/>
      <c r="ALA34" s="232"/>
      <c r="ALB34" s="232"/>
      <c r="ALG34" s="537"/>
      <c r="ALH34" s="537"/>
      <c r="ALI34" s="537"/>
      <c r="ALJ34" s="537"/>
      <c r="ALK34" s="537"/>
      <c r="ALL34" s="537"/>
      <c r="ALM34" s="537"/>
      <c r="ALN34" s="537"/>
      <c r="ALO34" s="537"/>
      <c r="ALP34" s="537"/>
      <c r="ALQ34" s="537"/>
      <c r="ALR34" s="537"/>
      <c r="ALS34" s="537"/>
      <c r="ALT34" s="537"/>
      <c r="ALU34" s="343"/>
      <c r="ALV34" s="343"/>
      <c r="ATD34" s="214"/>
      <c r="ATE34" s="214"/>
      <c r="ATF34" s="214"/>
      <c r="ATG34" s="214"/>
      <c r="ATH34" s="214"/>
      <c r="ATI34" s="214"/>
      <c r="ATJ34" s="214"/>
      <c r="ATK34" s="214"/>
      <c r="ATL34" s="214"/>
      <c r="ATM34" s="214"/>
      <c r="ATN34" s="214"/>
      <c r="ATO34" s="214"/>
      <c r="ATP34" s="214"/>
      <c r="ATQ34" s="214"/>
      <c r="ATR34" s="214"/>
      <c r="ATS34" s="214"/>
      <c r="ATT34" s="214"/>
      <c r="ATU34" s="214"/>
      <c r="ATV34" s="214"/>
      <c r="ATW34" s="424"/>
      <c r="ATX34" s="424"/>
      <c r="ATY34" s="424"/>
      <c r="ATZ34" s="424"/>
      <c r="AUA34" s="424"/>
      <c r="AUB34" s="424"/>
      <c r="AUC34" s="424"/>
      <c r="AUD34" s="424"/>
      <c r="AUE34" s="424"/>
      <c r="AUF34" s="424"/>
      <c r="AUG34" s="424"/>
      <c r="AUH34" s="424"/>
      <c r="AUI34" s="424"/>
      <c r="AUJ34" s="424"/>
      <c r="AUK34" s="214"/>
      <c r="AUL34" s="214"/>
      <c r="AUM34" s="214"/>
      <c r="AUN34" s="214"/>
      <c r="AUO34" s="214"/>
      <c r="AUP34" s="214"/>
      <c r="AUQ34" s="214"/>
      <c r="AUR34" s="214"/>
      <c r="AUS34" s="214"/>
      <c r="AUT34" s="214"/>
      <c r="AUU34" s="214"/>
      <c r="AUV34" s="214"/>
      <c r="AUW34" s="214"/>
      <c r="AUX34" s="214"/>
      <c r="AUY34" s="214"/>
      <c r="AUZ34" s="214"/>
      <c r="AVA34" s="214"/>
      <c r="AVB34" s="214"/>
      <c r="AVC34" s="214"/>
      <c r="AVD34" s="214"/>
      <c r="AVE34" s="214"/>
      <c r="AVF34" s="214"/>
      <c r="AVG34" s="214"/>
      <c r="AVH34" s="214"/>
      <c r="AVI34" s="214"/>
      <c r="AVJ34" s="214"/>
      <c r="AVK34" s="214"/>
      <c r="AVL34" s="214"/>
      <c r="AVM34" s="214"/>
      <c r="AVN34" s="214"/>
      <c r="AVO34" s="214"/>
      <c r="AVP34" s="214"/>
      <c r="AVQ34" s="214"/>
      <c r="AVR34" s="214"/>
      <c r="AVS34" s="214"/>
      <c r="AVT34" s="214"/>
      <c r="AVU34" s="214"/>
      <c r="AVV34" s="214"/>
      <c r="AVW34" s="214"/>
      <c r="AVX34" s="214"/>
      <c r="AVY34" s="214"/>
      <c r="AVZ34" s="214"/>
      <c r="AWA34" s="214"/>
      <c r="AWB34" s="214"/>
      <c r="AWC34" s="214"/>
      <c r="AWD34" s="214"/>
      <c r="AWE34" s="214"/>
      <c r="AWF34" s="214"/>
      <c r="AWG34" s="214"/>
      <c r="AWH34" s="214"/>
      <c r="AWI34" s="214"/>
      <c r="AWJ34" s="214"/>
      <c r="AWK34" s="214"/>
      <c r="AWL34" s="214"/>
      <c r="AWM34" s="214"/>
      <c r="AWN34" s="214"/>
      <c r="AWO34" s="214"/>
      <c r="AWP34" s="214"/>
      <c r="AWQ34" s="214"/>
      <c r="AWR34" s="214"/>
      <c r="AWS34" s="214"/>
      <c r="AWT34" s="214"/>
      <c r="AWU34" s="214"/>
      <c r="AWV34" s="214"/>
      <c r="AWW34" s="214"/>
      <c r="AWX34" s="214"/>
      <c r="AWY34" s="214"/>
      <c r="AWZ34" s="214"/>
      <c r="AXA34" s="214"/>
      <c r="AXB34" s="214"/>
      <c r="AXC34" s="214"/>
      <c r="AXD34" s="214"/>
      <c r="AXE34" s="214"/>
      <c r="AXF34" s="214"/>
      <c r="AXG34" s="214"/>
      <c r="AXH34" s="214"/>
      <c r="AXI34" s="214"/>
      <c r="AXJ34" s="214"/>
      <c r="AXK34" s="214"/>
      <c r="AXL34" s="214"/>
      <c r="AXM34" s="214"/>
      <c r="AXN34" s="214"/>
      <c r="AXO34" s="214"/>
      <c r="AXP34" s="214"/>
      <c r="AXQ34" s="214"/>
      <c r="AXR34" s="214"/>
      <c r="AXS34" s="214"/>
      <c r="AXT34" s="214"/>
      <c r="AXU34" s="214"/>
      <c r="AXV34" s="214"/>
      <c r="AXW34" s="214"/>
      <c r="AXX34" s="214"/>
      <c r="AXY34" s="214"/>
      <c r="AXZ34" s="214"/>
      <c r="AYA34" s="214"/>
      <c r="AYB34" s="214"/>
      <c r="AYC34" s="214"/>
      <c r="AYD34" s="214"/>
      <c r="AYE34" s="214"/>
      <c r="AYF34" s="214"/>
      <c r="AYG34" s="214"/>
      <c r="AYH34" s="214"/>
      <c r="AYI34" s="214"/>
      <c r="AYJ34" s="214"/>
      <c r="AYK34" s="214"/>
      <c r="AYL34" s="214"/>
      <c r="AYM34" s="214"/>
      <c r="AYN34" s="214"/>
      <c r="AYO34" s="214"/>
      <c r="AYP34" s="214"/>
      <c r="AYQ34" s="214"/>
      <c r="AYR34" s="214"/>
      <c r="AYS34" s="214"/>
      <c r="AYT34" s="214"/>
      <c r="AYU34" s="214"/>
      <c r="AYV34" s="214"/>
      <c r="AYW34" s="214"/>
      <c r="AYX34" s="214"/>
      <c r="AYY34" s="214"/>
      <c r="AYZ34" s="214"/>
      <c r="AZA34" s="214"/>
      <c r="AZB34" s="214"/>
      <c r="AZC34" s="214"/>
      <c r="AZD34" s="214"/>
      <c r="AZE34" s="214"/>
      <c r="AZF34" s="214"/>
      <c r="AZG34" s="214"/>
      <c r="AZH34" s="214"/>
      <c r="AZI34" s="214"/>
      <c r="AZJ34" s="214"/>
      <c r="AZK34" s="214"/>
      <c r="AZL34" s="214"/>
      <c r="AZM34" s="214"/>
      <c r="AZN34" s="214"/>
      <c r="AZO34" s="214"/>
      <c r="AZP34" s="214"/>
      <c r="AZQ34" s="214"/>
      <c r="AZR34" s="214"/>
      <c r="AZS34" s="214"/>
      <c r="AZT34" s="214"/>
      <c r="AZU34" s="214"/>
      <c r="AZV34" s="214"/>
      <c r="AZW34" s="214"/>
      <c r="AZX34" s="214"/>
      <c r="AZY34" s="214"/>
      <c r="AZZ34" s="214"/>
      <c r="BAA34" s="214"/>
      <c r="BAB34" s="214"/>
      <c r="BAC34" s="214"/>
      <c r="BAD34" s="214"/>
      <c r="BAE34" s="214"/>
      <c r="BAF34" s="214"/>
      <c r="BAG34" s="214"/>
      <c r="BAH34" s="214"/>
      <c r="BAI34" s="214"/>
      <c r="BAJ34" s="214"/>
      <c r="BAK34" s="214"/>
      <c r="BAL34" s="214"/>
      <c r="BAM34" s="214"/>
      <c r="BAN34" s="214"/>
      <c r="BAO34" s="214"/>
      <c r="BAP34" s="214"/>
      <c r="BAQ34" s="214"/>
      <c r="BAR34" s="214"/>
      <c r="BAS34" s="214"/>
      <c r="BAT34" s="214"/>
      <c r="BAU34" s="214"/>
      <c r="BAV34" s="214"/>
      <c r="BAW34" s="214"/>
      <c r="BAX34" s="214"/>
      <c r="BAY34" s="214"/>
      <c r="BAZ34" s="214"/>
      <c r="BBA34" s="214"/>
      <c r="BBB34" s="214"/>
      <c r="BBC34" s="214"/>
      <c r="BBD34" s="214"/>
      <c r="BBE34" s="214"/>
      <c r="BBF34" s="214"/>
      <c r="BBG34" s="214"/>
      <c r="BBH34" s="214"/>
      <c r="BBI34" s="214"/>
      <c r="BBJ34" s="214"/>
      <c r="BBK34" s="214"/>
      <c r="BBL34" s="214"/>
      <c r="BBM34" s="214"/>
      <c r="BBN34" s="214"/>
      <c r="BBO34" s="214"/>
      <c r="BBP34" s="214"/>
      <c r="BBQ34" s="214"/>
      <c r="BBR34" s="214"/>
      <c r="BBS34" s="214"/>
      <c r="BBT34" s="214"/>
      <c r="BBU34" s="214"/>
      <c r="BBV34" s="214"/>
      <c r="BBW34" s="214"/>
      <c r="BBX34" s="214"/>
      <c r="BBY34" s="214"/>
      <c r="BBZ34" s="214"/>
      <c r="BCA34" s="214"/>
      <c r="BCB34" s="214"/>
      <c r="BCC34" s="214"/>
      <c r="BCD34" s="214"/>
      <c r="BCE34" s="214"/>
      <c r="BCF34" s="214"/>
      <c r="BCG34" s="214"/>
      <c r="BCH34" s="214"/>
      <c r="BCI34" s="214"/>
      <c r="BCJ34" s="214"/>
      <c r="BCK34" s="214"/>
      <c r="BCL34" s="214"/>
      <c r="BCM34" s="214"/>
      <c r="BCN34" s="214"/>
      <c r="BCO34" s="214"/>
      <c r="BCP34" s="214"/>
      <c r="BCQ34" s="214"/>
      <c r="BCR34" s="214"/>
      <c r="BCS34" s="214"/>
      <c r="BCT34" s="214"/>
      <c r="BCU34" s="214"/>
      <c r="BCV34" s="214"/>
      <c r="BCW34" s="214"/>
      <c r="BCX34" s="214"/>
      <c r="BCY34" s="214"/>
      <c r="BCZ34" s="214"/>
      <c r="BDA34" s="214"/>
      <c r="BDB34" s="214"/>
      <c r="BDC34" s="214"/>
      <c r="BDD34" s="214"/>
      <c r="BDE34" s="214"/>
      <c r="BDF34" s="214"/>
      <c r="BDG34" s="214"/>
      <c r="BDH34" s="214"/>
      <c r="BDI34" s="214"/>
      <c r="BDJ34" s="214"/>
      <c r="BDK34" s="214"/>
      <c r="BDL34" s="214"/>
      <c r="BDM34" s="214"/>
      <c r="BDN34" s="214"/>
      <c r="BDO34" s="214"/>
      <c r="BDP34" s="214"/>
      <c r="BDQ34" s="214"/>
      <c r="BDR34" s="214"/>
      <c r="BDS34" s="214"/>
      <c r="BDT34" s="214"/>
      <c r="BDU34" s="214"/>
      <c r="BDV34" s="214"/>
      <c r="BDW34" s="214"/>
      <c r="BDX34" s="214"/>
      <c r="BDY34" s="214"/>
      <c r="BDZ34" s="214"/>
      <c r="BEA34" s="214"/>
      <c r="BEB34" s="214"/>
      <c r="BEC34" s="214"/>
      <c r="BED34" s="214"/>
      <c r="BEE34" s="214"/>
      <c r="BEF34" s="214"/>
      <c r="BEG34" s="214"/>
      <c r="BEH34" s="214"/>
      <c r="BEI34" s="214"/>
      <c r="BEJ34" s="214"/>
      <c r="BEK34" s="214"/>
      <c r="BEL34" s="214"/>
      <c r="BEM34" s="214"/>
      <c r="BEN34" s="214"/>
      <c r="BEO34" s="214"/>
      <c r="BEP34" s="214"/>
      <c r="BEQ34" s="214"/>
      <c r="BER34" s="214"/>
      <c r="BES34" s="214"/>
      <c r="BET34" s="214"/>
      <c r="BEU34" s="214"/>
      <c r="BEV34" s="214"/>
      <c r="BEW34" s="214"/>
      <c r="BEX34" s="214"/>
      <c r="BEY34" s="214"/>
      <c r="BEZ34" s="214"/>
      <c r="BFA34" s="214"/>
      <c r="BFB34" s="214"/>
      <c r="BFC34" s="214"/>
      <c r="BFD34" s="214"/>
      <c r="BFE34" s="214"/>
      <c r="BFF34" s="214"/>
      <c r="BFG34" s="214"/>
      <c r="BFH34" s="214"/>
      <c r="BFI34" s="214"/>
      <c r="BFJ34" s="214"/>
      <c r="BFK34" s="214"/>
      <c r="BFL34" s="214"/>
      <c r="BFM34" s="214"/>
      <c r="BFN34" s="214"/>
      <c r="BFO34" s="214"/>
      <c r="BFP34" s="214"/>
      <c r="BFQ34" s="214"/>
      <c r="BFR34" s="214"/>
      <c r="BFS34" s="214"/>
      <c r="BFT34" s="214"/>
      <c r="BFU34" s="214"/>
      <c r="BFV34" s="214"/>
      <c r="BFW34" s="214"/>
      <c r="BFX34" s="214"/>
      <c r="BFY34" s="214"/>
      <c r="BFZ34" s="214"/>
      <c r="BGA34" s="214"/>
      <c r="BGB34" s="214"/>
      <c r="BGC34" s="214"/>
      <c r="BGD34" s="214"/>
      <c r="BGE34" s="214"/>
      <c r="BGF34" s="214"/>
      <c r="BGG34" s="214"/>
      <c r="BGH34" s="214"/>
      <c r="BGI34" s="214"/>
      <c r="BGJ34" s="214"/>
      <c r="BGK34" s="214"/>
      <c r="BGL34" s="214"/>
      <c r="BGM34" s="214"/>
      <c r="BGN34" s="214"/>
      <c r="BGO34" s="214"/>
      <c r="BGP34" s="214"/>
      <c r="BGQ34" s="214"/>
      <c r="BGR34" s="214"/>
      <c r="BGS34" s="214"/>
      <c r="BGT34" s="214"/>
      <c r="BGU34" s="214"/>
      <c r="BGV34" s="214"/>
      <c r="BGW34" s="214"/>
      <c r="BGX34" s="214"/>
      <c r="BGY34" s="214"/>
      <c r="BGZ34" s="214"/>
      <c r="BHA34" s="214"/>
      <c r="BHB34" s="214"/>
      <c r="BLM34" s="424"/>
      <c r="BLN34" s="424"/>
      <c r="BLO34" s="424"/>
      <c r="BLP34" s="424"/>
      <c r="BLQ34" s="424"/>
      <c r="BLR34" s="424"/>
      <c r="BLS34" s="424"/>
      <c r="BLT34" s="424"/>
      <c r="BLU34" s="424"/>
      <c r="BLV34" s="424"/>
      <c r="BLW34" s="424"/>
      <c r="BLX34" s="424"/>
      <c r="BLY34" s="424"/>
      <c r="BLZ34" s="424"/>
      <c r="BMA34" s="424"/>
      <c r="BMB34" s="424"/>
      <c r="BMC34" s="424"/>
      <c r="BMD34" s="424"/>
      <c r="BME34" s="424"/>
      <c r="BMF34" s="424"/>
      <c r="BSL34" s="228"/>
      <c r="BSM34" s="228"/>
      <c r="BSN34" s="536"/>
      <c r="BSO34" s="536"/>
      <c r="BSP34" s="536"/>
      <c r="BSQ34" s="536"/>
      <c r="BSR34" s="536"/>
      <c r="BSS34" s="536"/>
      <c r="BST34" s="536"/>
      <c r="BSU34" s="536"/>
      <c r="BSV34" s="536"/>
      <c r="BSW34" s="536"/>
      <c r="BTN34" s="214"/>
      <c r="BTO34" s="214"/>
      <c r="BTP34" s="214"/>
      <c r="BTQ34" s="214"/>
      <c r="BTR34" s="214"/>
      <c r="BTS34" s="214"/>
      <c r="BTT34" s="214"/>
      <c r="BTU34" s="214"/>
      <c r="BTV34" s="214"/>
      <c r="BTW34" s="214"/>
      <c r="BTX34" s="214"/>
      <c r="BTY34" s="214"/>
      <c r="BTZ34" s="214"/>
      <c r="BUA34" s="214"/>
      <c r="BUB34" s="214"/>
      <c r="BUC34" s="214"/>
      <c r="BUD34" s="214"/>
      <c r="BUE34" s="214"/>
      <c r="BUF34" s="214"/>
      <c r="BUG34" s="214"/>
      <c r="BUH34" s="214"/>
      <c r="BUI34" s="214"/>
      <c r="BUJ34" s="214"/>
      <c r="BUK34" s="214"/>
      <c r="BUL34" s="214"/>
      <c r="BUM34" s="214"/>
      <c r="BYB34" s="230"/>
      <c r="BYC34" s="230"/>
      <c r="BYD34" s="143"/>
      <c r="BYE34" s="143"/>
      <c r="BYF34" s="143"/>
      <c r="BYG34" s="143"/>
      <c r="BYH34" s="537"/>
      <c r="BYI34" s="537"/>
      <c r="BYJ34" s="537"/>
      <c r="BYK34" s="537"/>
      <c r="BYZ34" s="536"/>
      <c r="BZA34" s="536"/>
      <c r="BZB34" s="536"/>
      <c r="BZC34" s="536"/>
      <c r="BZD34" s="536"/>
      <c r="BZE34" s="536"/>
      <c r="BZF34" s="536"/>
      <c r="BZG34" s="536"/>
      <c r="BZH34" s="536"/>
      <c r="BZI34" s="536"/>
    </row>
    <row r="35" spans="1:1010 1200:2037" s="321" customFormat="1">
      <c r="A35" s="232"/>
      <c r="B35" s="232"/>
      <c r="C35" s="228"/>
      <c r="D35" s="228"/>
      <c r="E35" s="228"/>
      <c r="F35" s="228"/>
      <c r="G35" s="228"/>
      <c r="H35" s="228"/>
      <c r="I35" s="228"/>
      <c r="J35" s="228"/>
      <c r="K35" s="228"/>
      <c r="L35" s="227"/>
      <c r="M35" s="227"/>
      <c r="N35" s="227"/>
      <c r="O35" s="227"/>
      <c r="P35" s="227"/>
      <c r="Q35" s="227"/>
      <c r="R35" s="227"/>
      <c r="S35" s="227"/>
      <c r="T35" s="227"/>
      <c r="U35" s="227"/>
      <c r="V35" s="227"/>
      <c r="W35" s="227"/>
      <c r="X35" s="227"/>
      <c r="Y35" s="227"/>
      <c r="Z35" s="228"/>
      <c r="AA35" s="228"/>
      <c r="AB35" s="228"/>
      <c r="AC35" s="228"/>
      <c r="AD35" s="228"/>
      <c r="AE35" s="311"/>
      <c r="AF35" s="228"/>
      <c r="AG35" s="228"/>
      <c r="AH35" s="228"/>
      <c r="AI35" s="228"/>
      <c r="AJ35" s="228"/>
      <c r="AK35" s="228"/>
      <c r="AL35" s="228"/>
      <c r="AM35" s="228"/>
      <c r="AN35" s="228"/>
      <c r="AO35" s="228"/>
      <c r="AP35" s="228"/>
      <c r="AQ35" s="228"/>
      <c r="AR35" s="228"/>
      <c r="AS35" s="228"/>
      <c r="AT35" s="228"/>
      <c r="AU35" s="228"/>
      <c r="AV35" s="228"/>
      <c r="AW35" s="228"/>
      <c r="AX35" s="228"/>
      <c r="AY35" s="228"/>
      <c r="AZ35" s="228"/>
      <c r="BA35" s="228"/>
      <c r="BB35" s="228"/>
      <c r="BC35" s="228"/>
      <c r="BD35" s="228"/>
      <c r="BE35" s="228"/>
      <c r="BF35" s="228"/>
      <c r="BG35" s="228"/>
      <c r="BH35" s="424"/>
      <c r="BI35" s="424"/>
      <c r="BJ35" s="424"/>
      <c r="BK35" s="424"/>
      <c r="BL35" s="424"/>
      <c r="BM35" s="424"/>
      <c r="BN35" s="424"/>
      <c r="BO35" s="424"/>
      <c r="BP35" s="424"/>
      <c r="BQ35" s="424"/>
      <c r="BR35" s="424"/>
      <c r="BS35" s="424"/>
      <c r="BT35" s="424"/>
      <c r="BU35" s="424"/>
      <c r="BV35" s="424"/>
      <c r="BW35" s="424"/>
      <c r="BX35" s="424"/>
      <c r="BY35" s="424"/>
      <c r="BZ35" s="424"/>
      <c r="CA35" s="424"/>
      <c r="CB35" s="424"/>
      <c r="CC35" s="424"/>
      <c r="CD35" s="424"/>
      <c r="CE35" s="424"/>
      <c r="CF35" s="424"/>
      <c r="CG35" s="424"/>
      <c r="CH35" s="424"/>
      <c r="CI35" s="424"/>
      <c r="CJ35" s="424"/>
      <c r="CK35" s="424"/>
      <c r="CL35" s="424"/>
      <c r="CM35" s="424"/>
      <c r="CN35" s="424"/>
      <c r="CO35" s="424"/>
      <c r="CP35" s="424"/>
      <c r="CQ35" s="424"/>
      <c r="CR35" s="424"/>
      <c r="CS35" s="424"/>
      <c r="CT35" s="424"/>
      <c r="CU35" s="424"/>
      <c r="CV35" s="424"/>
      <c r="CW35" s="424"/>
      <c r="CX35" s="424"/>
      <c r="CY35" s="424"/>
      <c r="CZ35" s="424"/>
      <c r="DA35" s="424"/>
      <c r="DB35" s="424"/>
      <c r="DC35" s="424"/>
      <c r="DD35" s="424"/>
      <c r="DE35" s="424"/>
      <c r="DF35" s="424"/>
      <c r="DG35" s="424"/>
      <c r="DH35" s="424"/>
      <c r="DI35" s="424"/>
      <c r="DJ35" s="424"/>
      <c r="DK35" s="424"/>
      <c r="DL35" s="424"/>
      <c r="DM35" s="424"/>
      <c r="DN35" s="424"/>
      <c r="DO35" s="424"/>
      <c r="DP35" s="424"/>
      <c r="DQ35" s="424"/>
      <c r="DR35" s="424"/>
      <c r="DS35" s="424"/>
      <c r="DT35" s="424"/>
      <c r="DU35" s="424"/>
      <c r="DV35" s="424"/>
      <c r="DW35" s="424"/>
      <c r="DX35" s="424"/>
      <c r="DY35" s="424"/>
      <c r="DZ35" s="424"/>
      <c r="EA35" s="424"/>
      <c r="EB35" s="424"/>
      <c r="EC35" s="424"/>
      <c r="ED35" s="424"/>
      <c r="EE35" s="424"/>
      <c r="EF35" s="424"/>
      <c r="EG35" s="424"/>
      <c r="EH35" s="424"/>
      <c r="EI35" s="424"/>
      <c r="EJ35" s="424"/>
      <c r="EK35" s="424"/>
      <c r="EL35" s="424"/>
      <c r="EM35" s="424"/>
      <c r="EN35" s="424"/>
      <c r="EO35" s="424"/>
      <c r="EP35" s="424"/>
      <c r="EQ35" s="424"/>
      <c r="ER35" s="424"/>
      <c r="ES35" s="424"/>
      <c r="ET35" s="424"/>
      <c r="EU35" s="424"/>
      <c r="EV35" s="424"/>
      <c r="EW35" s="424"/>
      <c r="EX35" s="424"/>
      <c r="EY35" s="424"/>
      <c r="EZ35" s="424"/>
      <c r="FA35" s="424"/>
      <c r="FB35" s="424"/>
      <c r="FC35" s="424"/>
      <c r="FD35" s="424"/>
      <c r="FE35" s="424"/>
      <c r="FF35" s="424"/>
      <c r="FG35" s="424"/>
      <c r="FH35" s="424"/>
      <c r="FI35" s="424"/>
      <c r="FJ35" s="424"/>
      <c r="FK35" s="424"/>
      <c r="FL35" s="424"/>
      <c r="FM35" s="424"/>
      <c r="FN35" s="424"/>
      <c r="FO35" s="21"/>
      <c r="FP35" s="424"/>
      <c r="FQ35" s="4"/>
      <c r="FR35" s="424"/>
      <c r="FS35" s="424"/>
      <c r="FT35" s="424"/>
      <c r="FU35" s="424"/>
      <c r="FV35" s="424"/>
      <c r="FW35" s="424"/>
      <c r="FX35" s="424"/>
      <c r="FY35" s="424"/>
      <c r="FZ35" s="424"/>
      <c r="GA35" s="424"/>
      <c r="GB35" s="424"/>
      <c r="GC35" s="424"/>
      <c r="GD35" s="424"/>
      <c r="GE35" s="424"/>
      <c r="GF35" s="424"/>
      <c r="GG35" s="424"/>
      <c r="GH35" s="424"/>
      <c r="GI35" s="424"/>
      <c r="GJ35" s="424"/>
      <c r="GK35" s="424"/>
      <c r="GL35" s="424"/>
      <c r="GM35" s="424"/>
      <c r="GN35" s="424"/>
      <c r="GO35" s="424"/>
      <c r="GP35" s="424"/>
      <c r="GQ35" s="424"/>
      <c r="GR35" s="424"/>
      <c r="GS35" s="424"/>
      <c r="GT35" s="424"/>
      <c r="GU35" s="424"/>
      <c r="GV35" s="424"/>
      <c r="GW35" s="424"/>
      <c r="GX35" s="231"/>
      <c r="GY35" s="231"/>
      <c r="GZ35" s="231"/>
      <c r="HA35" s="231"/>
      <c r="HB35" s="231"/>
      <c r="HC35" s="231"/>
      <c r="HD35" s="231"/>
      <c r="HE35" s="231"/>
      <c r="HF35" s="231"/>
      <c r="HG35" s="231"/>
      <c r="HH35" s="231"/>
      <c r="HI35" s="231"/>
      <c r="HJ35" s="231"/>
      <c r="HK35" s="231"/>
      <c r="HL35" s="424"/>
      <c r="HM35" s="424"/>
      <c r="HN35" s="424"/>
      <c r="HO35" s="424"/>
      <c r="HP35" s="424"/>
      <c r="HQ35" s="424"/>
      <c r="HR35" s="424"/>
      <c r="HS35" s="424"/>
      <c r="HT35" s="424"/>
      <c r="HU35" s="424"/>
      <c r="HV35" s="424"/>
      <c r="HW35" s="424"/>
      <c r="HX35" s="424"/>
      <c r="HY35" s="424"/>
      <c r="HZ35" s="424"/>
      <c r="IA35" s="424"/>
      <c r="IB35" s="424"/>
      <c r="IC35" s="424"/>
      <c r="ID35" s="424"/>
      <c r="IE35" s="424"/>
      <c r="IF35" s="424"/>
      <c r="IG35" s="424"/>
      <c r="IH35" s="424"/>
      <c r="II35" s="424"/>
      <c r="IJ35" s="424"/>
      <c r="IK35" s="424"/>
      <c r="IL35" s="424"/>
      <c r="IM35" s="424"/>
      <c r="IN35" s="424"/>
      <c r="IO35" s="424"/>
      <c r="IP35" s="424"/>
      <c r="IQ35" s="424"/>
      <c r="IR35" s="424"/>
      <c r="IS35" s="424"/>
      <c r="IT35" s="424"/>
      <c r="IU35" s="424"/>
      <c r="IV35" s="424"/>
      <c r="IW35" s="424"/>
      <c r="IX35" s="424"/>
      <c r="IY35" s="424"/>
      <c r="IZ35" s="424"/>
      <c r="JA35" s="424"/>
      <c r="JB35" s="424"/>
      <c r="JC35" s="424"/>
      <c r="JD35" s="424"/>
      <c r="JE35" s="424"/>
      <c r="JF35" s="424"/>
      <c r="JG35" s="424"/>
      <c r="JH35" s="424"/>
      <c r="JI35" s="424"/>
      <c r="JJ35" s="424"/>
      <c r="JK35" s="424"/>
      <c r="JL35" s="424"/>
      <c r="JM35" s="424"/>
      <c r="JN35" s="424"/>
      <c r="JO35" s="424"/>
      <c r="JP35" s="424"/>
      <c r="JQ35" s="424"/>
      <c r="JR35" s="424"/>
      <c r="JS35" s="424"/>
      <c r="JT35" s="424"/>
      <c r="JU35" s="424"/>
      <c r="JV35" s="424"/>
      <c r="JW35" s="424"/>
      <c r="JX35" s="424"/>
      <c r="JY35" s="424"/>
      <c r="JZ35" s="424"/>
      <c r="KA35" s="424"/>
      <c r="KV35" s="228"/>
      <c r="KW35" s="228"/>
      <c r="KX35" s="228"/>
      <c r="KY35" s="228"/>
      <c r="KZ35" s="228"/>
      <c r="LA35" s="228"/>
      <c r="LB35" s="228"/>
      <c r="LC35" s="228"/>
      <c r="LD35" s="343"/>
      <c r="LE35" s="343"/>
      <c r="NJ35" s="424"/>
      <c r="NK35" s="424"/>
      <c r="NL35" s="424"/>
      <c r="NM35" s="424"/>
      <c r="NN35" s="424"/>
      <c r="NO35" s="424"/>
      <c r="NP35" s="424"/>
      <c r="NQ35" s="424"/>
      <c r="NR35" s="424"/>
      <c r="NS35" s="424"/>
      <c r="NT35" s="424"/>
      <c r="NU35" s="228"/>
      <c r="NV35" s="228"/>
      <c r="NW35" s="228"/>
      <c r="NX35" s="228"/>
      <c r="NY35" s="228"/>
      <c r="NZ35" s="228"/>
      <c r="OA35" s="228"/>
      <c r="OB35" s="228"/>
      <c r="OC35" s="228"/>
      <c r="OD35" s="228"/>
      <c r="OE35" s="228"/>
      <c r="OF35" s="228"/>
      <c r="OG35" s="228"/>
      <c r="OH35" s="228"/>
      <c r="OI35" s="228"/>
      <c r="OJ35" s="228"/>
      <c r="OK35" s="424"/>
      <c r="OL35" s="424"/>
      <c r="OM35" s="424"/>
      <c r="ON35" s="424"/>
      <c r="OO35" s="424"/>
      <c r="OP35" s="424"/>
      <c r="OQ35" s="424"/>
      <c r="OR35" s="424"/>
      <c r="OS35" s="424"/>
      <c r="OT35" s="424"/>
      <c r="OU35" s="424"/>
      <c r="OV35" s="424"/>
      <c r="OW35" s="424"/>
      <c r="OX35" s="424"/>
      <c r="OY35" s="424"/>
      <c r="OZ35" s="424"/>
      <c r="PA35" s="424"/>
      <c r="PB35" s="424"/>
      <c r="PC35" s="424"/>
      <c r="PD35" s="424"/>
      <c r="PE35" s="424"/>
      <c r="PF35" s="424"/>
      <c r="PG35" s="424"/>
      <c r="PH35" s="424"/>
      <c r="PI35" s="424"/>
      <c r="PJ35" s="424"/>
      <c r="PK35" s="424"/>
      <c r="PL35" s="424"/>
      <c r="PM35" s="424"/>
      <c r="PN35" s="424"/>
      <c r="PO35" s="424"/>
      <c r="PP35" s="424"/>
      <c r="PQ35" s="424"/>
      <c r="PR35" s="424"/>
      <c r="PS35" s="424"/>
      <c r="PT35" s="424"/>
      <c r="PU35" s="424"/>
      <c r="PV35" s="424"/>
      <c r="PW35" s="424"/>
      <c r="PX35" s="424"/>
      <c r="PY35" s="424"/>
      <c r="PZ35" s="424"/>
      <c r="QA35" s="424"/>
      <c r="QB35" s="424"/>
      <c r="QC35" s="424"/>
      <c r="QD35" s="424"/>
      <c r="QE35" s="424"/>
      <c r="QF35" s="424"/>
      <c r="QG35" s="424"/>
      <c r="QH35" s="424"/>
      <c r="QI35" s="424"/>
      <c r="QJ35" s="424"/>
      <c r="QK35" s="424"/>
      <c r="QL35" s="424"/>
      <c r="QM35" s="424"/>
      <c r="QN35" s="424"/>
      <c r="QO35" s="424"/>
      <c r="QP35" s="424"/>
      <c r="QQ35" s="424"/>
      <c r="QR35" s="424"/>
      <c r="QS35" s="424"/>
      <c r="QT35" s="424"/>
      <c r="QU35" s="424"/>
      <c r="QV35" s="424"/>
      <c r="QW35" s="424"/>
      <c r="QX35" s="424"/>
      <c r="QY35" s="424"/>
      <c r="QZ35" s="424"/>
      <c r="RA35" s="424"/>
      <c r="RB35" s="424"/>
      <c r="RC35" s="424"/>
      <c r="RD35" s="424"/>
      <c r="RE35" s="424"/>
      <c r="RF35" s="424"/>
      <c r="RG35" s="424"/>
      <c r="RH35" s="424"/>
      <c r="RI35" s="424"/>
      <c r="RJ35" s="424"/>
      <c r="RK35" s="424"/>
      <c r="RL35" s="424"/>
      <c r="RM35" s="424"/>
      <c r="RN35" s="424"/>
      <c r="RO35" s="424"/>
      <c r="RP35" s="424"/>
      <c r="RQ35" s="424"/>
      <c r="RR35" s="424"/>
      <c r="RS35" s="424"/>
      <c r="RT35" s="424"/>
      <c r="RU35" s="424"/>
      <c r="RV35" s="424"/>
      <c r="RW35" s="424"/>
      <c r="RX35" s="424"/>
      <c r="RY35" s="424"/>
      <c r="RZ35" s="424"/>
      <c r="SA35" s="424"/>
      <c r="SB35" s="424"/>
      <c r="SC35" s="424"/>
      <c r="SD35" s="424"/>
      <c r="SE35" s="424"/>
      <c r="SF35" s="424"/>
      <c r="SG35" s="424"/>
      <c r="SH35" s="424"/>
      <c r="SI35" s="424"/>
      <c r="SJ35" s="424"/>
      <c r="SK35" s="424"/>
      <c r="SL35" s="424"/>
      <c r="SM35" s="424"/>
      <c r="SN35" s="424"/>
      <c r="SO35" s="424"/>
      <c r="SP35" s="424"/>
      <c r="SQ35" s="424"/>
      <c r="SR35" s="424"/>
      <c r="SS35" s="424"/>
      <c r="ST35" s="424"/>
      <c r="SU35" s="424"/>
      <c r="SV35" s="424"/>
      <c r="SW35" s="424"/>
      <c r="SX35" s="424"/>
      <c r="SY35" s="424"/>
      <c r="SZ35" s="424"/>
      <c r="TA35" s="424"/>
      <c r="TB35" s="424"/>
      <c r="TC35" s="424"/>
      <c r="TD35" s="424"/>
      <c r="TE35" s="424"/>
      <c r="TF35" s="424"/>
      <c r="TG35" s="424"/>
      <c r="TH35" s="424"/>
      <c r="TI35" s="424"/>
      <c r="TJ35" s="424"/>
      <c r="TK35" s="424"/>
      <c r="TL35" s="424"/>
      <c r="TM35" s="424"/>
      <c r="TN35" s="424"/>
      <c r="TO35" s="424"/>
      <c r="TP35" s="424"/>
      <c r="TQ35" s="424"/>
      <c r="TR35" s="424"/>
      <c r="TS35" s="424"/>
      <c r="TT35" s="424"/>
      <c r="TU35" s="424"/>
      <c r="TV35" s="424"/>
      <c r="TW35" s="424"/>
      <c r="TX35" s="424"/>
      <c r="TY35" s="424"/>
      <c r="TZ35" s="424"/>
      <c r="UA35" s="424"/>
      <c r="UB35" s="424"/>
      <c r="UC35" s="424"/>
      <c r="UD35" s="424"/>
      <c r="UE35" s="424"/>
      <c r="UF35" s="424"/>
      <c r="UG35" s="424"/>
      <c r="UH35" s="424"/>
      <c r="UI35" s="424"/>
      <c r="UJ35" s="424"/>
      <c r="UK35" s="424"/>
      <c r="UL35" s="424"/>
      <c r="UM35" s="424"/>
      <c r="UN35" s="424"/>
      <c r="UO35" s="424"/>
      <c r="UP35" s="424"/>
      <c r="UQ35" s="424"/>
      <c r="UR35" s="424"/>
      <c r="US35" s="424"/>
      <c r="UT35" s="424"/>
      <c r="UU35" s="424"/>
      <c r="UV35" s="424"/>
      <c r="UW35" s="424"/>
      <c r="UX35" s="424"/>
      <c r="UY35" s="424"/>
      <c r="UZ35" s="424"/>
      <c r="VA35" s="424"/>
      <c r="VB35" s="424"/>
      <c r="VC35" s="424"/>
      <c r="VD35" s="424"/>
      <c r="VE35" s="424"/>
      <c r="VF35" s="424"/>
      <c r="VG35" s="424"/>
      <c r="VH35" s="424"/>
      <c r="VI35" s="424"/>
      <c r="VJ35" s="424"/>
      <c r="VK35" s="424"/>
      <c r="VL35" s="424"/>
      <c r="VM35" s="424"/>
      <c r="VN35" s="424"/>
      <c r="VO35" s="424"/>
      <c r="VP35" s="424"/>
      <c r="VQ35" s="424"/>
      <c r="VR35" s="424"/>
      <c r="VS35" s="424"/>
      <c r="VT35" s="424"/>
      <c r="VU35" s="424"/>
      <c r="VV35" s="424"/>
      <c r="VW35" s="424"/>
      <c r="VX35" s="424"/>
      <c r="VY35" s="424"/>
      <c r="VZ35" s="424"/>
      <c r="WA35" s="424"/>
      <c r="WB35" s="424"/>
      <c r="WC35" s="424"/>
      <c r="WD35" s="424"/>
      <c r="WE35" s="424"/>
      <c r="WF35" s="424"/>
      <c r="WG35" s="424"/>
      <c r="WH35" s="424"/>
      <c r="WI35" s="424"/>
      <c r="WJ35" s="424"/>
      <c r="WK35" s="424"/>
      <c r="WL35" s="424"/>
      <c r="WM35" s="424"/>
      <c r="WN35" s="424"/>
      <c r="WO35" s="424"/>
      <c r="WP35" s="424"/>
      <c r="WQ35" s="424"/>
      <c r="WR35" s="424"/>
      <c r="WS35" s="424"/>
      <c r="WT35" s="424"/>
      <c r="WU35" s="424"/>
      <c r="WV35" s="424"/>
      <c r="WW35" s="424"/>
      <c r="WX35" s="424"/>
      <c r="WY35" s="424"/>
      <c r="WZ35" s="424"/>
      <c r="XA35" s="424"/>
      <c r="XB35" s="424"/>
      <c r="XC35" s="534"/>
      <c r="XD35" s="534"/>
      <c r="XE35" s="534"/>
      <c r="XF35" s="534"/>
      <c r="XG35" s="534"/>
      <c r="XH35" s="534"/>
      <c r="XI35" s="534"/>
      <c r="XJ35" s="534"/>
      <c r="XK35" s="534"/>
      <c r="XL35" s="534"/>
      <c r="XM35" s="534"/>
      <c r="XN35" s="534"/>
      <c r="XO35" s="534"/>
      <c r="XP35" s="534"/>
      <c r="XQ35" s="534"/>
      <c r="XR35" s="534"/>
      <c r="XS35" s="534"/>
      <c r="XT35" s="534"/>
      <c r="XU35" s="534"/>
      <c r="XV35" s="534"/>
      <c r="XW35" s="534"/>
      <c r="XX35" s="534"/>
      <c r="XY35" s="534"/>
      <c r="XZ35" s="534"/>
      <c r="YA35" s="534"/>
      <c r="YB35" s="534"/>
      <c r="YC35" s="534"/>
      <c r="YD35" s="534"/>
      <c r="YE35" s="534"/>
      <c r="YF35" s="534"/>
      <c r="YG35" s="534"/>
      <c r="YH35" s="534"/>
      <c r="YI35" s="534"/>
      <c r="YJ35" s="534"/>
      <c r="YK35" s="534"/>
      <c r="YL35" s="534"/>
      <c r="YM35" s="534"/>
      <c r="YN35" s="534"/>
      <c r="YO35" s="534"/>
      <c r="YP35" s="534"/>
      <c r="YQ35" s="534"/>
      <c r="YR35" s="534"/>
      <c r="YS35" s="534"/>
      <c r="YT35" s="534"/>
      <c r="YU35" s="534"/>
      <c r="YV35" s="534"/>
      <c r="YW35" s="534"/>
      <c r="YX35" s="534"/>
      <c r="YY35" s="534"/>
      <c r="YZ35" s="534"/>
      <c r="ZA35" s="534"/>
      <c r="ZB35" s="534"/>
      <c r="ZC35" s="534"/>
      <c r="ZD35" s="534"/>
      <c r="ZE35" s="534"/>
      <c r="ZF35" s="534"/>
      <c r="ZG35" s="534"/>
      <c r="ZH35" s="534"/>
      <c r="ZI35" s="534"/>
      <c r="ZJ35" s="535"/>
      <c r="ZK35" s="58"/>
      <c r="ZL35" s="58"/>
      <c r="ZM35" s="196"/>
      <c r="ZN35" s="196"/>
      <c r="AAR35" s="229"/>
      <c r="AAS35" s="229"/>
      <c r="AAT35" s="229"/>
      <c r="AAU35" s="229"/>
      <c r="AAV35" s="229"/>
      <c r="ACI35" s="534"/>
      <c r="ACJ35" s="534"/>
      <c r="ACK35" s="534"/>
      <c r="ACL35" s="534"/>
      <c r="ACM35" s="534"/>
      <c r="ACN35" s="534"/>
      <c r="ACO35" s="534"/>
      <c r="ACP35" s="534"/>
      <c r="ACQ35" s="534"/>
      <c r="ACR35" s="534"/>
      <c r="ACS35" s="534"/>
      <c r="ACT35" s="534"/>
      <c r="ACU35" s="534"/>
      <c r="ACV35" s="534"/>
      <c r="ACW35" s="534"/>
      <c r="ACX35" s="534"/>
      <c r="ACY35" s="534"/>
      <c r="ACZ35" s="534"/>
      <c r="ADA35" s="534"/>
      <c r="ADB35" s="534"/>
      <c r="ADC35" s="534"/>
      <c r="ADD35" s="534"/>
      <c r="ADE35" s="534"/>
      <c r="ADF35" s="534"/>
      <c r="ADG35" s="534"/>
      <c r="ADH35" s="534"/>
      <c r="ADI35" s="534"/>
      <c r="ADJ35" s="534"/>
      <c r="AEP35" s="424"/>
      <c r="AEQ35" s="424"/>
      <c r="AER35" s="424"/>
      <c r="AES35" s="424"/>
      <c r="AET35" s="424"/>
      <c r="AEU35" s="424"/>
      <c r="AEV35" s="424"/>
      <c r="AEW35" s="424"/>
      <c r="AEX35" s="424"/>
      <c r="AEY35" s="536"/>
      <c r="AEZ35" s="536"/>
      <c r="AFA35" s="536"/>
      <c r="AFB35" s="536"/>
      <c r="AFC35" s="232"/>
      <c r="AFD35" s="232"/>
      <c r="AFE35" s="232"/>
      <c r="AFF35" s="232"/>
      <c r="AFG35" s="232"/>
      <c r="AFH35" s="232"/>
      <c r="AFI35" s="232"/>
      <c r="AFJ35" s="232"/>
      <c r="AGN35" s="214"/>
      <c r="AGO35" s="214"/>
      <c r="AGP35" s="214"/>
      <c r="AGQ35" s="58"/>
      <c r="AGR35" s="58"/>
      <c r="AIX35" s="214"/>
      <c r="AIY35" s="214"/>
      <c r="AIZ35" s="214"/>
      <c r="AJA35" s="214"/>
      <c r="AJB35" s="214"/>
      <c r="AJC35" s="214"/>
      <c r="AJD35" s="214"/>
      <c r="AJE35" s="214"/>
      <c r="AJF35" s="214"/>
      <c r="AJG35" s="214"/>
      <c r="AJH35" s="214"/>
      <c r="AJI35" s="214"/>
      <c r="AJJ35" s="214"/>
      <c r="AJK35" s="214"/>
      <c r="AJL35" s="214"/>
      <c r="AJM35" s="214"/>
      <c r="AJN35" s="214"/>
      <c r="AJO35" s="214"/>
      <c r="AJP35" s="214"/>
      <c r="AJQ35" s="214"/>
      <c r="AJR35" s="214"/>
      <c r="AJS35" s="214"/>
      <c r="AJT35" s="214"/>
      <c r="AJU35" s="214"/>
      <c r="AJV35" s="214"/>
      <c r="AJW35" s="214"/>
      <c r="AJX35" s="214"/>
      <c r="AJY35" s="214"/>
      <c r="AJZ35" s="214"/>
      <c r="AKA35" s="214"/>
      <c r="AKB35" s="214"/>
      <c r="AKC35" s="214"/>
      <c r="AKI35" s="214"/>
      <c r="AKJ35" s="214"/>
      <c r="AKK35" s="214"/>
      <c r="AKL35" s="214"/>
      <c r="AKM35" s="214"/>
      <c r="AKN35" s="214"/>
      <c r="AKO35" s="214"/>
      <c r="AKP35" s="214"/>
      <c r="AKQ35" s="214"/>
      <c r="AKR35" s="214"/>
      <c r="AKS35" s="214"/>
      <c r="AKT35" s="214"/>
      <c r="AKY35" s="232"/>
      <c r="AKZ35" s="232"/>
      <c r="ALA35" s="232"/>
      <c r="ALB35" s="232"/>
      <c r="ALG35" s="537"/>
      <c r="ALH35" s="537"/>
      <c r="ALI35" s="537"/>
      <c r="ALJ35" s="537"/>
      <c r="ALK35" s="537"/>
      <c r="ALL35" s="537"/>
      <c r="ALM35" s="537"/>
      <c r="ALN35" s="537"/>
      <c r="ALO35" s="537"/>
      <c r="ALP35" s="537"/>
      <c r="ALQ35" s="537"/>
      <c r="ALR35" s="537"/>
      <c r="ALS35" s="537"/>
      <c r="ALT35" s="537"/>
      <c r="ALU35" s="343"/>
      <c r="ALV35" s="343"/>
      <c r="ATD35" s="214"/>
      <c r="ATE35" s="214"/>
      <c r="ATF35" s="214"/>
      <c r="ATG35" s="214"/>
      <c r="ATH35" s="214"/>
      <c r="ATI35" s="214"/>
      <c r="ATJ35" s="214"/>
      <c r="ATK35" s="214"/>
      <c r="ATL35" s="214"/>
      <c r="ATM35" s="214"/>
      <c r="ATN35" s="214"/>
      <c r="ATO35" s="214"/>
      <c r="ATP35" s="214"/>
      <c r="ATQ35" s="214"/>
      <c r="ATR35" s="214"/>
      <c r="ATS35" s="214"/>
      <c r="ATT35" s="214"/>
      <c r="ATU35" s="214"/>
      <c r="ATV35" s="214"/>
      <c r="ATW35" s="424"/>
      <c r="ATX35" s="424"/>
      <c r="ATY35" s="424"/>
      <c r="ATZ35" s="424"/>
      <c r="AUA35" s="424"/>
      <c r="AUB35" s="424"/>
      <c r="AUC35" s="424"/>
      <c r="AUD35" s="424"/>
      <c r="AUE35" s="424"/>
      <c r="AUF35" s="424"/>
      <c r="AUG35" s="424"/>
      <c r="AUH35" s="424"/>
      <c r="AUI35" s="424"/>
      <c r="AUJ35" s="424"/>
      <c r="AUK35" s="214"/>
      <c r="AUL35" s="214"/>
      <c r="AUM35" s="214"/>
      <c r="AUN35" s="214"/>
      <c r="AUO35" s="214"/>
      <c r="AUP35" s="214"/>
      <c r="AUQ35" s="214"/>
      <c r="AUR35" s="214"/>
      <c r="AUS35" s="214"/>
      <c r="AUT35" s="214"/>
      <c r="AUU35" s="214"/>
      <c r="AUV35" s="214"/>
      <c r="AUW35" s="214"/>
      <c r="AUX35" s="214"/>
      <c r="AUY35" s="214"/>
      <c r="AUZ35" s="214"/>
      <c r="AVA35" s="214"/>
      <c r="AVB35" s="214"/>
      <c r="AVC35" s="214"/>
      <c r="AVD35" s="214"/>
      <c r="AVE35" s="214"/>
      <c r="AVF35" s="214"/>
      <c r="AVG35" s="214"/>
      <c r="AVH35" s="214"/>
      <c r="AVI35" s="214"/>
      <c r="AVJ35" s="214"/>
      <c r="AVK35" s="214"/>
      <c r="AVL35" s="214"/>
      <c r="AVM35" s="214"/>
      <c r="AVN35" s="214"/>
      <c r="AVO35" s="214"/>
      <c r="AVP35" s="214"/>
      <c r="AVQ35" s="214"/>
      <c r="AVR35" s="214"/>
      <c r="AVS35" s="214"/>
      <c r="AVT35" s="214"/>
      <c r="AVU35" s="214"/>
      <c r="AVV35" s="214"/>
      <c r="AVW35" s="214"/>
      <c r="AVX35" s="214"/>
      <c r="AVY35" s="214"/>
      <c r="AVZ35" s="214"/>
      <c r="AWA35" s="214"/>
      <c r="AWB35" s="214"/>
      <c r="AWC35" s="214"/>
      <c r="AWD35" s="214"/>
      <c r="AWE35" s="214"/>
      <c r="AWF35" s="214"/>
      <c r="AWG35" s="214"/>
      <c r="AWH35" s="214"/>
      <c r="AWI35" s="214"/>
      <c r="AWJ35" s="214"/>
      <c r="AWK35" s="214"/>
      <c r="AWL35" s="214"/>
      <c r="AWM35" s="214"/>
      <c r="AWN35" s="214"/>
      <c r="AWO35" s="214"/>
      <c r="AWP35" s="214"/>
      <c r="AWQ35" s="214"/>
      <c r="AWR35" s="214"/>
      <c r="AWS35" s="214"/>
      <c r="AWT35" s="214"/>
      <c r="AWU35" s="214"/>
      <c r="AWV35" s="214"/>
      <c r="AWW35" s="214"/>
      <c r="AWX35" s="214"/>
      <c r="AWY35" s="214"/>
      <c r="AWZ35" s="214"/>
      <c r="AXA35" s="214"/>
      <c r="AXB35" s="214"/>
      <c r="AXC35" s="214"/>
      <c r="AXD35" s="214"/>
      <c r="AXE35" s="214"/>
      <c r="AXF35" s="214"/>
      <c r="AXG35" s="214"/>
      <c r="AXH35" s="214"/>
      <c r="AXI35" s="214"/>
      <c r="AXJ35" s="214"/>
      <c r="AXK35" s="214"/>
      <c r="AXL35" s="214"/>
      <c r="AXM35" s="214"/>
      <c r="AXN35" s="214"/>
      <c r="AXO35" s="214"/>
      <c r="AXP35" s="214"/>
      <c r="AXQ35" s="214"/>
      <c r="AXR35" s="214"/>
      <c r="AXS35" s="214"/>
      <c r="AXT35" s="214"/>
      <c r="AXU35" s="214"/>
      <c r="AXV35" s="214"/>
      <c r="AXW35" s="214"/>
      <c r="AXX35" s="214"/>
      <c r="AXY35" s="214"/>
      <c r="AXZ35" s="214"/>
      <c r="AYA35" s="214"/>
      <c r="AYB35" s="214"/>
      <c r="AYC35" s="214"/>
      <c r="AYD35" s="214"/>
      <c r="AYE35" s="214"/>
      <c r="AYF35" s="214"/>
      <c r="AYG35" s="214"/>
      <c r="AYH35" s="214"/>
      <c r="AYI35" s="214"/>
      <c r="AYJ35" s="214"/>
      <c r="AYK35" s="214"/>
      <c r="AYL35" s="214"/>
      <c r="AYM35" s="214"/>
      <c r="AYN35" s="214"/>
      <c r="AYO35" s="214"/>
      <c r="AYP35" s="214"/>
      <c r="AYQ35" s="214"/>
      <c r="AYR35" s="214"/>
      <c r="AYS35" s="214"/>
      <c r="AYT35" s="214"/>
      <c r="AYU35" s="214"/>
      <c r="AYV35" s="214"/>
      <c r="AYW35" s="214"/>
      <c r="AYX35" s="214"/>
      <c r="AYY35" s="214"/>
      <c r="AYZ35" s="214"/>
      <c r="AZA35" s="214"/>
      <c r="AZB35" s="214"/>
      <c r="AZC35" s="214"/>
      <c r="AZD35" s="214"/>
      <c r="AZE35" s="214"/>
      <c r="AZF35" s="214"/>
      <c r="AZG35" s="214"/>
      <c r="AZH35" s="214"/>
      <c r="AZI35" s="214"/>
      <c r="AZJ35" s="214"/>
      <c r="AZK35" s="214"/>
      <c r="AZL35" s="214"/>
      <c r="AZM35" s="214"/>
      <c r="AZN35" s="214"/>
      <c r="AZO35" s="214"/>
      <c r="AZP35" s="214"/>
      <c r="AZQ35" s="214"/>
      <c r="AZR35" s="214"/>
      <c r="AZS35" s="214"/>
      <c r="AZT35" s="214"/>
      <c r="AZU35" s="214"/>
      <c r="AZV35" s="214"/>
      <c r="AZW35" s="214"/>
      <c r="AZX35" s="214"/>
      <c r="AZY35" s="214"/>
      <c r="AZZ35" s="214"/>
      <c r="BAA35" s="214"/>
      <c r="BAB35" s="214"/>
      <c r="BAC35" s="214"/>
      <c r="BAD35" s="214"/>
      <c r="BAE35" s="214"/>
      <c r="BAF35" s="214"/>
      <c r="BAG35" s="214"/>
      <c r="BAH35" s="214"/>
      <c r="BAI35" s="214"/>
      <c r="BAJ35" s="214"/>
      <c r="BAK35" s="214"/>
      <c r="BAL35" s="214"/>
      <c r="BAM35" s="214"/>
      <c r="BAN35" s="214"/>
      <c r="BAO35" s="214"/>
      <c r="BAP35" s="214"/>
      <c r="BAQ35" s="214"/>
      <c r="BAR35" s="214"/>
      <c r="BAS35" s="214"/>
      <c r="BAT35" s="214"/>
      <c r="BAU35" s="214"/>
      <c r="BAV35" s="214"/>
      <c r="BAW35" s="214"/>
      <c r="BAX35" s="214"/>
      <c r="BAY35" s="214"/>
      <c r="BAZ35" s="214"/>
      <c r="BBA35" s="214"/>
      <c r="BBB35" s="214"/>
      <c r="BBC35" s="214"/>
      <c r="BBD35" s="214"/>
      <c r="BBE35" s="214"/>
      <c r="BBF35" s="214"/>
      <c r="BBG35" s="214"/>
      <c r="BBH35" s="214"/>
      <c r="BBI35" s="214"/>
      <c r="BBJ35" s="214"/>
      <c r="BBK35" s="214"/>
      <c r="BBL35" s="214"/>
      <c r="BBM35" s="214"/>
      <c r="BBN35" s="214"/>
      <c r="BBO35" s="214"/>
      <c r="BBP35" s="214"/>
      <c r="BBQ35" s="214"/>
      <c r="BBR35" s="214"/>
      <c r="BBS35" s="214"/>
      <c r="BBT35" s="214"/>
      <c r="BBU35" s="214"/>
      <c r="BBV35" s="214"/>
      <c r="BBW35" s="214"/>
      <c r="BBX35" s="214"/>
      <c r="BBY35" s="214"/>
      <c r="BBZ35" s="214"/>
      <c r="BCA35" s="214"/>
      <c r="BCB35" s="214"/>
      <c r="BCC35" s="214"/>
      <c r="BCD35" s="214"/>
      <c r="BCE35" s="214"/>
      <c r="BCF35" s="214"/>
      <c r="BCG35" s="214"/>
      <c r="BCH35" s="214"/>
      <c r="BCI35" s="214"/>
      <c r="BCJ35" s="214"/>
      <c r="BCK35" s="214"/>
      <c r="BCL35" s="214"/>
      <c r="BCM35" s="214"/>
      <c r="BCN35" s="214"/>
      <c r="BCO35" s="214"/>
      <c r="BCP35" s="214"/>
      <c r="BCQ35" s="214"/>
      <c r="BCR35" s="214"/>
      <c r="BCS35" s="214"/>
      <c r="BCT35" s="214"/>
      <c r="BCU35" s="214"/>
      <c r="BCV35" s="214"/>
      <c r="BCW35" s="214"/>
      <c r="BCX35" s="214"/>
      <c r="BCY35" s="214"/>
      <c r="BCZ35" s="214"/>
      <c r="BDA35" s="214"/>
      <c r="BDB35" s="214"/>
      <c r="BDC35" s="214"/>
      <c r="BDD35" s="214"/>
      <c r="BDE35" s="214"/>
      <c r="BDF35" s="214"/>
      <c r="BDG35" s="214"/>
      <c r="BDH35" s="214"/>
      <c r="BDI35" s="214"/>
      <c r="BDJ35" s="214"/>
      <c r="BDK35" s="214"/>
      <c r="BDL35" s="214"/>
      <c r="BDM35" s="214"/>
      <c r="BDN35" s="214"/>
      <c r="BDO35" s="214"/>
      <c r="BDP35" s="214"/>
      <c r="BDQ35" s="214"/>
      <c r="BDR35" s="214"/>
      <c r="BDS35" s="214"/>
      <c r="BDT35" s="214"/>
      <c r="BDU35" s="214"/>
      <c r="BDV35" s="214"/>
      <c r="BDW35" s="214"/>
      <c r="BDX35" s="214"/>
      <c r="BDY35" s="214"/>
      <c r="BDZ35" s="214"/>
      <c r="BEA35" s="214"/>
      <c r="BEB35" s="214"/>
      <c r="BEC35" s="214"/>
      <c r="BED35" s="214"/>
      <c r="BEE35" s="214"/>
      <c r="BEF35" s="214"/>
      <c r="BEG35" s="214"/>
      <c r="BEH35" s="214"/>
      <c r="BEI35" s="214"/>
      <c r="BEJ35" s="214"/>
      <c r="BEK35" s="214"/>
      <c r="BEL35" s="214"/>
      <c r="BEM35" s="214"/>
      <c r="BEN35" s="214"/>
      <c r="BEO35" s="214"/>
      <c r="BEP35" s="214"/>
      <c r="BEQ35" s="214"/>
      <c r="BER35" s="214"/>
      <c r="BES35" s="214"/>
      <c r="BET35" s="214"/>
      <c r="BEU35" s="214"/>
      <c r="BEV35" s="214"/>
      <c r="BEW35" s="214"/>
      <c r="BEX35" s="214"/>
      <c r="BEY35" s="214"/>
      <c r="BEZ35" s="214"/>
      <c r="BFA35" s="214"/>
      <c r="BFB35" s="214"/>
      <c r="BFC35" s="214"/>
      <c r="BFD35" s="214"/>
      <c r="BFE35" s="214"/>
      <c r="BFF35" s="214"/>
      <c r="BFG35" s="214"/>
      <c r="BFH35" s="214"/>
      <c r="BFI35" s="214"/>
      <c r="BFJ35" s="214"/>
      <c r="BFK35" s="214"/>
      <c r="BFL35" s="214"/>
      <c r="BFM35" s="214"/>
      <c r="BFN35" s="214"/>
      <c r="BFO35" s="214"/>
      <c r="BFP35" s="214"/>
      <c r="BFQ35" s="214"/>
      <c r="BFR35" s="214"/>
      <c r="BFS35" s="214"/>
      <c r="BFT35" s="214"/>
      <c r="BFU35" s="214"/>
      <c r="BFV35" s="214"/>
      <c r="BFW35" s="214"/>
      <c r="BFX35" s="214"/>
      <c r="BFY35" s="214"/>
      <c r="BFZ35" s="214"/>
      <c r="BGA35" s="214"/>
      <c r="BGB35" s="214"/>
      <c r="BGC35" s="214"/>
      <c r="BGD35" s="214"/>
      <c r="BGE35" s="214"/>
      <c r="BGF35" s="214"/>
      <c r="BGG35" s="214"/>
      <c r="BGH35" s="214"/>
      <c r="BGI35" s="214"/>
      <c r="BGJ35" s="214"/>
      <c r="BGK35" s="214"/>
      <c r="BGL35" s="214"/>
      <c r="BGM35" s="214"/>
      <c r="BGN35" s="214"/>
      <c r="BGO35" s="214"/>
      <c r="BGP35" s="214"/>
      <c r="BGQ35" s="214"/>
      <c r="BGR35" s="214"/>
      <c r="BGS35" s="214"/>
      <c r="BGT35" s="214"/>
      <c r="BGU35" s="214"/>
      <c r="BGV35" s="214"/>
      <c r="BGW35" s="214"/>
      <c r="BGX35" s="214"/>
      <c r="BGY35" s="214"/>
      <c r="BGZ35" s="214"/>
      <c r="BHA35" s="214"/>
      <c r="BHB35" s="214"/>
      <c r="BLM35" s="424"/>
      <c r="BLN35" s="424"/>
      <c r="BLO35" s="424"/>
      <c r="BLP35" s="424"/>
      <c r="BLQ35" s="424"/>
      <c r="BLR35" s="424"/>
      <c r="BLS35" s="424"/>
      <c r="BLT35" s="424"/>
      <c r="BLU35" s="424"/>
      <c r="BLV35" s="424"/>
      <c r="BLW35" s="424"/>
      <c r="BLX35" s="424"/>
      <c r="BLY35" s="424"/>
      <c r="BLZ35" s="424"/>
      <c r="BMA35" s="424"/>
      <c r="BMB35" s="424"/>
      <c r="BMC35" s="424"/>
      <c r="BMD35" s="424"/>
      <c r="BME35" s="424"/>
      <c r="BMF35" s="424"/>
      <c r="BSL35" s="228"/>
      <c r="BSM35" s="228"/>
      <c r="BSN35" s="536"/>
      <c r="BSO35" s="536"/>
      <c r="BSP35" s="536"/>
      <c r="BSQ35" s="536"/>
      <c r="BSR35" s="536"/>
      <c r="BSS35" s="536"/>
      <c r="BST35" s="536"/>
      <c r="BSU35" s="536"/>
      <c r="BSV35" s="536"/>
      <c r="BSW35" s="536"/>
      <c r="BTN35" s="214"/>
      <c r="BTO35" s="214"/>
      <c r="BTP35" s="214"/>
      <c r="BTQ35" s="214"/>
      <c r="BTR35" s="214"/>
      <c r="BTS35" s="214"/>
      <c r="BTT35" s="214"/>
      <c r="BTU35" s="214"/>
      <c r="BTV35" s="214"/>
      <c r="BTW35" s="214"/>
      <c r="BTX35" s="214"/>
      <c r="BTY35" s="214"/>
      <c r="BTZ35" s="214"/>
      <c r="BUA35" s="214"/>
      <c r="BUB35" s="214"/>
      <c r="BUC35" s="214"/>
      <c r="BUD35" s="214"/>
      <c r="BUE35" s="214"/>
      <c r="BUF35" s="214"/>
      <c r="BUG35" s="214"/>
      <c r="BUH35" s="214"/>
      <c r="BUI35" s="214"/>
      <c r="BUJ35" s="214"/>
      <c r="BUK35" s="214"/>
      <c r="BUL35" s="214"/>
      <c r="BUM35" s="214"/>
      <c r="BYB35" s="230"/>
      <c r="BYC35" s="230"/>
      <c r="BYD35" s="143"/>
      <c r="BYE35" s="143"/>
      <c r="BYF35" s="143"/>
      <c r="BYG35" s="143"/>
      <c r="BYH35" s="537"/>
      <c r="BYI35" s="537"/>
      <c r="BYJ35" s="537"/>
      <c r="BYK35" s="537"/>
      <c r="BYZ35" s="536"/>
      <c r="BZA35" s="536"/>
      <c r="BZB35" s="536"/>
      <c r="BZC35" s="536"/>
      <c r="BZD35" s="536"/>
      <c r="BZE35" s="536"/>
      <c r="BZF35" s="536"/>
      <c r="BZG35" s="536"/>
      <c r="BZH35" s="536"/>
      <c r="BZI35" s="536"/>
    </row>
    <row r="36" spans="1:1010 1200:2037" s="321" customFormat="1">
      <c r="A36" s="232"/>
      <c r="B36" s="232"/>
      <c r="C36" s="228"/>
      <c r="D36" s="228"/>
      <c r="E36" s="228"/>
      <c r="F36" s="228"/>
      <c r="G36" s="228"/>
      <c r="H36" s="228"/>
      <c r="I36" s="228"/>
      <c r="J36" s="228"/>
      <c r="K36" s="228"/>
      <c r="L36" s="227"/>
      <c r="M36" s="227"/>
      <c r="N36" s="227"/>
      <c r="O36" s="227"/>
      <c r="P36" s="227"/>
      <c r="Q36" s="227"/>
      <c r="R36" s="227"/>
      <c r="S36" s="227"/>
      <c r="T36" s="227"/>
      <c r="U36" s="227"/>
      <c r="V36" s="227"/>
      <c r="W36" s="227"/>
      <c r="X36" s="227"/>
      <c r="Y36" s="227"/>
      <c r="Z36" s="228"/>
      <c r="AA36" s="228"/>
      <c r="AB36" s="228"/>
      <c r="AC36" s="228"/>
      <c r="AD36" s="228"/>
      <c r="AE36" s="311"/>
      <c r="AF36" s="228"/>
      <c r="AG36" s="228"/>
      <c r="AH36" s="228"/>
      <c r="AI36" s="228"/>
      <c r="AJ36" s="228"/>
      <c r="AK36" s="228"/>
      <c r="AL36" s="228"/>
      <c r="AM36" s="228"/>
      <c r="AN36" s="228"/>
      <c r="AO36" s="228"/>
      <c r="AP36" s="228"/>
      <c r="AQ36" s="228"/>
      <c r="AR36" s="228"/>
      <c r="AS36" s="228"/>
      <c r="AT36" s="228"/>
      <c r="AU36" s="228"/>
      <c r="AV36" s="228"/>
      <c r="AW36" s="228"/>
      <c r="AX36" s="228"/>
      <c r="AY36" s="228"/>
      <c r="AZ36" s="228"/>
      <c r="BA36" s="228"/>
      <c r="BB36" s="228"/>
      <c r="BC36" s="228"/>
      <c r="BD36" s="228"/>
      <c r="BE36" s="228"/>
      <c r="BF36" s="228"/>
      <c r="BG36" s="228"/>
      <c r="BH36" s="424"/>
      <c r="BI36" s="424"/>
      <c r="BJ36" s="424"/>
      <c r="BK36" s="424"/>
      <c r="BL36" s="424"/>
      <c r="BM36" s="424"/>
      <c r="BN36" s="424"/>
      <c r="BO36" s="424"/>
      <c r="BP36" s="424"/>
      <c r="BQ36" s="424"/>
      <c r="BR36" s="424"/>
      <c r="BS36" s="424"/>
      <c r="BT36" s="424"/>
      <c r="BU36" s="424"/>
      <c r="BV36" s="424"/>
      <c r="BW36" s="424"/>
      <c r="BX36" s="424"/>
      <c r="BY36" s="424"/>
      <c r="BZ36" s="424"/>
      <c r="CA36" s="424"/>
      <c r="CB36" s="424"/>
      <c r="CC36" s="424"/>
      <c r="CD36" s="424"/>
      <c r="CE36" s="424"/>
      <c r="CF36" s="424"/>
      <c r="CG36" s="424"/>
      <c r="CH36" s="424"/>
      <c r="CI36" s="424"/>
      <c r="CJ36" s="424"/>
      <c r="CK36" s="424"/>
      <c r="CL36" s="424"/>
      <c r="CM36" s="424"/>
      <c r="CN36" s="424"/>
      <c r="CO36" s="424"/>
      <c r="CP36" s="424"/>
      <c r="CQ36" s="424"/>
      <c r="CR36" s="424"/>
      <c r="CS36" s="424"/>
      <c r="CT36" s="424"/>
      <c r="CU36" s="424"/>
      <c r="CV36" s="424"/>
      <c r="CW36" s="424"/>
      <c r="CX36" s="424"/>
      <c r="CY36" s="424"/>
      <c r="CZ36" s="424"/>
      <c r="DA36" s="424"/>
      <c r="DB36" s="424"/>
      <c r="DC36" s="424"/>
      <c r="DD36" s="424"/>
      <c r="DE36" s="424"/>
      <c r="DF36" s="424"/>
      <c r="DG36" s="424"/>
      <c r="DH36" s="424"/>
      <c r="DI36" s="424"/>
      <c r="DJ36" s="424"/>
      <c r="DK36" s="424"/>
      <c r="DL36" s="424"/>
      <c r="DM36" s="424"/>
      <c r="DN36" s="424"/>
      <c r="DO36" s="424"/>
      <c r="DP36" s="424"/>
      <c r="DQ36" s="424"/>
      <c r="DR36" s="424"/>
      <c r="DS36" s="424"/>
      <c r="DT36" s="424"/>
      <c r="DU36" s="424"/>
      <c r="DV36" s="424"/>
      <c r="DW36" s="424"/>
      <c r="DX36" s="424"/>
      <c r="DY36" s="424"/>
      <c r="DZ36" s="424"/>
      <c r="EA36" s="424"/>
      <c r="EB36" s="424"/>
      <c r="EC36" s="424"/>
      <c r="ED36" s="424"/>
      <c r="EE36" s="424"/>
      <c r="EF36" s="424"/>
      <c r="EG36" s="424"/>
      <c r="EH36" s="424"/>
      <c r="EI36" s="424"/>
      <c r="EJ36" s="424"/>
      <c r="EK36" s="424"/>
      <c r="EL36" s="424"/>
      <c r="EM36" s="424"/>
      <c r="EN36" s="424"/>
      <c r="EO36" s="424"/>
      <c r="EP36" s="424"/>
      <c r="EQ36" s="424"/>
      <c r="ER36" s="424"/>
      <c r="ES36" s="424"/>
      <c r="ET36" s="424"/>
      <c r="EU36" s="424"/>
      <c r="EV36" s="424"/>
      <c r="EW36" s="424"/>
      <c r="EX36" s="424"/>
      <c r="EY36" s="424"/>
      <c r="EZ36" s="424"/>
      <c r="FA36" s="424"/>
      <c r="FB36" s="424"/>
      <c r="FC36" s="424"/>
      <c r="FD36" s="424"/>
      <c r="FE36" s="424"/>
      <c r="FF36" s="424"/>
      <c r="FG36" s="424"/>
      <c r="FH36" s="424"/>
      <c r="FI36" s="424"/>
      <c r="FJ36" s="424"/>
      <c r="FK36" s="424"/>
      <c r="FL36" s="424"/>
      <c r="FM36" s="424"/>
      <c r="FN36" s="424"/>
      <c r="FO36" s="21"/>
      <c r="FP36" s="424"/>
      <c r="FQ36" s="4"/>
      <c r="FR36" s="424"/>
      <c r="FS36" s="424"/>
      <c r="FT36" s="424"/>
      <c r="FU36" s="424"/>
      <c r="FV36" s="424"/>
      <c r="FW36" s="424"/>
      <c r="FX36" s="424"/>
      <c r="FY36" s="424"/>
      <c r="FZ36" s="424"/>
      <c r="GA36" s="424"/>
      <c r="GB36" s="424"/>
      <c r="GC36" s="424"/>
      <c r="GD36" s="424"/>
      <c r="GE36" s="424"/>
      <c r="GF36" s="424"/>
      <c r="GG36" s="424"/>
      <c r="GH36" s="424"/>
      <c r="GI36" s="424"/>
      <c r="GJ36" s="424"/>
      <c r="GK36" s="424"/>
      <c r="GL36" s="424"/>
      <c r="GM36" s="424"/>
      <c r="GN36" s="424"/>
      <c r="GO36" s="424"/>
      <c r="GP36" s="424"/>
      <c r="GQ36" s="424"/>
      <c r="GR36" s="424"/>
      <c r="GS36" s="424"/>
      <c r="GT36" s="424"/>
      <c r="GU36" s="424"/>
      <c r="GV36" s="424"/>
      <c r="GW36" s="424"/>
      <c r="GX36" s="231"/>
      <c r="GY36" s="231"/>
      <c r="GZ36" s="231"/>
      <c r="HA36" s="231"/>
      <c r="HB36" s="231"/>
      <c r="HC36" s="231"/>
      <c r="HD36" s="231"/>
      <c r="HE36" s="231"/>
      <c r="HF36" s="231"/>
      <c r="HG36" s="231"/>
      <c r="HH36" s="231"/>
      <c r="HI36" s="231"/>
      <c r="HJ36" s="231"/>
      <c r="HK36" s="231"/>
      <c r="HL36" s="424"/>
      <c r="HM36" s="424"/>
      <c r="HN36" s="424"/>
      <c r="HO36" s="424"/>
      <c r="HP36" s="424"/>
      <c r="HQ36" s="424"/>
      <c r="HR36" s="424"/>
      <c r="HS36" s="424"/>
      <c r="HT36" s="424"/>
      <c r="HU36" s="424"/>
      <c r="HV36" s="424"/>
      <c r="HW36" s="424"/>
      <c r="HX36" s="424"/>
      <c r="HY36" s="424"/>
      <c r="HZ36" s="424"/>
      <c r="IA36" s="424"/>
      <c r="IB36" s="424"/>
      <c r="IC36" s="424"/>
      <c r="ID36" s="424"/>
      <c r="IE36" s="424"/>
      <c r="IF36" s="424"/>
      <c r="IG36" s="424"/>
      <c r="IH36" s="424"/>
      <c r="II36" s="424"/>
      <c r="IJ36" s="424"/>
      <c r="IK36" s="424"/>
      <c r="IL36" s="424"/>
      <c r="IM36" s="424"/>
      <c r="IN36" s="424"/>
      <c r="IO36" s="424"/>
      <c r="IP36" s="424"/>
      <c r="IQ36" s="424"/>
      <c r="IR36" s="424"/>
      <c r="IS36" s="424"/>
      <c r="IT36" s="424"/>
      <c r="IU36" s="424"/>
      <c r="IV36" s="424"/>
      <c r="IW36" s="424"/>
      <c r="IX36" s="424"/>
      <c r="IY36" s="424"/>
      <c r="IZ36" s="424"/>
      <c r="JA36" s="424"/>
      <c r="JB36" s="424"/>
      <c r="JC36" s="424"/>
      <c r="JD36" s="424"/>
      <c r="JE36" s="424"/>
      <c r="JF36" s="424"/>
      <c r="JG36" s="424"/>
      <c r="JH36" s="424"/>
      <c r="JI36" s="424"/>
      <c r="JJ36" s="424"/>
      <c r="JK36" s="424"/>
      <c r="JL36" s="424"/>
      <c r="JM36" s="424"/>
      <c r="JN36" s="424"/>
      <c r="JO36" s="424"/>
      <c r="JP36" s="424"/>
      <c r="JQ36" s="424"/>
      <c r="JR36" s="424"/>
      <c r="JS36" s="424"/>
      <c r="JT36" s="424"/>
      <c r="JU36" s="424"/>
      <c r="JV36" s="424"/>
      <c r="JW36" s="424"/>
      <c r="JX36" s="424"/>
      <c r="JY36" s="424"/>
      <c r="JZ36" s="424"/>
      <c r="KA36" s="424"/>
      <c r="KV36" s="228"/>
      <c r="KW36" s="228"/>
      <c r="KX36" s="228"/>
      <c r="KY36" s="228"/>
      <c r="KZ36" s="228"/>
      <c r="LA36" s="228"/>
      <c r="LB36" s="228"/>
      <c r="LC36" s="228"/>
      <c r="LD36" s="343"/>
      <c r="LE36" s="343"/>
      <c r="NJ36" s="424"/>
      <c r="NK36" s="424"/>
      <c r="NL36" s="424"/>
      <c r="NM36" s="424"/>
      <c r="NN36" s="424"/>
      <c r="NO36" s="424"/>
      <c r="NP36" s="424"/>
      <c r="NQ36" s="424"/>
      <c r="NR36" s="424"/>
      <c r="NS36" s="424"/>
      <c r="NT36" s="424"/>
      <c r="NU36" s="228"/>
      <c r="NV36" s="228"/>
      <c r="NW36" s="228"/>
      <c r="NX36" s="228"/>
      <c r="NY36" s="228"/>
      <c r="NZ36" s="228"/>
      <c r="OA36" s="228"/>
      <c r="OB36" s="228"/>
      <c r="OC36" s="228"/>
      <c r="OD36" s="228"/>
      <c r="OE36" s="228"/>
      <c r="OF36" s="228"/>
      <c r="OG36" s="228"/>
      <c r="OH36" s="228"/>
      <c r="OI36" s="228"/>
      <c r="OJ36" s="228"/>
      <c r="OK36" s="424"/>
      <c r="OL36" s="424"/>
      <c r="OM36" s="424"/>
      <c r="ON36" s="424"/>
      <c r="OO36" s="424"/>
      <c r="OP36" s="424"/>
      <c r="OQ36" s="424"/>
      <c r="OR36" s="424"/>
      <c r="OS36" s="424"/>
      <c r="OT36" s="424"/>
      <c r="OU36" s="424"/>
      <c r="OV36" s="424"/>
      <c r="OW36" s="424"/>
      <c r="OX36" s="424"/>
      <c r="OY36" s="424"/>
      <c r="OZ36" s="424"/>
      <c r="PA36" s="424"/>
      <c r="PB36" s="424"/>
      <c r="PC36" s="424"/>
      <c r="PD36" s="424"/>
      <c r="PE36" s="424"/>
      <c r="PF36" s="424"/>
      <c r="PG36" s="424"/>
      <c r="PH36" s="424"/>
      <c r="PI36" s="424"/>
      <c r="PJ36" s="424"/>
      <c r="PK36" s="424"/>
      <c r="PL36" s="424"/>
      <c r="PM36" s="424"/>
      <c r="PN36" s="424"/>
      <c r="PO36" s="424"/>
      <c r="PP36" s="424"/>
      <c r="PQ36" s="424"/>
      <c r="PR36" s="424"/>
      <c r="PS36" s="424"/>
      <c r="PT36" s="424"/>
      <c r="PU36" s="424"/>
      <c r="PV36" s="424"/>
      <c r="PW36" s="424"/>
      <c r="PX36" s="424"/>
      <c r="PY36" s="424"/>
      <c r="PZ36" s="424"/>
      <c r="QA36" s="424"/>
      <c r="QB36" s="424"/>
      <c r="QC36" s="424"/>
      <c r="QD36" s="424"/>
      <c r="QE36" s="424"/>
      <c r="QF36" s="424"/>
      <c r="QG36" s="424"/>
      <c r="QH36" s="424"/>
      <c r="QI36" s="424"/>
      <c r="QJ36" s="424"/>
      <c r="QK36" s="424"/>
      <c r="QL36" s="424"/>
      <c r="QM36" s="424"/>
      <c r="QN36" s="424"/>
      <c r="QO36" s="424"/>
      <c r="QP36" s="424"/>
      <c r="QQ36" s="424"/>
      <c r="QR36" s="424"/>
      <c r="QS36" s="424"/>
      <c r="QT36" s="424"/>
      <c r="QU36" s="424"/>
      <c r="QV36" s="424"/>
      <c r="QW36" s="424"/>
      <c r="QX36" s="424"/>
      <c r="QY36" s="424"/>
      <c r="QZ36" s="424"/>
      <c r="RA36" s="424"/>
      <c r="RB36" s="424"/>
      <c r="RC36" s="424"/>
      <c r="RD36" s="424"/>
      <c r="RE36" s="424"/>
      <c r="RF36" s="424"/>
      <c r="RG36" s="424"/>
      <c r="RH36" s="424"/>
      <c r="RI36" s="424"/>
      <c r="RJ36" s="424"/>
      <c r="RK36" s="424"/>
      <c r="RL36" s="424"/>
      <c r="RM36" s="424"/>
      <c r="RN36" s="424"/>
      <c r="RO36" s="424"/>
      <c r="RP36" s="424"/>
      <c r="RQ36" s="424"/>
      <c r="RR36" s="424"/>
      <c r="RS36" s="424"/>
      <c r="RT36" s="424"/>
      <c r="RU36" s="424"/>
      <c r="RV36" s="424"/>
      <c r="RW36" s="424"/>
      <c r="RX36" s="424"/>
      <c r="RY36" s="424"/>
      <c r="RZ36" s="424"/>
      <c r="SA36" s="424"/>
      <c r="SB36" s="424"/>
      <c r="SC36" s="424"/>
      <c r="SD36" s="424"/>
      <c r="SE36" s="424"/>
      <c r="SF36" s="424"/>
      <c r="SG36" s="424"/>
      <c r="SH36" s="424"/>
      <c r="SI36" s="424"/>
      <c r="SJ36" s="424"/>
      <c r="SK36" s="424"/>
      <c r="SL36" s="424"/>
      <c r="SM36" s="424"/>
      <c r="SN36" s="424"/>
      <c r="SO36" s="424"/>
      <c r="SP36" s="424"/>
      <c r="SQ36" s="424"/>
      <c r="SR36" s="424"/>
      <c r="SS36" s="424"/>
      <c r="ST36" s="424"/>
      <c r="SU36" s="424"/>
      <c r="SV36" s="424"/>
      <c r="SW36" s="424"/>
      <c r="SX36" s="424"/>
      <c r="SY36" s="424"/>
      <c r="SZ36" s="424"/>
      <c r="TA36" s="424"/>
      <c r="TB36" s="424"/>
      <c r="TC36" s="424"/>
      <c r="TD36" s="424"/>
      <c r="TE36" s="424"/>
      <c r="TF36" s="424"/>
      <c r="TG36" s="424"/>
      <c r="TH36" s="424"/>
      <c r="TI36" s="424"/>
      <c r="TJ36" s="424"/>
      <c r="TK36" s="424"/>
      <c r="TL36" s="424"/>
      <c r="TM36" s="424"/>
      <c r="TN36" s="424"/>
      <c r="TO36" s="424"/>
      <c r="TP36" s="424"/>
      <c r="TQ36" s="424"/>
      <c r="TR36" s="424"/>
      <c r="TS36" s="424"/>
      <c r="TT36" s="424"/>
      <c r="TU36" s="424"/>
      <c r="TV36" s="424"/>
      <c r="TW36" s="424"/>
      <c r="TX36" s="424"/>
      <c r="TY36" s="424"/>
      <c r="TZ36" s="424"/>
      <c r="UA36" s="424"/>
      <c r="UB36" s="424"/>
      <c r="UC36" s="424"/>
      <c r="UD36" s="424"/>
      <c r="UE36" s="424"/>
      <c r="UF36" s="424"/>
      <c r="UG36" s="424"/>
      <c r="UH36" s="424"/>
      <c r="UI36" s="424"/>
      <c r="UJ36" s="424"/>
      <c r="UK36" s="424"/>
      <c r="UL36" s="424"/>
      <c r="UM36" s="424"/>
      <c r="UN36" s="424"/>
      <c r="UO36" s="424"/>
      <c r="UP36" s="424"/>
      <c r="UQ36" s="424"/>
      <c r="UR36" s="424"/>
      <c r="US36" s="424"/>
      <c r="UT36" s="424"/>
      <c r="UU36" s="424"/>
      <c r="UV36" s="424"/>
      <c r="UW36" s="424"/>
      <c r="UX36" s="424"/>
      <c r="UY36" s="424"/>
      <c r="UZ36" s="424"/>
      <c r="VA36" s="424"/>
      <c r="VB36" s="424"/>
      <c r="VC36" s="424"/>
      <c r="VD36" s="424"/>
      <c r="VE36" s="424"/>
      <c r="VF36" s="424"/>
      <c r="VG36" s="424"/>
      <c r="VH36" s="424"/>
      <c r="VI36" s="424"/>
      <c r="VJ36" s="424"/>
      <c r="VK36" s="424"/>
      <c r="VL36" s="424"/>
      <c r="VM36" s="424"/>
      <c r="VN36" s="424"/>
      <c r="VO36" s="424"/>
      <c r="VP36" s="424"/>
      <c r="VQ36" s="424"/>
      <c r="VR36" s="424"/>
      <c r="VS36" s="424"/>
      <c r="VT36" s="424"/>
      <c r="VU36" s="424"/>
      <c r="VV36" s="424"/>
      <c r="VW36" s="424"/>
      <c r="VX36" s="424"/>
      <c r="VY36" s="424"/>
      <c r="VZ36" s="424"/>
      <c r="WA36" s="424"/>
      <c r="WB36" s="424"/>
      <c r="WC36" s="424"/>
      <c r="WD36" s="424"/>
      <c r="WE36" s="424"/>
      <c r="WF36" s="424"/>
      <c r="WG36" s="424"/>
      <c r="WH36" s="424"/>
      <c r="WI36" s="424"/>
      <c r="WJ36" s="424"/>
      <c r="WK36" s="424"/>
      <c r="WL36" s="424"/>
      <c r="WM36" s="424"/>
      <c r="WN36" s="424"/>
      <c r="WO36" s="424"/>
      <c r="WP36" s="424"/>
      <c r="WQ36" s="424"/>
      <c r="WR36" s="424"/>
      <c r="WS36" s="424"/>
      <c r="WT36" s="424"/>
      <c r="WU36" s="424"/>
      <c r="WV36" s="424"/>
      <c r="WW36" s="424"/>
      <c r="WX36" s="424"/>
      <c r="WY36" s="424"/>
      <c r="WZ36" s="424"/>
      <c r="XA36" s="424"/>
      <c r="XB36" s="424"/>
      <c r="XC36" s="534"/>
      <c r="XD36" s="534"/>
      <c r="XE36" s="534"/>
      <c r="XF36" s="534"/>
      <c r="XG36" s="534"/>
      <c r="XH36" s="534"/>
      <c r="XI36" s="534"/>
      <c r="XJ36" s="534"/>
      <c r="XK36" s="534"/>
      <c r="XL36" s="534"/>
      <c r="XM36" s="534"/>
      <c r="XN36" s="534"/>
      <c r="XO36" s="534"/>
      <c r="XP36" s="534"/>
      <c r="XQ36" s="534"/>
      <c r="XR36" s="534"/>
      <c r="XS36" s="534"/>
      <c r="XT36" s="534"/>
      <c r="XU36" s="534"/>
      <c r="XV36" s="534"/>
      <c r="XW36" s="534"/>
      <c r="XX36" s="534"/>
      <c r="XY36" s="534"/>
      <c r="XZ36" s="534"/>
      <c r="YA36" s="534"/>
      <c r="YB36" s="534"/>
      <c r="YC36" s="534"/>
      <c r="YD36" s="534"/>
      <c r="YE36" s="534"/>
      <c r="YF36" s="534"/>
      <c r="YG36" s="534"/>
      <c r="YH36" s="534"/>
      <c r="YI36" s="534"/>
      <c r="YJ36" s="534"/>
      <c r="YK36" s="534"/>
      <c r="YL36" s="534"/>
      <c r="YM36" s="534"/>
      <c r="YN36" s="534"/>
      <c r="YO36" s="534"/>
      <c r="YP36" s="534"/>
      <c r="YQ36" s="534"/>
      <c r="YR36" s="534"/>
      <c r="YS36" s="534"/>
      <c r="YT36" s="534"/>
      <c r="YU36" s="534"/>
      <c r="YV36" s="534"/>
      <c r="YW36" s="534"/>
      <c r="YX36" s="534"/>
      <c r="YY36" s="534"/>
      <c r="YZ36" s="534"/>
      <c r="ZA36" s="534"/>
      <c r="ZB36" s="534"/>
      <c r="ZC36" s="534"/>
      <c r="ZD36" s="534"/>
      <c r="ZE36" s="534"/>
      <c r="ZF36" s="534"/>
      <c r="ZG36" s="534"/>
      <c r="ZH36" s="534"/>
      <c r="ZI36" s="534"/>
      <c r="ZJ36" s="535"/>
      <c r="ZK36" s="214"/>
      <c r="ZL36" s="214"/>
      <c r="ZM36" s="21"/>
      <c r="ZN36" s="21"/>
      <c r="AAR36" s="229"/>
      <c r="AAS36" s="229"/>
      <c r="AAT36" s="229"/>
      <c r="AAU36" s="229"/>
      <c r="AAV36" s="229"/>
      <c r="ACI36" s="534"/>
      <c r="ACJ36" s="534"/>
      <c r="ACK36" s="534"/>
      <c r="ACL36" s="534"/>
      <c r="ACM36" s="534"/>
      <c r="ACN36" s="534"/>
      <c r="ACO36" s="534"/>
      <c r="ACP36" s="534"/>
      <c r="ACQ36" s="534"/>
      <c r="ACR36" s="534"/>
      <c r="ACS36" s="534"/>
      <c r="ACT36" s="534"/>
      <c r="ACU36" s="534"/>
      <c r="ACV36" s="534"/>
      <c r="ACW36" s="534"/>
      <c r="ACX36" s="534"/>
      <c r="ACY36" s="534"/>
      <c r="ACZ36" s="534"/>
      <c r="ADA36" s="534"/>
      <c r="ADB36" s="534"/>
      <c r="ADC36" s="534"/>
      <c r="ADD36" s="534"/>
      <c r="ADE36" s="534"/>
      <c r="ADF36" s="534"/>
      <c r="ADG36" s="534"/>
      <c r="ADH36" s="534"/>
      <c r="ADI36" s="534"/>
      <c r="ADJ36" s="534"/>
      <c r="AEP36" s="424"/>
      <c r="AEQ36" s="424"/>
      <c r="AER36" s="424"/>
      <c r="AES36" s="424"/>
      <c r="AET36" s="424"/>
      <c r="AEU36" s="424"/>
      <c r="AEV36" s="424"/>
      <c r="AEW36" s="424"/>
      <c r="AEX36" s="424"/>
      <c r="AEY36" s="536"/>
      <c r="AEZ36" s="536"/>
      <c r="AFA36" s="536"/>
      <c r="AFB36" s="536"/>
      <c r="AFC36" s="232"/>
      <c r="AFD36" s="232"/>
      <c r="AFE36" s="232"/>
      <c r="AFF36" s="232"/>
      <c r="AFG36" s="232"/>
      <c r="AFH36" s="232"/>
      <c r="AFI36" s="232"/>
      <c r="AFJ36" s="232"/>
      <c r="AGN36" s="214"/>
      <c r="AGO36" s="214"/>
      <c r="AGP36" s="214"/>
      <c r="AGQ36" s="58"/>
      <c r="AGR36" s="58"/>
      <c r="AIX36" s="214"/>
      <c r="AIY36" s="214"/>
      <c r="AIZ36" s="214"/>
      <c r="AJA36" s="214"/>
      <c r="AJB36" s="214"/>
      <c r="AJC36" s="214"/>
      <c r="AJD36" s="214"/>
      <c r="AJE36" s="214"/>
      <c r="AJF36" s="214"/>
      <c r="AJG36" s="214"/>
      <c r="AJH36" s="214"/>
      <c r="AJI36" s="214"/>
      <c r="AJJ36" s="214"/>
      <c r="AJK36" s="214"/>
      <c r="AJL36" s="214"/>
      <c r="AJM36" s="214"/>
      <c r="AJN36" s="214"/>
      <c r="AJO36" s="214"/>
      <c r="AJP36" s="214"/>
      <c r="AJQ36" s="214"/>
      <c r="AJR36" s="214"/>
      <c r="AJS36" s="214"/>
      <c r="AJT36" s="214"/>
      <c r="AJU36" s="214"/>
      <c r="AJV36" s="214"/>
      <c r="AJW36" s="214"/>
      <c r="AJX36" s="214"/>
      <c r="AJY36" s="214"/>
      <c r="AJZ36" s="214"/>
      <c r="AKA36" s="214"/>
      <c r="AKB36" s="214"/>
      <c r="AKC36" s="214"/>
      <c r="AKI36" s="214"/>
      <c r="AKJ36" s="214"/>
      <c r="AKK36" s="214"/>
      <c r="AKL36" s="214"/>
      <c r="AKM36" s="214"/>
      <c r="AKN36" s="214"/>
      <c r="AKO36" s="214"/>
      <c r="AKP36" s="214"/>
      <c r="AKQ36" s="214"/>
      <c r="AKR36" s="214"/>
      <c r="AKS36" s="214"/>
      <c r="AKT36" s="214"/>
      <c r="ALG36" s="537"/>
      <c r="ALH36" s="537"/>
      <c r="ALI36" s="537"/>
      <c r="ALJ36" s="537"/>
      <c r="ALK36" s="537"/>
      <c r="ALL36" s="537"/>
      <c r="ALM36" s="537"/>
      <c r="ALN36" s="537"/>
      <c r="ALO36" s="537"/>
      <c r="ALP36" s="537"/>
      <c r="ALQ36" s="537"/>
      <c r="ALR36" s="537"/>
      <c r="ALS36" s="537"/>
      <c r="ALT36" s="537"/>
      <c r="ALU36" s="343"/>
      <c r="ALV36" s="343"/>
      <c r="ATD36" s="214"/>
      <c r="ATE36" s="214"/>
      <c r="ATF36" s="214"/>
      <c r="ATG36" s="214"/>
      <c r="ATH36" s="214"/>
      <c r="ATI36" s="214"/>
      <c r="ATJ36" s="214"/>
      <c r="ATK36" s="214"/>
      <c r="ATL36" s="214"/>
      <c r="ATM36" s="214"/>
      <c r="ATN36" s="214"/>
      <c r="ATO36" s="214"/>
      <c r="ATP36" s="214"/>
      <c r="ATQ36" s="214"/>
      <c r="ATR36" s="214"/>
      <c r="ATS36" s="214"/>
      <c r="ATT36" s="214"/>
      <c r="ATU36" s="214"/>
      <c r="ATV36" s="214"/>
      <c r="ATW36" s="424"/>
      <c r="ATX36" s="424"/>
      <c r="ATY36" s="424"/>
      <c r="ATZ36" s="424"/>
      <c r="AUA36" s="424"/>
      <c r="AUB36" s="424"/>
      <c r="AUC36" s="424"/>
      <c r="AUD36" s="424"/>
      <c r="AUE36" s="424"/>
      <c r="AUF36" s="424"/>
      <c r="AUG36" s="424"/>
      <c r="AUH36" s="424"/>
      <c r="AUI36" s="424"/>
      <c r="AUJ36" s="424"/>
      <c r="AUK36" s="214"/>
      <c r="AUL36" s="214"/>
      <c r="AUM36" s="214"/>
      <c r="AUN36" s="214"/>
      <c r="AUO36" s="214"/>
      <c r="AUP36" s="214"/>
      <c r="AUQ36" s="214"/>
      <c r="AUR36" s="214"/>
      <c r="AUS36" s="214"/>
      <c r="AUT36" s="214"/>
      <c r="AUU36" s="214"/>
      <c r="AUV36" s="214"/>
      <c r="AUW36" s="214"/>
      <c r="AUX36" s="214"/>
      <c r="AUY36" s="214"/>
      <c r="AUZ36" s="214"/>
      <c r="AVA36" s="214"/>
      <c r="AVB36" s="214"/>
      <c r="AVC36" s="214"/>
      <c r="AVD36" s="214"/>
      <c r="AVE36" s="214"/>
      <c r="AVF36" s="214"/>
      <c r="AVG36" s="214"/>
      <c r="AVH36" s="214"/>
      <c r="AVI36" s="214"/>
      <c r="AVJ36" s="214"/>
      <c r="AVK36" s="214"/>
      <c r="AVL36" s="214"/>
      <c r="AVM36" s="214"/>
      <c r="AVN36" s="214"/>
      <c r="AVO36" s="214"/>
      <c r="AVP36" s="214"/>
      <c r="AVQ36" s="214"/>
      <c r="AVR36" s="214"/>
      <c r="AVS36" s="214"/>
      <c r="AVT36" s="214"/>
      <c r="AVU36" s="214"/>
      <c r="AVV36" s="214"/>
      <c r="AVW36" s="214"/>
      <c r="AVX36" s="214"/>
      <c r="AVY36" s="214"/>
      <c r="AVZ36" s="214"/>
      <c r="AWA36" s="214"/>
      <c r="AWB36" s="214"/>
      <c r="AWC36" s="214"/>
      <c r="AWD36" s="214"/>
      <c r="AWE36" s="214"/>
      <c r="AWF36" s="214"/>
      <c r="AWG36" s="214"/>
      <c r="AWH36" s="214"/>
      <c r="AWI36" s="214"/>
      <c r="AWJ36" s="214"/>
      <c r="AWK36" s="214"/>
      <c r="AWL36" s="214"/>
      <c r="AWM36" s="214"/>
      <c r="AWN36" s="214"/>
      <c r="AWO36" s="214"/>
      <c r="AWP36" s="214"/>
      <c r="AWQ36" s="214"/>
      <c r="AWR36" s="214"/>
      <c r="AWS36" s="214"/>
      <c r="AWT36" s="214"/>
      <c r="AWU36" s="214"/>
      <c r="AWV36" s="214"/>
      <c r="AWW36" s="214"/>
      <c r="AWX36" s="214"/>
      <c r="AWY36" s="214"/>
      <c r="AWZ36" s="214"/>
      <c r="AXA36" s="214"/>
      <c r="AXB36" s="214"/>
      <c r="AXC36" s="214"/>
      <c r="AXD36" s="214"/>
      <c r="AXE36" s="214"/>
      <c r="AXF36" s="214"/>
      <c r="AXG36" s="214"/>
      <c r="AXH36" s="214"/>
      <c r="AXI36" s="214"/>
      <c r="AXJ36" s="214"/>
      <c r="AXK36" s="214"/>
      <c r="AXL36" s="214"/>
      <c r="AXM36" s="214"/>
      <c r="AXN36" s="214"/>
      <c r="AXO36" s="214"/>
      <c r="AXP36" s="214"/>
      <c r="AXQ36" s="214"/>
      <c r="AXR36" s="214"/>
      <c r="AXS36" s="214"/>
      <c r="AXT36" s="214"/>
      <c r="AXU36" s="214"/>
      <c r="AXV36" s="214"/>
      <c r="AXW36" s="214"/>
      <c r="AXX36" s="214"/>
      <c r="AXY36" s="214"/>
      <c r="AXZ36" s="214"/>
      <c r="AYA36" s="214"/>
      <c r="AYB36" s="214"/>
      <c r="AYC36" s="214"/>
      <c r="AYD36" s="214"/>
      <c r="AYE36" s="214"/>
      <c r="AYF36" s="214"/>
      <c r="AYG36" s="214"/>
      <c r="AYH36" s="214"/>
      <c r="AYI36" s="214"/>
      <c r="AYJ36" s="214"/>
      <c r="AYK36" s="214"/>
      <c r="AYL36" s="214"/>
      <c r="AYM36" s="214"/>
      <c r="AYN36" s="214"/>
      <c r="AYO36" s="214"/>
      <c r="AYP36" s="214"/>
      <c r="AYQ36" s="214"/>
      <c r="AYR36" s="214"/>
      <c r="AYS36" s="214"/>
      <c r="AYT36" s="214"/>
      <c r="AYU36" s="214"/>
      <c r="AYV36" s="214"/>
      <c r="AYW36" s="214"/>
      <c r="AYX36" s="214"/>
      <c r="AYY36" s="214"/>
      <c r="AYZ36" s="214"/>
      <c r="AZA36" s="214"/>
      <c r="AZB36" s="214"/>
      <c r="AZC36" s="214"/>
      <c r="AZD36" s="214"/>
      <c r="AZE36" s="214"/>
      <c r="AZF36" s="214"/>
      <c r="AZG36" s="214"/>
      <c r="AZH36" s="214"/>
      <c r="AZI36" s="214"/>
      <c r="AZJ36" s="214"/>
      <c r="AZK36" s="214"/>
      <c r="AZL36" s="214"/>
      <c r="AZM36" s="214"/>
      <c r="AZN36" s="214"/>
      <c r="AZO36" s="214"/>
      <c r="AZP36" s="214"/>
      <c r="AZQ36" s="214"/>
      <c r="AZR36" s="214"/>
      <c r="AZS36" s="214"/>
      <c r="AZT36" s="214"/>
      <c r="AZU36" s="214"/>
      <c r="AZV36" s="214"/>
      <c r="AZW36" s="214"/>
      <c r="AZX36" s="214"/>
      <c r="AZY36" s="214"/>
      <c r="AZZ36" s="214"/>
      <c r="BAA36" s="214"/>
      <c r="BAB36" s="214"/>
      <c r="BAC36" s="214"/>
      <c r="BAD36" s="214"/>
      <c r="BAE36" s="214"/>
      <c r="BAF36" s="214"/>
      <c r="BAG36" s="214"/>
      <c r="BAH36" s="214"/>
      <c r="BAI36" s="214"/>
      <c r="BAJ36" s="214"/>
      <c r="BAK36" s="214"/>
      <c r="BAL36" s="214"/>
      <c r="BAM36" s="214"/>
      <c r="BAN36" s="214"/>
      <c r="BAO36" s="214"/>
      <c r="BAP36" s="214"/>
      <c r="BAQ36" s="214"/>
      <c r="BAR36" s="214"/>
      <c r="BAS36" s="214"/>
      <c r="BAT36" s="214"/>
      <c r="BAU36" s="214"/>
      <c r="BAV36" s="214"/>
      <c r="BAW36" s="214"/>
      <c r="BAX36" s="214"/>
      <c r="BAY36" s="214"/>
      <c r="BAZ36" s="214"/>
      <c r="BBA36" s="214"/>
      <c r="BBB36" s="214"/>
      <c r="BBC36" s="214"/>
      <c r="BBD36" s="214"/>
      <c r="BBE36" s="214"/>
      <c r="BBF36" s="214"/>
      <c r="BBG36" s="214"/>
      <c r="BBH36" s="214"/>
      <c r="BBI36" s="214"/>
      <c r="BBJ36" s="214"/>
      <c r="BBK36" s="214"/>
      <c r="BBL36" s="214"/>
      <c r="BBM36" s="214"/>
      <c r="BBN36" s="214"/>
      <c r="BBO36" s="214"/>
      <c r="BBP36" s="214"/>
      <c r="BBQ36" s="214"/>
      <c r="BBR36" s="214"/>
      <c r="BBS36" s="214"/>
      <c r="BBT36" s="214"/>
      <c r="BBU36" s="214"/>
      <c r="BBV36" s="214"/>
      <c r="BBW36" s="214"/>
      <c r="BBX36" s="214"/>
      <c r="BBY36" s="214"/>
      <c r="BBZ36" s="214"/>
      <c r="BCA36" s="214"/>
      <c r="BCB36" s="214"/>
      <c r="BCC36" s="214"/>
      <c r="BCD36" s="214"/>
      <c r="BCE36" s="214"/>
      <c r="BCF36" s="214"/>
      <c r="BCG36" s="214"/>
      <c r="BCH36" s="214"/>
      <c r="BCI36" s="214"/>
      <c r="BCJ36" s="214"/>
      <c r="BCK36" s="214"/>
      <c r="BCL36" s="214"/>
      <c r="BCM36" s="214"/>
      <c r="BCN36" s="214"/>
      <c r="BCO36" s="214"/>
      <c r="BCP36" s="214"/>
      <c r="BCQ36" s="214"/>
      <c r="BCR36" s="214"/>
      <c r="BCS36" s="214"/>
      <c r="BCT36" s="214"/>
      <c r="BCU36" s="214"/>
      <c r="BCV36" s="214"/>
      <c r="BCW36" s="214"/>
      <c r="BCX36" s="214"/>
      <c r="BCY36" s="214"/>
      <c r="BCZ36" s="214"/>
      <c r="BDA36" s="214"/>
      <c r="BDB36" s="214"/>
      <c r="BDC36" s="214"/>
      <c r="BDD36" s="214"/>
      <c r="BDE36" s="214"/>
      <c r="BDF36" s="214"/>
      <c r="BDG36" s="214"/>
      <c r="BDH36" s="214"/>
      <c r="BDI36" s="214"/>
      <c r="BDJ36" s="214"/>
      <c r="BDK36" s="214"/>
      <c r="BDL36" s="214"/>
      <c r="BDM36" s="214"/>
      <c r="BDN36" s="214"/>
      <c r="BDO36" s="214"/>
      <c r="BDP36" s="214"/>
      <c r="BDQ36" s="214"/>
      <c r="BDR36" s="214"/>
      <c r="BDS36" s="214"/>
      <c r="BDT36" s="214"/>
      <c r="BDU36" s="214"/>
      <c r="BDV36" s="214"/>
      <c r="BDW36" s="214"/>
      <c r="BDX36" s="214"/>
      <c r="BDY36" s="214"/>
      <c r="BDZ36" s="214"/>
      <c r="BEA36" s="214"/>
      <c r="BEB36" s="214"/>
      <c r="BEC36" s="214"/>
      <c r="BED36" s="214"/>
      <c r="BEE36" s="214"/>
      <c r="BEF36" s="214"/>
      <c r="BEG36" s="214"/>
      <c r="BEH36" s="214"/>
      <c r="BEI36" s="214"/>
      <c r="BEJ36" s="214"/>
      <c r="BEK36" s="214"/>
      <c r="BEL36" s="214"/>
      <c r="BEM36" s="214"/>
      <c r="BEN36" s="214"/>
      <c r="BEO36" s="214"/>
      <c r="BEP36" s="214"/>
      <c r="BEQ36" s="214"/>
      <c r="BER36" s="214"/>
      <c r="BES36" s="214"/>
      <c r="BET36" s="214"/>
      <c r="BEU36" s="214"/>
      <c r="BEV36" s="214"/>
      <c r="BEW36" s="214"/>
      <c r="BEX36" s="214"/>
      <c r="BEY36" s="214"/>
      <c r="BEZ36" s="214"/>
      <c r="BFA36" s="214"/>
      <c r="BFB36" s="214"/>
      <c r="BFC36" s="214"/>
      <c r="BFD36" s="214"/>
      <c r="BFE36" s="214"/>
      <c r="BFF36" s="214"/>
      <c r="BFG36" s="214"/>
      <c r="BFH36" s="214"/>
      <c r="BFI36" s="214"/>
      <c r="BFJ36" s="214"/>
      <c r="BFK36" s="214"/>
      <c r="BFL36" s="214"/>
      <c r="BFM36" s="214"/>
      <c r="BFN36" s="214"/>
      <c r="BFO36" s="214"/>
      <c r="BFP36" s="214"/>
      <c r="BFQ36" s="214"/>
      <c r="BFR36" s="214"/>
      <c r="BFS36" s="214"/>
      <c r="BFT36" s="214"/>
      <c r="BFU36" s="214"/>
      <c r="BFV36" s="214"/>
      <c r="BFW36" s="214"/>
      <c r="BFX36" s="214"/>
      <c r="BFY36" s="214"/>
      <c r="BFZ36" s="214"/>
      <c r="BGA36" s="214"/>
      <c r="BGB36" s="214"/>
      <c r="BGC36" s="214"/>
      <c r="BGD36" s="214"/>
      <c r="BGE36" s="214"/>
      <c r="BGF36" s="214"/>
      <c r="BGG36" s="214"/>
      <c r="BGH36" s="214"/>
      <c r="BGI36" s="214"/>
      <c r="BGJ36" s="214"/>
      <c r="BGK36" s="214"/>
      <c r="BGL36" s="214"/>
      <c r="BGM36" s="214"/>
      <c r="BGN36" s="214"/>
      <c r="BGO36" s="214"/>
      <c r="BGP36" s="214"/>
      <c r="BGQ36" s="214"/>
      <c r="BGR36" s="214"/>
      <c r="BGS36" s="214"/>
      <c r="BGT36" s="214"/>
      <c r="BGU36" s="214"/>
      <c r="BGV36" s="214"/>
      <c r="BGW36" s="214"/>
      <c r="BGX36" s="214"/>
      <c r="BGY36" s="214"/>
      <c r="BGZ36" s="214"/>
      <c r="BHA36" s="214"/>
      <c r="BHB36" s="214"/>
      <c r="BLM36" s="424"/>
      <c r="BLN36" s="424"/>
      <c r="BLO36" s="424"/>
      <c r="BLP36" s="424"/>
      <c r="BLQ36" s="424"/>
      <c r="BLR36" s="424"/>
      <c r="BLS36" s="424"/>
      <c r="BLT36" s="424"/>
      <c r="BLU36" s="424"/>
      <c r="BLV36" s="424"/>
      <c r="BLW36" s="424"/>
      <c r="BLX36" s="424"/>
      <c r="BLY36" s="424"/>
      <c r="BLZ36" s="424"/>
      <c r="BMA36" s="424"/>
      <c r="BMB36" s="424"/>
      <c r="BMC36" s="424"/>
      <c r="BMD36" s="424"/>
      <c r="BME36" s="424"/>
      <c r="BMF36" s="424"/>
      <c r="BSL36" s="228"/>
      <c r="BSM36" s="228"/>
      <c r="BSN36" s="536"/>
      <c r="BSO36" s="536"/>
      <c r="BSP36" s="536"/>
      <c r="BSQ36" s="536"/>
      <c r="BSR36" s="536"/>
      <c r="BSS36" s="536"/>
      <c r="BST36" s="536"/>
      <c r="BSU36" s="536"/>
      <c r="BSV36" s="536"/>
      <c r="BSW36" s="536"/>
      <c r="BTN36" s="214"/>
      <c r="BTO36" s="214"/>
      <c r="BTP36" s="214"/>
      <c r="BTQ36" s="214"/>
      <c r="BTR36" s="214"/>
      <c r="BTS36" s="214"/>
      <c r="BTT36" s="214"/>
      <c r="BTU36" s="214"/>
      <c r="BTV36" s="214"/>
      <c r="BTW36" s="214"/>
      <c r="BTX36" s="214"/>
      <c r="BTY36" s="214"/>
      <c r="BTZ36" s="214"/>
      <c r="BUA36" s="214"/>
      <c r="BUB36" s="214"/>
      <c r="BUC36" s="214"/>
      <c r="BUD36" s="214"/>
      <c r="BUE36" s="214"/>
      <c r="BUF36" s="214"/>
      <c r="BUG36" s="214"/>
      <c r="BUH36" s="214"/>
      <c r="BUI36" s="214"/>
      <c r="BUJ36" s="214"/>
      <c r="BUK36" s="214"/>
      <c r="BUL36" s="214"/>
      <c r="BUM36" s="214"/>
      <c r="BYB36" s="230"/>
      <c r="BYC36" s="230"/>
      <c r="BYD36" s="143"/>
      <c r="BYE36" s="143"/>
      <c r="BYF36" s="143"/>
      <c r="BYG36" s="143"/>
      <c r="BYH36" s="537"/>
      <c r="BYI36" s="537"/>
      <c r="BYJ36" s="537"/>
      <c r="BYK36" s="537"/>
      <c r="BYZ36" s="536"/>
      <c r="BZA36" s="536"/>
      <c r="BZB36" s="536"/>
      <c r="BZC36" s="536"/>
      <c r="BZD36" s="536"/>
      <c r="BZE36" s="536"/>
      <c r="BZF36" s="536"/>
      <c r="BZG36" s="536"/>
      <c r="BZH36" s="536"/>
      <c r="BZI36" s="536"/>
    </row>
    <row r="37" spans="1:1010 1200:2037" s="321" customFormat="1" ht="17.25" thickBot="1">
      <c r="Z37" s="228"/>
      <c r="AA37" s="228"/>
      <c r="AB37" s="228"/>
      <c r="AC37" s="228"/>
      <c r="AD37" s="228"/>
      <c r="AE37" s="311"/>
      <c r="AF37" s="228"/>
      <c r="AG37" s="228"/>
      <c r="AH37" s="228"/>
      <c r="AI37" s="228"/>
      <c r="AJ37" s="228"/>
      <c r="AK37" s="228"/>
      <c r="AL37" s="228"/>
      <c r="AM37" s="228"/>
      <c r="AN37" s="228"/>
      <c r="AO37" s="228"/>
      <c r="AP37" s="228"/>
      <c r="AQ37" s="228"/>
      <c r="AR37" s="228"/>
      <c r="AS37" s="228"/>
      <c r="AT37" s="228"/>
      <c r="AU37" s="228"/>
      <c r="AV37" s="228"/>
      <c r="AW37" s="228"/>
      <c r="AX37" s="228"/>
      <c r="AY37" s="228"/>
      <c r="AZ37" s="228"/>
      <c r="BA37" s="228"/>
      <c r="BB37" s="228"/>
      <c r="BC37" s="228"/>
      <c r="BD37" s="228"/>
      <c r="BE37" s="228"/>
      <c r="BF37" s="228"/>
      <c r="BG37" s="228"/>
      <c r="BH37" s="424"/>
      <c r="BI37" s="424"/>
      <c r="BJ37" s="424"/>
      <c r="BK37" s="424"/>
      <c r="BL37" s="424"/>
      <c r="BM37" s="424"/>
      <c r="BN37" s="424"/>
      <c r="BO37" s="424"/>
      <c r="BP37" s="424"/>
      <c r="BQ37" s="424"/>
      <c r="BR37" s="424"/>
      <c r="BS37" s="424"/>
      <c r="BT37" s="424"/>
      <c r="BU37" s="424"/>
      <c r="BV37" s="424"/>
      <c r="BW37" s="424"/>
      <c r="BX37" s="424"/>
      <c r="BY37" s="424"/>
      <c r="BZ37" s="424"/>
      <c r="CA37" s="424"/>
      <c r="CB37" s="424"/>
      <c r="CC37" s="424"/>
      <c r="CD37" s="424"/>
      <c r="CE37" s="424"/>
      <c r="CF37" s="424"/>
      <c r="CG37" s="424"/>
      <c r="CH37" s="424"/>
      <c r="CI37" s="424"/>
      <c r="CJ37" s="424"/>
      <c r="CK37" s="424"/>
      <c r="CL37" s="424"/>
      <c r="CM37" s="424"/>
      <c r="CN37" s="424"/>
      <c r="CO37" s="424"/>
      <c r="CP37" s="424"/>
      <c r="CQ37" s="424"/>
      <c r="CR37" s="424"/>
      <c r="CS37" s="424"/>
      <c r="CT37" s="424"/>
      <c r="CU37" s="424"/>
      <c r="CV37" s="424"/>
      <c r="CW37" s="424"/>
      <c r="CX37" s="424"/>
      <c r="CY37" s="424"/>
      <c r="CZ37" s="424"/>
      <c r="DA37" s="424"/>
      <c r="DB37" s="424"/>
      <c r="DC37" s="424"/>
      <c r="DD37" s="424"/>
      <c r="DE37" s="424"/>
      <c r="DF37" s="424"/>
      <c r="DG37" s="424"/>
      <c r="DH37" s="424"/>
      <c r="DI37" s="424"/>
      <c r="DJ37" s="424"/>
      <c r="DK37" s="424"/>
      <c r="DL37" s="424"/>
      <c r="DM37" s="424"/>
      <c r="DN37" s="424"/>
      <c r="DO37" s="424"/>
      <c r="DP37" s="424"/>
      <c r="DQ37" s="424"/>
      <c r="DR37" s="424"/>
      <c r="DS37" s="424"/>
      <c r="DT37" s="424"/>
      <c r="DU37" s="424"/>
      <c r="DV37" s="424"/>
      <c r="DW37" s="424"/>
      <c r="DX37" s="424"/>
      <c r="DY37" s="424"/>
      <c r="DZ37" s="424"/>
      <c r="EA37" s="424"/>
      <c r="EB37" s="424"/>
      <c r="EC37" s="424"/>
      <c r="ED37" s="424"/>
      <c r="EE37" s="424"/>
      <c r="EF37" s="424"/>
      <c r="EG37" s="424"/>
      <c r="EH37" s="424"/>
      <c r="EI37" s="424"/>
      <c r="EJ37" s="424"/>
      <c r="EK37" s="424"/>
      <c r="EL37" s="424"/>
      <c r="EM37" s="424"/>
      <c r="EN37" s="424"/>
      <c r="EO37" s="424"/>
      <c r="EP37" s="424"/>
      <c r="EQ37" s="424"/>
      <c r="ER37" s="424"/>
      <c r="ES37" s="424"/>
      <c r="ET37" s="424"/>
      <c r="EU37" s="424"/>
      <c r="EV37" s="424"/>
      <c r="EW37" s="424"/>
      <c r="EX37" s="424"/>
      <c r="EY37" s="424"/>
      <c r="EZ37" s="424"/>
      <c r="FA37" s="424"/>
      <c r="FB37" s="424"/>
      <c r="FC37" s="424"/>
      <c r="FD37" s="424"/>
      <c r="FE37" s="424"/>
      <c r="FF37" s="424"/>
      <c r="FG37" s="424"/>
      <c r="FH37" s="424"/>
      <c r="FI37" s="424"/>
      <c r="FJ37" s="424"/>
      <c r="FK37" s="424"/>
      <c r="FL37" s="424"/>
      <c r="FM37" s="424"/>
      <c r="FN37" s="424"/>
      <c r="FO37" s="21"/>
      <c r="FP37" s="424"/>
      <c r="FQ37" s="4"/>
      <c r="FR37" s="424"/>
      <c r="FS37" s="424"/>
      <c r="FT37" s="424"/>
      <c r="FU37" s="424"/>
      <c r="FV37" s="424"/>
      <c r="FW37" s="424"/>
      <c r="FX37" s="424"/>
      <c r="FY37" s="424"/>
      <c r="FZ37" s="424"/>
      <c r="GA37" s="424"/>
      <c r="GB37" s="424"/>
      <c r="GC37" s="424"/>
      <c r="GD37" s="424"/>
      <c r="GE37" s="424"/>
      <c r="GF37" s="424"/>
      <c r="GG37" s="424"/>
      <c r="GH37" s="424"/>
      <c r="GI37" s="424"/>
      <c r="GJ37" s="424"/>
      <c r="GK37" s="424"/>
      <c r="GL37" s="424"/>
      <c r="GM37" s="424"/>
      <c r="GN37" s="424"/>
      <c r="GO37" s="424"/>
      <c r="GP37" s="424"/>
      <c r="GQ37" s="424"/>
      <c r="GR37" s="424"/>
      <c r="GS37" s="424"/>
      <c r="GT37" s="424"/>
      <c r="GU37" s="424"/>
      <c r="GV37" s="424"/>
      <c r="GW37" s="424"/>
      <c r="GX37" s="231"/>
      <c r="GY37" s="231"/>
      <c r="GZ37" s="231"/>
      <c r="HA37" s="231"/>
      <c r="HB37" s="231"/>
      <c r="HC37" s="231"/>
      <c r="HD37" s="231"/>
      <c r="HE37" s="231"/>
      <c r="HF37" s="231"/>
      <c r="HG37" s="231"/>
      <c r="HH37" s="231"/>
      <c r="HI37" s="231"/>
      <c r="HJ37" s="231"/>
      <c r="HK37" s="231"/>
      <c r="HL37" s="424"/>
      <c r="HM37" s="424"/>
      <c r="HN37" s="424"/>
      <c r="HO37" s="424"/>
      <c r="HP37" s="424"/>
      <c r="HQ37" s="424"/>
      <c r="HR37" s="424"/>
      <c r="HS37" s="424"/>
      <c r="HT37" s="424"/>
      <c r="HU37" s="424"/>
      <c r="HV37" s="424"/>
      <c r="HW37" s="424"/>
      <c r="HX37" s="424"/>
      <c r="HY37" s="424"/>
      <c r="HZ37" s="424"/>
      <c r="IA37" s="424"/>
      <c r="IB37" s="424"/>
      <c r="IC37" s="424"/>
      <c r="ID37" s="424"/>
      <c r="IE37" s="424"/>
      <c r="IF37" s="424"/>
      <c r="IG37" s="424"/>
      <c r="IH37" s="424"/>
      <c r="II37" s="424"/>
      <c r="IJ37" s="424"/>
      <c r="IK37" s="424"/>
      <c r="IL37" s="424"/>
      <c r="IM37" s="424"/>
      <c r="IN37" s="424"/>
      <c r="IO37" s="424"/>
      <c r="IP37" s="424"/>
      <c r="IQ37" s="424"/>
      <c r="IR37" s="424"/>
      <c r="IS37" s="424"/>
      <c r="IT37" s="424"/>
      <c r="IU37" s="424"/>
      <c r="IV37" s="424"/>
      <c r="IW37" s="424"/>
      <c r="IX37" s="424"/>
      <c r="IY37" s="424"/>
      <c r="IZ37" s="424"/>
      <c r="JA37" s="424"/>
      <c r="JB37" s="424"/>
      <c r="JC37" s="424"/>
      <c r="JD37" s="424"/>
      <c r="JE37" s="424"/>
      <c r="JF37" s="424"/>
      <c r="JG37" s="424"/>
      <c r="JH37" s="424"/>
      <c r="JI37" s="424"/>
      <c r="JJ37" s="424"/>
      <c r="JK37" s="424"/>
      <c r="JL37" s="424"/>
      <c r="JM37" s="424"/>
      <c r="JN37" s="424"/>
      <c r="JO37" s="424"/>
      <c r="JP37" s="424"/>
      <c r="JQ37" s="424"/>
      <c r="JR37" s="424"/>
      <c r="JS37" s="424"/>
      <c r="JT37" s="424"/>
      <c r="JU37" s="424"/>
      <c r="JV37" s="424"/>
      <c r="JW37" s="424"/>
      <c r="JX37" s="424"/>
      <c r="JY37" s="424"/>
      <c r="JZ37" s="424"/>
      <c r="KA37" s="424"/>
      <c r="KV37" s="228"/>
      <c r="KW37" s="228"/>
      <c r="KX37" s="228"/>
      <c r="KY37" s="228"/>
      <c r="KZ37" s="228"/>
      <c r="LA37" s="228"/>
      <c r="LB37" s="228"/>
      <c r="LC37" s="228"/>
      <c r="LD37" s="343"/>
      <c r="LE37" s="343"/>
      <c r="NJ37" s="424"/>
      <c r="NK37" s="424"/>
      <c r="NL37" s="424"/>
      <c r="NM37" s="424"/>
      <c r="NN37" s="424"/>
      <c r="NO37" s="424"/>
      <c r="NP37" s="424"/>
      <c r="NQ37" s="424"/>
      <c r="NR37" s="424"/>
      <c r="NS37" s="424"/>
      <c r="NT37" s="424"/>
      <c r="NU37" s="228"/>
      <c r="NV37" s="228"/>
      <c r="NW37" s="228"/>
      <c r="NX37" s="228"/>
      <c r="NY37" s="228"/>
      <c r="NZ37" s="228"/>
      <c r="OA37" s="228"/>
      <c r="OB37" s="228"/>
      <c r="OC37" s="228"/>
      <c r="OD37" s="228"/>
      <c r="OE37" s="228"/>
      <c r="OF37" s="228"/>
      <c r="OG37" s="228"/>
      <c r="OH37" s="228"/>
      <c r="OI37" s="228"/>
      <c r="OJ37" s="228"/>
      <c r="OK37" s="424"/>
      <c r="OL37" s="424"/>
      <c r="OM37" s="424"/>
      <c r="ON37" s="424"/>
      <c r="OO37" s="424"/>
      <c r="OP37" s="424"/>
      <c r="OQ37" s="424"/>
      <c r="OR37" s="424"/>
      <c r="OS37" s="424"/>
      <c r="OT37" s="424"/>
      <c r="OU37" s="424"/>
      <c r="OV37" s="424"/>
      <c r="OW37" s="424"/>
      <c r="OX37" s="424"/>
      <c r="OY37" s="424"/>
      <c r="OZ37" s="424"/>
      <c r="PA37" s="424"/>
      <c r="PB37" s="424"/>
      <c r="PC37" s="424"/>
      <c r="PD37" s="424"/>
      <c r="PE37" s="424"/>
      <c r="PF37" s="424"/>
      <c r="PG37" s="424"/>
      <c r="PH37" s="424"/>
      <c r="PI37" s="424"/>
      <c r="PJ37" s="424"/>
      <c r="PK37" s="424"/>
      <c r="PL37" s="424"/>
      <c r="PM37" s="424"/>
      <c r="PN37" s="424"/>
      <c r="PO37" s="424"/>
      <c r="PP37" s="424"/>
      <c r="PQ37" s="424"/>
      <c r="PR37" s="424"/>
      <c r="PS37" s="424"/>
      <c r="PT37" s="424"/>
      <c r="PU37" s="424"/>
      <c r="PV37" s="424"/>
      <c r="PW37" s="424"/>
      <c r="PX37" s="424"/>
      <c r="PY37" s="424"/>
      <c r="PZ37" s="424"/>
      <c r="QA37" s="424"/>
      <c r="QB37" s="424"/>
      <c r="QC37" s="424"/>
      <c r="QD37" s="424"/>
      <c r="QE37" s="424"/>
      <c r="QF37" s="424"/>
      <c r="QG37" s="424"/>
      <c r="QH37" s="424"/>
      <c r="QI37" s="424"/>
      <c r="QJ37" s="424"/>
      <c r="QK37" s="424"/>
      <c r="QL37" s="424"/>
      <c r="QM37" s="424"/>
      <c r="QN37" s="424"/>
      <c r="QO37" s="424"/>
      <c r="QP37" s="424"/>
      <c r="QQ37" s="424"/>
      <c r="QR37" s="424"/>
      <c r="QS37" s="424"/>
      <c r="QT37" s="424"/>
      <c r="QU37" s="424"/>
      <c r="QV37" s="424"/>
      <c r="QW37" s="424"/>
      <c r="QX37" s="424"/>
      <c r="QY37" s="424"/>
      <c r="QZ37" s="424"/>
      <c r="RA37" s="424"/>
      <c r="RB37" s="424"/>
      <c r="RC37" s="424"/>
      <c r="RD37" s="424"/>
      <c r="RE37" s="424"/>
      <c r="RF37" s="424"/>
      <c r="RG37" s="424"/>
      <c r="RH37" s="424"/>
      <c r="RI37" s="424"/>
      <c r="RJ37" s="424"/>
      <c r="RK37" s="424"/>
      <c r="RL37" s="424"/>
      <c r="RM37" s="424"/>
      <c r="RN37" s="424"/>
      <c r="RO37" s="424"/>
      <c r="RP37" s="424"/>
      <c r="RQ37" s="424"/>
      <c r="RR37" s="424"/>
      <c r="RS37" s="424"/>
      <c r="RT37" s="424"/>
      <c r="RU37" s="424"/>
      <c r="RV37" s="424"/>
      <c r="RW37" s="424"/>
      <c r="RX37" s="424"/>
      <c r="RY37" s="424"/>
      <c r="RZ37" s="424"/>
      <c r="SA37" s="424"/>
      <c r="SB37" s="424"/>
      <c r="SC37" s="424"/>
      <c r="SD37" s="424"/>
      <c r="SE37" s="424"/>
      <c r="SF37" s="424"/>
      <c r="SG37" s="424"/>
      <c r="SH37" s="424"/>
      <c r="SI37" s="424"/>
      <c r="SJ37" s="424"/>
      <c r="SK37" s="424"/>
      <c r="SL37" s="424"/>
      <c r="SM37" s="424"/>
      <c r="SN37" s="424"/>
      <c r="SO37" s="424"/>
      <c r="SP37" s="424"/>
      <c r="SQ37" s="424"/>
      <c r="SR37" s="424"/>
      <c r="SS37" s="424"/>
      <c r="ST37" s="424"/>
      <c r="SU37" s="424"/>
      <c r="SV37" s="424"/>
      <c r="SW37" s="424"/>
      <c r="SX37" s="424"/>
      <c r="SY37" s="424"/>
      <c r="SZ37" s="424"/>
      <c r="TA37" s="424"/>
      <c r="TB37" s="424"/>
      <c r="TC37" s="424"/>
      <c r="TD37" s="424"/>
      <c r="TE37" s="424"/>
      <c r="TF37" s="424"/>
      <c r="TG37" s="424"/>
      <c r="TH37" s="424"/>
      <c r="TI37" s="424"/>
      <c r="TJ37" s="424"/>
      <c r="TK37" s="424"/>
      <c r="TL37" s="424"/>
      <c r="TM37" s="424"/>
      <c r="TN37" s="424"/>
      <c r="TO37" s="424"/>
      <c r="TP37" s="424"/>
      <c r="TQ37" s="424"/>
      <c r="TR37" s="424"/>
      <c r="TS37" s="424"/>
      <c r="TT37" s="424"/>
      <c r="TU37" s="424"/>
      <c r="TV37" s="424"/>
      <c r="TW37" s="424"/>
      <c r="TX37" s="424"/>
      <c r="TY37" s="424"/>
      <c r="TZ37" s="424"/>
      <c r="UA37" s="424"/>
      <c r="UB37" s="424"/>
      <c r="UC37" s="424"/>
      <c r="UD37" s="424"/>
      <c r="UE37" s="424"/>
      <c r="UF37" s="424"/>
      <c r="UG37" s="424"/>
      <c r="UH37" s="424"/>
      <c r="UI37" s="424"/>
      <c r="UJ37" s="424"/>
      <c r="UK37" s="424"/>
      <c r="UL37" s="424"/>
      <c r="UM37" s="424"/>
      <c r="UN37" s="424"/>
      <c r="UO37" s="424"/>
      <c r="UP37" s="424"/>
      <c r="UQ37" s="424"/>
      <c r="UR37" s="424"/>
      <c r="US37" s="424"/>
      <c r="UT37" s="424"/>
      <c r="UU37" s="424"/>
      <c r="UV37" s="424"/>
      <c r="UW37" s="424"/>
      <c r="UX37" s="424"/>
      <c r="UY37" s="424"/>
      <c r="UZ37" s="424"/>
      <c r="VA37" s="424"/>
      <c r="VB37" s="424"/>
      <c r="VC37" s="424"/>
      <c r="VD37" s="424"/>
      <c r="VE37" s="424"/>
      <c r="VF37" s="424"/>
      <c r="VG37" s="424"/>
      <c r="VH37" s="424"/>
      <c r="VI37" s="424"/>
      <c r="VJ37" s="424"/>
      <c r="VK37" s="424"/>
      <c r="VL37" s="424"/>
      <c r="VM37" s="424"/>
      <c r="VN37" s="424"/>
      <c r="VO37" s="424"/>
      <c r="VP37" s="424"/>
      <c r="VQ37" s="424"/>
      <c r="VR37" s="424"/>
      <c r="VS37" s="424"/>
      <c r="VT37" s="424"/>
      <c r="VU37" s="424"/>
      <c r="VV37" s="424"/>
      <c r="VW37" s="424"/>
      <c r="VX37" s="424"/>
      <c r="VY37" s="424"/>
      <c r="VZ37" s="424"/>
      <c r="WA37" s="424"/>
      <c r="WB37" s="424"/>
      <c r="WC37" s="424"/>
      <c r="WD37" s="424"/>
      <c r="WE37" s="424"/>
      <c r="WF37" s="424"/>
      <c r="WG37" s="424"/>
      <c r="WH37" s="424"/>
      <c r="WI37" s="424"/>
      <c r="WJ37" s="424"/>
      <c r="WK37" s="424"/>
      <c r="WL37" s="424"/>
      <c r="WM37" s="424"/>
      <c r="WN37" s="424"/>
      <c r="WO37" s="424"/>
      <c r="WP37" s="424"/>
      <c r="WQ37" s="424"/>
      <c r="WR37" s="424"/>
      <c r="WS37" s="424"/>
      <c r="WT37" s="424"/>
      <c r="WU37" s="424"/>
      <c r="WV37" s="424"/>
      <c r="WW37" s="424"/>
      <c r="WX37" s="424"/>
      <c r="WY37" s="424"/>
      <c r="WZ37" s="424"/>
      <c r="XA37" s="424"/>
      <c r="XB37" s="424"/>
      <c r="XC37" s="534"/>
      <c r="XD37" s="534"/>
      <c r="XE37" s="534"/>
      <c r="XF37" s="534"/>
      <c r="XG37" s="534"/>
      <c r="XH37" s="534"/>
      <c r="XI37" s="534"/>
      <c r="XJ37" s="534"/>
      <c r="XK37" s="534"/>
      <c r="XL37" s="534"/>
      <c r="XM37" s="534"/>
      <c r="XN37" s="534"/>
      <c r="XO37" s="534"/>
      <c r="XP37" s="534"/>
      <c r="XQ37" s="534"/>
      <c r="XR37" s="534"/>
      <c r="XS37" s="534"/>
      <c r="XT37" s="534"/>
      <c r="XU37" s="534"/>
      <c r="XV37" s="534"/>
      <c r="XW37" s="534"/>
      <c r="XX37" s="534"/>
      <c r="XY37" s="534"/>
      <c r="XZ37" s="534"/>
      <c r="YA37" s="534"/>
      <c r="YB37" s="534"/>
      <c r="YC37" s="534"/>
      <c r="YD37" s="534"/>
      <c r="YE37" s="534"/>
      <c r="YF37" s="534"/>
      <c r="YG37" s="534"/>
      <c r="YH37" s="534"/>
      <c r="YI37" s="534"/>
      <c r="YJ37" s="534"/>
      <c r="YK37" s="534"/>
      <c r="YL37" s="534"/>
      <c r="YM37" s="534"/>
      <c r="YN37" s="534"/>
      <c r="YO37" s="534"/>
      <c r="YP37" s="534"/>
      <c r="YQ37" s="534"/>
      <c r="YR37" s="534"/>
      <c r="YS37" s="534"/>
      <c r="YT37" s="534"/>
      <c r="YU37" s="534"/>
      <c r="YV37" s="534"/>
      <c r="YW37" s="534"/>
      <c r="YX37" s="534"/>
      <c r="YY37" s="534"/>
      <c r="YZ37" s="534"/>
      <c r="ZA37" s="534"/>
      <c r="ZB37" s="534"/>
      <c r="ZC37" s="534"/>
      <c r="ZD37" s="534"/>
      <c r="ZE37" s="534"/>
      <c r="ZF37" s="534"/>
      <c r="ZG37" s="534"/>
      <c r="ZH37" s="534"/>
      <c r="ZI37" s="534"/>
      <c r="ZJ37" s="535"/>
      <c r="ZK37" s="214"/>
      <c r="ZL37" s="214"/>
      <c r="ZM37" s="21"/>
      <c r="ZN37" s="21"/>
      <c r="ACI37" s="534"/>
      <c r="ACJ37" s="534"/>
      <c r="ACK37" s="534"/>
      <c r="ACL37" s="534"/>
      <c r="ACM37" s="534"/>
      <c r="ACN37" s="534"/>
      <c r="ACO37" s="534"/>
      <c r="ACP37" s="534"/>
      <c r="ACQ37" s="534"/>
      <c r="ACR37" s="534"/>
      <c r="ACS37" s="534"/>
      <c r="ACT37" s="534"/>
      <c r="ACU37" s="534"/>
      <c r="ACV37" s="534"/>
      <c r="ACW37" s="534"/>
      <c r="ACX37" s="534"/>
      <c r="ACY37" s="534"/>
      <c r="ACZ37" s="534"/>
      <c r="ADA37" s="534"/>
      <c r="ADB37" s="534"/>
      <c r="ADC37" s="534"/>
      <c r="ADD37" s="534"/>
      <c r="ADE37" s="534"/>
      <c r="ADF37" s="534"/>
      <c r="ADG37" s="534"/>
      <c r="ADH37" s="534"/>
      <c r="ADI37" s="534"/>
      <c r="ADJ37" s="534"/>
      <c r="AEP37" s="424"/>
      <c r="AEQ37" s="424"/>
      <c r="AER37" s="424"/>
      <c r="AES37" s="424"/>
      <c r="AET37" s="424"/>
      <c r="AEU37" s="424"/>
      <c r="AEV37" s="424"/>
      <c r="AEW37" s="424"/>
      <c r="AEX37" s="424"/>
      <c r="AEY37" s="536"/>
      <c r="AEZ37" s="536"/>
      <c r="AFA37" s="536"/>
      <c r="AFB37" s="536"/>
      <c r="ALG37" s="537"/>
      <c r="ALH37" s="537"/>
      <c r="ALI37" s="537"/>
      <c r="ALJ37" s="537"/>
      <c r="ALK37" s="537"/>
      <c r="ALL37" s="537"/>
      <c r="ALM37" s="537"/>
      <c r="ALN37" s="537"/>
      <c r="ALO37" s="537"/>
      <c r="ALP37" s="537"/>
      <c r="ALQ37" s="537"/>
      <c r="ALR37" s="537"/>
      <c r="ALS37" s="537"/>
      <c r="ALT37" s="537"/>
      <c r="ALU37" s="343"/>
      <c r="ALV37" s="343"/>
      <c r="BSN37" s="536"/>
      <c r="BSO37" s="536"/>
      <c r="BSP37" s="536"/>
      <c r="BSQ37" s="536"/>
      <c r="BSR37" s="536"/>
      <c r="BSS37" s="536"/>
      <c r="BST37" s="536"/>
      <c r="BSU37" s="536"/>
      <c r="BSV37" s="536"/>
      <c r="BSW37" s="536"/>
      <c r="BYB37" s="230"/>
      <c r="BYC37" s="230"/>
      <c r="BYD37" s="143"/>
      <c r="BYE37" s="143"/>
      <c r="BYF37" s="143"/>
      <c r="BYG37" s="143"/>
      <c r="BYH37" s="537"/>
      <c r="BYI37" s="537"/>
      <c r="BYJ37" s="537"/>
      <c r="BYK37" s="537"/>
      <c r="BYZ37" s="536"/>
      <c r="BZA37" s="536"/>
      <c r="BZB37" s="536"/>
      <c r="BZC37" s="536"/>
      <c r="BZD37" s="536"/>
      <c r="BZE37" s="536"/>
      <c r="BZF37" s="536"/>
      <c r="BZG37" s="536"/>
      <c r="BZH37" s="536"/>
      <c r="BZI37" s="536"/>
    </row>
    <row r="38" spans="1:1010 1200:2037" s="321" customFormat="1" ht="17.25" thickBot="1">
      <c r="Z38" s="228"/>
      <c r="AA38" s="228"/>
      <c r="AB38" s="228"/>
      <c r="AC38" s="228"/>
      <c r="AD38" s="228"/>
      <c r="AE38" s="311"/>
      <c r="AF38" s="228"/>
      <c r="AG38" s="228"/>
      <c r="AH38" s="228"/>
      <c r="AI38" s="228"/>
      <c r="AJ38" s="228"/>
      <c r="AK38" s="228"/>
      <c r="AL38" s="228"/>
      <c r="AM38" s="228"/>
      <c r="AN38" s="228"/>
      <c r="AO38" s="228"/>
      <c r="AP38" s="228"/>
      <c r="AQ38" s="228"/>
      <c r="AR38" s="228"/>
      <c r="AS38" s="228"/>
      <c r="AT38" s="228"/>
      <c r="AU38" s="228"/>
      <c r="AV38" s="228"/>
      <c r="AW38" s="228"/>
      <c r="AX38" s="228"/>
      <c r="AY38" s="228"/>
      <c r="AZ38" s="228"/>
      <c r="BA38" s="228"/>
      <c r="BB38" s="228"/>
      <c r="BC38" s="228"/>
      <c r="BD38" s="228"/>
      <c r="BE38" s="228"/>
      <c r="BF38" s="228"/>
      <c r="BG38" s="228"/>
      <c r="BH38" s="424"/>
      <c r="BI38" s="424"/>
      <c r="BJ38" s="424"/>
      <c r="BK38" s="424"/>
      <c r="BL38" s="424"/>
      <c r="BM38" s="424"/>
      <c r="BN38" s="424"/>
      <c r="BO38" s="424"/>
      <c r="BP38" s="424"/>
      <c r="BQ38" s="424"/>
      <c r="BR38" s="424"/>
      <c r="BS38" s="424"/>
      <c r="BT38" s="424"/>
      <c r="BU38" s="424"/>
      <c r="BV38" s="424"/>
      <c r="BW38" s="424"/>
      <c r="BX38" s="424"/>
      <c r="BY38" s="424"/>
      <c r="BZ38" s="424"/>
      <c r="CA38" s="424"/>
      <c r="CB38" s="424"/>
      <c r="CC38" s="424"/>
      <c r="CD38" s="424"/>
      <c r="CE38" s="424"/>
      <c r="CF38" s="424"/>
      <c r="CG38" s="424"/>
      <c r="CH38" s="424"/>
      <c r="CI38" s="424"/>
      <c r="CJ38" s="424"/>
      <c r="CK38" s="424"/>
      <c r="CL38" s="424"/>
      <c r="CM38" s="424"/>
      <c r="CN38" s="424"/>
      <c r="CO38" s="424"/>
      <c r="CP38" s="424"/>
      <c r="CQ38" s="424"/>
      <c r="CR38" s="424"/>
      <c r="CS38" s="424"/>
      <c r="CT38" s="424"/>
      <c r="CU38" s="424"/>
      <c r="CV38" s="424"/>
      <c r="CW38" s="424"/>
      <c r="CX38" s="424"/>
      <c r="CY38" s="424"/>
      <c r="CZ38" s="424"/>
      <c r="DA38" s="424"/>
      <c r="DB38" s="424"/>
      <c r="DC38" s="424"/>
      <c r="DD38" s="424"/>
      <c r="DE38" s="424"/>
      <c r="DF38" s="424"/>
      <c r="DG38" s="424"/>
      <c r="DH38" s="424"/>
      <c r="DI38" s="424"/>
      <c r="DJ38" s="424"/>
      <c r="DK38" s="424"/>
      <c r="DL38" s="424"/>
      <c r="DM38" s="424"/>
      <c r="DN38" s="424"/>
      <c r="DO38" s="424"/>
      <c r="DP38" s="424"/>
      <c r="DQ38" s="424"/>
      <c r="DR38" s="424"/>
      <c r="DS38" s="424"/>
      <c r="DT38" s="424"/>
      <c r="DU38" s="424"/>
      <c r="DV38" s="424"/>
      <c r="DW38" s="424"/>
      <c r="DX38" s="424"/>
      <c r="DY38" s="424"/>
      <c r="DZ38" s="424"/>
      <c r="EA38" s="424"/>
      <c r="EB38" s="424"/>
      <c r="EC38" s="424"/>
      <c r="ED38" s="424"/>
      <c r="EE38" s="424"/>
      <c r="EF38" s="424"/>
      <c r="EG38" s="424"/>
      <c r="EH38" s="424"/>
      <c r="EI38" s="424"/>
      <c r="EJ38" s="424"/>
      <c r="EK38" s="424"/>
      <c r="EL38" s="424"/>
      <c r="EM38" s="424"/>
      <c r="EN38" s="424"/>
      <c r="EO38" s="424"/>
      <c r="EP38" s="424"/>
      <c r="EQ38" s="424"/>
      <c r="ER38" s="424"/>
      <c r="ES38" s="424"/>
      <c r="ET38" s="424"/>
      <c r="EU38" s="424"/>
      <c r="EV38" s="424"/>
      <c r="EW38" s="424"/>
      <c r="EX38" s="424"/>
      <c r="EY38" s="424"/>
      <c r="EZ38" s="424"/>
      <c r="FA38" s="424"/>
      <c r="FB38" s="424"/>
      <c r="FC38" s="424"/>
      <c r="FD38" s="424"/>
      <c r="FE38" s="424"/>
      <c r="FF38" s="424"/>
      <c r="FG38" s="424"/>
      <c r="FH38" s="424"/>
      <c r="FI38" s="424"/>
      <c r="FJ38" s="424"/>
      <c r="FK38" s="424"/>
      <c r="FL38" s="424"/>
      <c r="FM38" s="424"/>
      <c r="FN38" s="424"/>
      <c r="FO38" s="21"/>
      <c r="FP38" s="424"/>
      <c r="FQ38" s="4"/>
      <c r="FR38" s="424"/>
      <c r="FS38" s="424"/>
      <c r="FT38" s="424"/>
      <c r="FU38" s="424"/>
      <c r="FV38" s="424"/>
      <c r="FW38" s="424"/>
      <c r="FX38" s="424"/>
      <c r="FY38" s="424"/>
      <c r="FZ38" s="424"/>
      <c r="GA38" s="424"/>
      <c r="GB38" s="424"/>
      <c r="GC38" s="424"/>
      <c r="GD38" s="424"/>
      <c r="GE38" s="424"/>
      <c r="GF38" s="424"/>
      <c r="GG38" s="424"/>
      <c r="GH38" s="424"/>
      <c r="GI38" s="424"/>
      <c r="GJ38" s="424"/>
      <c r="GK38" s="424"/>
      <c r="GL38" s="424"/>
      <c r="GM38" s="424"/>
      <c r="GN38" s="424"/>
      <c r="GO38" s="424"/>
      <c r="GP38" s="424"/>
      <c r="GQ38" s="424"/>
      <c r="GR38" s="424"/>
      <c r="GS38" s="424"/>
      <c r="GT38" s="424"/>
      <c r="GU38" s="424"/>
      <c r="GV38" s="424"/>
      <c r="GW38" s="424"/>
      <c r="GX38" s="424"/>
      <c r="GY38" s="424"/>
      <c r="GZ38" s="424"/>
      <c r="HA38" s="424"/>
      <c r="HB38" s="424"/>
      <c r="HC38" s="424"/>
      <c r="HD38" s="424"/>
      <c r="HE38" s="424"/>
      <c r="HF38" s="424"/>
      <c r="HG38" s="424"/>
      <c r="HH38" s="424"/>
      <c r="HI38" s="424"/>
      <c r="HJ38" s="424"/>
      <c r="HK38" s="424"/>
      <c r="HL38" s="424"/>
      <c r="HM38" s="424"/>
      <c r="HN38" s="424"/>
      <c r="HO38" s="424"/>
      <c r="HP38" s="424"/>
      <c r="HQ38" s="424"/>
      <c r="HR38" s="424"/>
      <c r="HS38" s="424"/>
      <c r="HT38" s="424"/>
      <c r="HU38" s="424"/>
      <c r="HV38" s="424"/>
      <c r="HW38" s="424"/>
      <c r="HX38" s="424"/>
      <c r="HY38" s="424"/>
      <c r="HZ38" s="424"/>
      <c r="IA38" s="424"/>
      <c r="IB38" s="424"/>
      <c r="IC38" s="424"/>
      <c r="ID38" s="424"/>
      <c r="IE38" s="424"/>
      <c r="IF38" s="424"/>
      <c r="IG38" s="424"/>
      <c r="IH38" s="424"/>
      <c r="II38" s="424"/>
      <c r="IJ38" s="424"/>
      <c r="IK38" s="424"/>
      <c r="IL38" s="424"/>
      <c r="IM38" s="424"/>
      <c r="IN38" s="424"/>
      <c r="IO38" s="424"/>
      <c r="IP38" s="424"/>
      <c r="IQ38" s="424"/>
      <c r="IR38" s="424"/>
      <c r="IS38" s="424"/>
      <c r="IT38" s="424"/>
      <c r="IU38" s="424"/>
      <c r="IV38" s="424"/>
      <c r="IW38" s="424"/>
      <c r="IX38" s="424"/>
      <c r="IY38" s="424"/>
      <c r="IZ38" s="424"/>
      <c r="JA38" s="424"/>
      <c r="JB38" s="424"/>
      <c r="JC38" s="424"/>
      <c r="JD38" s="424"/>
      <c r="JE38" s="424"/>
      <c r="JF38" s="424"/>
      <c r="JG38" s="424"/>
      <c r="JH38" s="424"/>
      <c r="JI38" s="424"/>
      <c r="JJ38" s="424"/>
      <c r="JK38" s="424"/>
      <c r="JL38" s="424"/>
      <c r="JM38" s="424"/>
      <c r="JN38" s="424"/>
      <c r="JO38" s="424"/>
      <c r="JP38" s="424"/>
      <c r="JQ38" s="424"/>
      <c r="JR38" s="424"/>
      <c r="JS38" s="424"/>
      <c r="JT38" s="424"/>
      <c r="JU38" s="424"/>
      <c r="JV38" s="424"/>
      <c r="JW38" s="424"/>
      <c r="JX38" s="424"/>
      <c r="JY38" s="424"/>
      <c r="JZ38" s="424"/>
      <c r="KA38" s="424"/>
      <c r="KV38" s="228"/>
      <c r="KW38" s="228"/>
      <c r="KX38" s="228"/>
      <c r="KY38" s="228"/>
      <c r="KZ38" s="228"/>
      <c r="LA38" s="228"/>
      <c r="LB38" s="228"/>
      <c r="LC38" s="228"/>
      <c r="LD38" s="343"/>
      <c r="LE38" s="343"/>
      <c r="NJ38" s="424"/>
      <c r="NK38" s="424"/>
      <c r="NL38" s="424"/>
      <c r="NM38" s="424"/>
      <c r="NN38" s="424"/>
      <c r="NO38" s="424"/>
      <c r="NP38" s="424"/>
      <c r="NQ38" s="424"/>
      <c r="NR38" s="424"/>
      <c r="NS38" s="424"/>
      <c r="NT38" s="424"/>
      <c r="NU38" s="228"/>
      <c r="NV38" s="228"/>
      <c r="NW38" s="228"/>
      <c r="NX38" s="228"/>
      <c r="NY38" s="228"/>
      <c r="NZ38" s="228"/>
      <c r="OA38" s="228"/>
      <c r="OB38" s="228"/>
      <c r="OC38" s="228"/>
      <c r="OD38" s="228"/>
      <c r="OE38" s="228"/>
      <c r="OF38" s="228"/>
      <c r="OG38" s="228"/>
      <c r="OH38" s="228"/>
      <c r="OI38" s="228"/>
      <c r="OJ38" s="228"/>
      <c r="OK38" s="424"/>
      <c r="OL38" s="424"/>
      <c r="OM38" s="424"/>
      <c r="ON38" s="424"/>
      <c r="OO38" s="424"/>
      <c r="OP38" s="424"/>
      <c r="OQ38" s="424"/>
      <c r="OR38" s="424"/>
      <c r="OS38" s="424"/>
      <c r="OT38" s="424"/>
      <c r="OU38" s="424"/>
      <c r="OV38" s="424"/>
      <c r="OW38" s="424"/>
      <c r="OX38" s="424"/>
      <c r="OY38" s="424"/>
      <c r="OZ38" s="424"/>
      <c r="PA38" s="424"/>
      <c r="PB38" s="424"/>
      <c r="PC38" s="424"/>
      <c r="PD38" s="424"/>
      <c r="PE38" s="424"/>
      <c r="PF38" s="424"/>
      <c r="PG38" s="424"/>
      <c r="PH38" s="424"/>
      <c r="PI38" s="424"/>
      <c r="PJ38" s="424"/>
      <c r="PK38" s="424"/>
      <c r="PL38" s="424"/>
      <c r="PM38" s="424"/>
      <c r="PN38" s="424"/>
      <c r="PO38" s="424"/>
      <c r="PP38" s="424"/>
      <c r="PQ38" s="424"/>
      <c r="PR38" s="424"/>
      <c r="PS38" s="424"/>
      <c r="PT38" s="424"/>
      <c r="PU38" s="424"/>
      <c r="PV38" s="424"/>
      <c r="PW38" s="424"/>
      <c r="PX38" s="424"/>
      <c r="PY38" s="424"/>
      <c r="PZ38" s="424"/>
      <c r="QA38" s="424"/>
      <c r="QB38" s="424"/>
      <c r="QC38" s="424"/>
      <c r="QD38" s="424"/>
      <c r="QE38" s="424"/>
      <c r="QF38" s="424"/>
      <c r="QG38" s="424"/>
      <c r="QH38" s="424"/>
      <c r="QI38" s="424"/>
      <c r="QJ38" s="424"/>
      <c r="QK38" s="424"/>
      <c r="QL38" s="424"/>
      <c r="QM38" s="424"/>
      <c r="QN38" s="424"/>
      <c r="QO38" s="424"/>
      <c r="QP38" s="424"/>
      <c r="QQ38" s="424"/>
      <c r="QR38" s="424"/>
      <c r="QS38" s="424"/>
      <c r="QT38" s="424"/>
      <c r="QU38" s="424"/>
      <c r="QV38" s="424"/>
      <c r="QW38" s="424"/>
      <c r="QX38" s="424"/>
      <c r="QY38" s="424"/>
      <c r="QZ38" s="424"/>
      <c r="RA38" s="424"/>
      <c r="RB38" s="424"/>
      <c r="RC38" s="424"/>
      <c r="RD38" s="424"/>
      <c r="RE38" s="424"/>
      <c r="RF38" s="424"/>
      <c r="RG38" s="424"/>
      <c r="RH38" s="424"/>
      <c r="RI38" s="424"/>
      <c r="RJ38" s="424"/>
      <c r="RK38" s="424"/>
      <c r="RL38" s="424"/>
      <c r="RM38" s="424"/>
      <c r="RN38" s="424"/>
      <c r="RO38" s="424"/>
      <c r="RP38" s="424"/>
      <c r="RQ38" s="424"/>
      <c r="RR38" s="424"/>
      <c r="RS38" s="424"/>
      <c r="RT38" s="424"/>
      <c r="RU38" s="424"/>
      <c r="RV38" s="424"/>
      <c r="RW38" s="424"/>
      <c r="RX38" s="424"/>
      <c r="RY38" s="424"/>
      <c r="RZ38" s="424"/>
      <c r="SA38" s="424"/>
      <c r="SB38" s="424"/>
      <c r="SC38" s="424"/>
      <c r="SD38" s="424"/>
      <c r="SE38" s="424"/>
      <c r="SF38" s="424"/>
      <c r="SG38" s="424"/>
      <c r="SH38" s="424"/>
      <c r="SI38" s="424"/>
      <c r="SJ38" s="424"/>
      <c r="SK38" s="424"/>
      <c r="SL38" s="424"/>
      <c r="SM38" s="424"/>
      <c r="SN38" s="424"/>
      <c r="SO38" s="424"/>
      <c r="SP38" s="424"/>
      <c r="SQ38" s="424"/>
      <c r="SR38" s="424"/>
      <c r="SS38" s="424"/>
      <c r="ST38" s="424"/>
      <c r="SU38" s="424"/>
      <c r="SV38" s="424"/>
      <c r="SW38" s="424"/>
      <c r="SX38" s="424"/>
      <c r="SY38" s="424"/>
      <c r="SZ38" s="424"/>
      <c r="TA38" s="424"/>
      <c r="TB38" s="424"/>
      <c r="TC38" s="424"/>
      <c r="TD38" s="424"/>
      <c r="TE38" s="424"/>
      <c r="TF38" s="424"/>
      <c r="TG38" s="424"/>
      <c r="TH38" s="424"/>
      <c r="TI38" s="424"/>
      <c r="TJ38" s="424"/>
      <c r="TK38" s="424"/>
      <c r="TL38" s="424"/>
      <c r="TM38" s="424"/>
      <c r="TN38" s="424"/>
      <c r="TO38" s="424"/>
      <c r="TP38" s="424"/>
      <c r="TQ38" s="424"/>
      <c r="TR38" s="424"/>
      <c r="TS38" s="424"/>
      <c r="TT38" s="424"/>
      <c r="TU38" s="424"/>
      <c r="TV38" s="424"/>
      <c r="TW38" s="424"/>
      <c r="TX38" s="424"/>
      <c r="TY38" s="424"/>
      <c r="TZ38" s="424"/>
      <c r="UA38" s="424"/>
      <c r="UB38" s="424"/>
      <c r="UC38" s="424"/>
      <c r="UD38" s="424"/>
      <c r="UE38" s="424"/>
      <c r="UF38" s="424"/>
      <c r="UG38" s="424"/>
      <c r="UH38" s="424"/>
      <c r="UI38" s="424"/>
      <c r="UJ38" s="424"/>
      <c r="UK38" s="424"/>
      <c r="UL38" s="424"/>
      <c r="UM38" s="424"/>
      <c r="UN38" s="424"/>
      <c r="UO38" s="424"/>
      <c r="UP38" s="424"/>
      <c r="UQ38" s="424"/>
      <c r="UR38" s="424"/>
      <c r="US38" s="424"/>
      <c r="UT38" s="424"/>
      <c r="UU38" s="424"/>
      <c r="UV38" s="424"/>
      <c r="UW38" s="424"/>
      <c r="UX38" s="424"/>
      <c r="UY38" s="424"/>
      <c r="UZ38" s="424"/>
      <c r="VA38" s="424"/>
      <c r="VB38" s="424"/>
      <c r="VC38" s="424"/>
      <c r="VD38" s="424"/>
      <c r="VE38" s="424"/>
      <c r="VF38" s="424"/>
      <c r="VG38" s="424"/>
      <c r="VH38" s="424"/>
      <c r="VI38" s="424"/>
      <c r="VJ38" s="424"/>
      <c r="VK38" s="424"/>
      <c r="VL38" s="424"/>
      <c r="VM38" s="424"/>
      <c r="VN38" s="424"/>
      <c r="VO38" s="424"/>
      <c r="VP38" s="424"/>
      <c r="VQ38" s="424"/>
      <c r="VR38" s="424"/>
      <c r="VS38" s="424"/>
      <c r="VT38" s="424"/>
      <c r="VU38" s="424"/>
      <c r="VV38" s="424"/>
      <c r="VW38" s="424"/>
      <c r="VX38" s="424"/>
      <c r="VY38" s="424"/>
      <c r="VZ38" s="424"/>
      <c r="WA38" s="424"/>
      <c r="WB38" s="424"/>
      <c r="WC38" s="424"/>
      <c r="WD38" s="424"/>
      <c r="WE38" s="424"/>
      <c r="WF38" s="424"/>
      <c r="WG38" s="424"/>
      <c r="WH38" s="424"/>
      <c r="WI38" s="424"/>
      <c r="WJ38" s="424"/>
      <c r="WK38" s="424"/>
      <c r="WL38" s="424"/>
      <c r="WM38" s="424"/>
      <c r="WN38" s="424"/>
      <c r="WO38" s="424"/>
      <c r="WP38" s="424"/>
      <c r="WQ38" s="424"/>
      <c r="WR38" s="424"/>
      <c r="WS38" s="424"/>
      <c r="WT38" s="424"/>
      <c r="WU38" s="424"/>
      <c r="WV38" s="424"/>
      <c r="WW38" s="424"/>
      <c r="WX38" s="424"/>
      <c r="WY38" s="424"/>
      <c r="WZ38" s="424"/>
      <c r="XA38" s="424"/>
      <c r="XB38" s="424"/>
      <c r="XC38" s="534"/>
      <c r="XD38" s="534"/>
      <c r="XE38" s="534"/>
      <c r="XF38" s="534"/>
      <c r="XG38" s="534"/>
      <c r="XH38" s="534"/>
      <c r="XI38" s="534"/>
      <c r="XJ38" s="534"/>
      <c r="XK38" s="534"/>
      <c r="XL38" s="534"/>
      <c r="XM38" s="534"/>
      <c r="XN38" s="534"/>
      <c r="XO38" s="534"/>
      <c r="XP38" s="534"/>
      <c r="XQ38" s="534"/>
      <c r="XR38" s="534"/>
      <c r="XS38" s="534"/>
      <c r="XT38" s="538"/>
      <c r="XU38" s="534"/>
      <c r="XV38" s="534"/>
      <c r="XW38" s="534"/>
      <c r="XX38" s="534"/>
      <c r="XY38" s="534"/>
      <c r="XZ38" s="534"/>
      <c r="YA38" s="534"/>
      <c r="YB38" s="534"/>
      <c r="YC38" s="534"/>
      <c r="YD38" s="534"/>
      <c r="YE38" s="534"/>
      <c r="YF38" s="534"/>
      <c r="YG38" s="534"/>
      <c r="YH38" s="534"/>
      <c r="YI38" s="534"/>
      <c r="YJ38" s="534"/>
      <c r="YK38" s="534"/>
      <c r="YL38" s="534"/>
      <c r="YM38" s="534"/>
      <c r="YN38" s="534"/>
      <c r="YO38" s="534"/>
      <c r="YP38" s="534"/>
      <c r="YQ38" s="534"/>
      <c r="YR38" s="534"/>
      <c r="YS38" s="534"/>
      <c r="YT38" s="534"/>
      <c r="YU38" s="534"/>
      <c r="YV38" s="534"/>
      <c r="YW38" s="534"/>
      <c r="YX38" s="534"/>
      <c r="YY38" s="534"/>
      <c r="YZ38" s="534"/>
      <c r="ZA38" s="534"/>
      <c r="ZB38" s="534"/>
      <c r="ZC38" s="534"/>
      <c r="ZD38" s="534"/>
      <c r="ZE38" s="534"/>
      <c r="ZF38" s="534"/>
      <c r="ZG38" s="534"/>
      <c r="ZH38" s="534"/>
      <c r="ZI38" s="534"/>
      <c r="ZJ38" s="535"/>
      <c r="ZK38" s="214"/>
      <c r="ZL38" s="214"/>
      <c r="ZM38" s="21"/>
      <c r="ZN38" s="21"/>
      <c r="ACI38" s="534"/>
      <c r="ACJ38" s="534"/>
      <c r="ACK38" s="534"/>
      <c r="ACL38" s="534"/>
      <c r="ACM38" s="534"/>
      <c r="ACN38" s="534"/>
      <c r="ACO38" s="534"/>
      <c r="ACP38" s="534"/>
      <c r="ACQ38" s="534"/>
      <c r="ACR38" s="534"/>
      <c r="ACS38" s="534"/>
      <c r="ACT38" s="534"/>
      <c r="ACU38" s="534"/>
      <c r="ACV38" s="534"/>
      <c r="ACW38" s="534"/>
      <c r="ACX38" s="534"/>
      <c r="ACY38" s="534"/>
      <c r="ACZ38" s="534"/>
      <c r="ADA38" s="534"/>
      <c r="ADB38" s="534"/>
      <c r="ADC38" s="534"/>
      <c r="ADD38" s="534"/>
      <c r="ADE38" s="534"/>
      <c r="ADF38" s="534"/>
      <c r="ADG38" s="534"/>
      <c r="ADH38" s="534"/>
      <c r="ADI38" s="534"/>
      <c r="ADJ38" s="534"/>
      <c r="AEP38" s="424"/>
      <c r="AEQ38" s="424"/>
      <c r="AER38" s="424"/>
      <c r="AES38" s="424"/>
      <c r="AET38" s="424"/>
      <c r="AEU38" s="424"/>
      <c r="AEV38" s="424"/>
      <c r="AEW38" s="424"/>
      <c r="AEX38" s="424"/>
      <c r="AEY38" s="536"/>
      <c r="AEZ38" s="536"/>
      <c r="AFA38" s="536"/>
      <c r="AFB38" s="536"/>
      <c r="ALG38" s="537"/>
      <c r="ALH38" s="537"/>
      <c r="ALI38" s="537"/>
      <c r="ALJ38" s="537"/>
      <c r="ALK38" s="537"/>
      <c r="ALL38" s="537"/>
      <c r="ALM38" s="537"/>
      <c r="ALN38" s="537"/>
      <c r="ALO38" s="537"/>
      <c r="ALP38" s="537"/>
      <c r="ALQ38" s="537"/>
      <c r="ALR38" s="537"/>
      <c r="ALS38" s="537"/>
      <c r="ALT38" s="537"/>
      <c r="ALU38" s="343"/>
      <c r="ALV38" s="343"/>
      <c r="BSN38" s="536"/>
      <c r="BSO38" s="536"/>
      <c r="BSP38" s="536"/>
      <c r="BSQ38" s="536"/>
      <c r="BSR38" s="536"/>
      <c r="BSS38" s="536"/>
      <c r="BST38" s="536"/>
      <c r="BSU38" s="536"/>
      <c r="BSV38" s="536"/>
      <c r="BSW38" s="536"/>
      <c r="BYB38" s="230"/>
      <c r="BYC38" s="230"/>
      <c r="BYD38" s="143"/>
      <c r="BYE38" s="143"/>
      <c r="BYF38" s="143"/>
      <c r="BYG38" s="143"/>
      <c r="BYH38" s="537"/>
      <c r="BYI38" s="537"/>
      <c r="BYJ38" s="537"/>
      <c r="BYK38" s="537"/>
      <c r="BYZ38" s="536"/>
      <c r="BZA38" s="536"/>
      <c r="BZB38" s="536"/>
      <c r="BZC38" s="536"/>
      <c r="BZD38" s="536"/>
      <c r="BZE38" s="536"/>
      <c r="BZF38" s="536"/>
      <c r="BZG38" s="536"/>
      <c r="BZH38" s="536"/>
      <c r="BZI38" s="536"/>
    </row>
    <row r="39" spans="1:1010 1200:2037" s="321" customFormat="1">
      <c r="Z39" s="228"/>
      <c r="AA39" s="228"/>
      <c r="AB39" s="228"/>
      <c r="AC39" s="228"/>
      <c r="AD39" s="228"/>
      <c r="AE39" s="311"/>
      <c r="AF39" s="228"/>
      <c r="AG39" s="228"/>
      <c r="AH39" s="228"/>
      <c r="AI39" s="228"/>
      <c r="AJ39" s="228"/>
      <c r="AK39" s="228"/>
      <c r="AL39" s="228"/>
      <c r="AM39" s="228"/>
      <c r="AN39" s="228"/>
      <c r="AO39" s="228"/>
      <c r="AP39" s="228"/>
      <c r="AQ39" s="228"/>
      <c r="AR39" s="228"/>
      <c r="AS39" s="228"/>
      <c r="AT39" s="228"/>
      <c r="AU39" s="228"/>
      <c r="AV39" s="228"/>
      <c r="AW39" s="228"/>
      <c r="AX39" s="228"/>
      <c r="AY39" s="228"/>
      <c r="AZ39" s="228"/>
      <c r="BA39" s="228"/>
      <c r="BB39" s="228"/>
      <c r="BC39" s="228"/>
      <c r="BD39" s="228"/>
      <c r="BE39" s="228"/>
      <c r="BF39" s="228"/>
      <c r="BG39" s="228"/>
      <c r="BH39" s="424"/>
      <c r="BI39" s="424"/>
      <c r="BJ39" s="424"/>
      <c r="BK39" s="424"/>
      <c r="BL39" s="424"/>
      <c r="BM39" s="424"/>
      <c r="BN39" s="424"/>
      <c r="BO39" s="424"/>
      <c r="BP39" s="424"/>
      <c r="BQ39" s="424"/>
      <c r="BR39" s="424"/>
      <c r="BS39" s="424"/>
      <c r="BT39" s="424"/>
      <c r="BU39" s="424"/>
      <c r="BV39" s="424"/>
      <c r="BW39" s="424"/>
      <c r="BX39" s="424"/>
      <c r="BY39" s="424"/>
      <c r="BZ39" s="424"/>
      <c r="CA39" s="424"/>
      <c r="CB39" s="424"/>
      <c r="CC39" s="424"/>
      <c r="CD39" s="424"/>
      <c r="CE39" s="424"/>
      <c r="CF39" s="424"/>
      <c r="CG39" s="424"/>
      <c r="CH39" s="424"/>
      <c r="CI39" s="424"/>
      <c r="CJ39" s="424"/>
      <c r="CK39" s="424"/>
      <c r="CL39" s="424"/>
      <c r="CM39" s="424"/>
      <c r="CN39" s="424"/>
      <c r="CO39" s="424"/>
      <c r="CP39" s="424"/>
      <c r="CQ39" s="424"/>
      <c r="CR39" s="424"/>
      <c r="CS39" s="424"/>
      <c r="CT39" s="424"/>
      <c r="CU39" s="424"/>
      <c r="CV39" s="424"/>
      <c r="CW39" s="424"/>
      <c r="CX39" s="424"/>
      <c r="CY39" s="424"/>
      <c r="CZ39" s="424"/>
      <c r="DA39" s="424"/>
      <c r="DB39" s="424"/>
      <c r="DC39" s="424"/>
      <c r="DD39" s="424"/>
      <c r="DE39" s="424"/>
      <c r="DF39" s="424"/>
      <c r="DG39" s="424"/>
      <c r="DH39" s="424"/>
      <c r="DI39" s="424"/>
      <c r="DJ39" s="424"/>
      <c r="DK39" s="424"/>
      <c r="DL39" s="424"/>
      <c r="DM39" s="424"/>
      <c r="DN39" s="424"/>
      <c r="DO39" s="424"/>
      <c r="DP39" s="424"/>
      <c r="DQ39" s="424"/>
      <c r="DR39" s="424"/>
      <c r="DS39" s="424"/>
      <c r="DT39" s="424"/>
      <c r="DU39" s="424"/>
      <c r="DV39" s="424"/>
      <c r="DW39" s="424"/>
      <c r="DX39" s="424"/>
      <c r="DY39" s="424"/>
      <c r="DZ39" s="424"/>
      <c r="EA39" s="424"/>
      <c r="EB39" s="424"/>
      <c r="EC39" s="424"/>
      <c r="ED39" s="424"/>
      <c r="EE39" s="424"/>
      <c r="EF39" s="424"/>
      <c r="EG39" s="424"/>
      <c r="EH39" s="424"/>
      <c r="EI39" s="424"/>
      <c r="EJ39" s="424"/>
      <c r="EK39" s="424"/>
      <c r="EL39" s="424"/>
      <c r="EM39" s="424"/>
      <c r="EN39" s="424"/>
      <c r="EO39" s="424"/>
      <c r="EP39" s="424"/>
      <c r="EQ39" s="424"/>
      <c r="ER39" s="424"/>
      <c r="ES39" s="424"/>
      <c r="ET39" s="424"/>
      <c r="EU39" s="424"/>
      <c r="EV39" s="424"/>
      <c r="EW39" s="424"/>
      <c r="EX39" s="424"/>
      <c r="EY39" s="424"/>
      <c r="EZ39" s="424"/>
      <c r="FA39" s="424"/>
      <c r="FB39" s="424"/>
      <c r="FC39" s="424"/>
      <c r="FD39" s="424"/>
      <c r="FE39" s="424"/>
      <c r="FF39" s="424"/>
      <c r="FG39" s="424"/>
      <c r="FH39" s="424"/>
      <c r="FI39" s="424"/>
      <c r="FJ39" s="424"/>
      <c r="FK39" s="424"/>
      <c r="FL39" s="424"/>
      <c r="FM39" s="424"/>
      <c r="FN39" s="424"/>
      <c r="FO39" s="21"/>
      <c r="FP39" s="424"/>
      <c r="FQ39" s="4"/>
      <c r="FR39" s="424"/>
      <c r="FS39" s="424"/>
      <c r="FT39" s="424"/>
      <c r="FU39" s="424"/>
      <c r="FV39" s="424"/>
      <c r="FW39" s="424"/>
      <c r="FX39" s="424"/>
      <c r="FY39" s="424"/>
      <c r="FZ39" s="424"/>
      <c r="GA39" s="424"/>
      <c r="GB39" s="424"/>
      <c r="GC39" s="424"/>
      <c r="GD39" s="424"/>
      <c r="GE39" s="424"/>
      <c r="GF39" s="424"/>
      <c r="GG39" s="424"/>
      <c r="GH39" s="424"/>
      <c r="GI39" s="424"/>
      <c r="GJ39" s="424"/>
      <c r="GK39" s="424"/>
      <c r="GL39" s="424"/>
      <c r="GM39" s="424"/>
      <c r="GN39" s="424"/>
      <c r="GO39" s="424"/>
      <c r="GP39" s="424"/>
      <c r="GQ39" s="424"/>
      <c r="GR39" s="424"/>
      <c r="GS39" s="424"/>
      <c r="GT39" s="424"/>
      <c r="GU39" s="424"/>
      <c r="GV39" s="424"/>
      <c r="GW39" s="424"/>
      <c r="GX39" s="424"/>
      <c r="GY39" s="424"/>
      <c r="GZ39" s="424"/>
      <c r="HA39" s="424"/>
      <c r="HB39" s="424"/>
      <c r="HC39" s="424"/>
      <c r="HD39" s="424"/>
      <c r="HE39" s="424"/>
      <c r="HF39" s="424"/>
      <c r="HG39" s="424"/>
      <c r="HH39" s="424"/>
      <c r="HI39" s="424"/>
      <c r="HJ39" s="424"/>
      <c r="HK39" s="424"/>
      <c r="HL39" s="424"/>
      <c r="HM39" s="424"/>
      <c r="HN39" s="424"/>
      <c r="HO39" s="424"/>
      <c r="HP39" s="424"/>
      <c r="HQ39" s="424"/>
      <c r="HR39" s="424"/>
      <c r="HS39" s="424"/>
      <c r="HT39" s="424"/>
      <c r="HU39" s="424"/>
      <c r="HV39" s="424"/>
      <c r="HW39" s="424"/>
      <c r="HX39" s="424"/>
      <c r="HY39" s="424"/>
      <c r="HZ39" s="424"/>
      <c r="IA39" s="424"/>
      <c r="IB39" s="424"/>
      <c r="IC39" s="424"/>
      <c r="ID39" s="424"/>
      <c r="IE39" s="424"/>
      <c r="IF39" s="424"/>
      <c r="IG39" s="424"/>
      <c r="IH39" s="424"/>
      <c r="II39" s="424"/>
      <c r="IJ39" s="424"/>
      <c r="IK39" s="424"/>
      <c r="IL39" s="424"/>
      <c r="IM39" s="424"/>
      <c r="IN39" s="424"/>
      <c r="IO39" s="424"/>
      <c r="IP39" s="424"/>
      <c r="IQ39" s="424"/>
      <c r="IR39" s="424"/>
      <c r="IS39" s="424"/>
      <c r="IT39" s="424"/>
      <c r="IU39" s="424"/>
      <c r="IV39" s="424"/>
      <c r="IW39" s="424"/>
      <c r="IX39" s="424"/>
      <c r="IY39" s="424"/>
      <c r="IZ39" s="424"/>
      <c r="JA39" s="424"/>
      <c r="JB39" s="424"/>
      <c r="JC39" s="424"/>
      <c r="JD39" s="424"/>
      <c r="JE39" s="424"/>
      <c r="JF39" s="424"/>
      <c r="JG39" s="424"/>
      <c r="JH39" s="424"/>
      <c r="JI39" s="424"/>
      <c r="JJ39" s="424"/>
      <c r="JK39" s="424"/>
      <c r="JL39" s="424"/>
      <c r="JM39" s="424"/>
      <c r="JN39" s="424"/>
      <c r="JO39" s="424"/>
      <c r="JP39" s="424"/>
      <c r="JQ39" s="424"/>
      <c r="JR39" s="424"/>
      <c r="JS39" s="424"/>
      <c r="JT39" s="424"/>
      <c r="JU39" s="424"/>
      <c r="JV39" s="424"/>
      <c r="JW39" s="424"/>
      <c r="JX39" s="424"/>
      <c r="JY39" s="424"/>
      <c r="JZ39" s="424"/>
      <c r="KA39" s="424"/>
      <c r="KV39" s="228"/>
      <c r="KW39" s="228"/>
      <c r="KX39" s="228"/>
      <c r="KY39" s="228"/>
      <c r="KZ39" s="228"/>
      <c r="LA39" s="228"/>
      <c r="LB39" s="228"/>
      <c r="LC39" s="228"/>
      <c r="LD39" s="343"/>
      <c r="LE39" s="343"/>
      <c r="NJ39" s="424"/>
      <c r="NK39" s="424"/>
      <c r="NL39" s="424"/>
      <c r="NM39" s="424"/>
      <c r="NN39" s="424"/>
      <c r="NO39" s="424"/>
      <c r="NP39" s="424"/>
      <c r="NQ39" s="424"/>
      <c r="NR39" s="424"/>
      <c r="NS39" s="424"/>
      <c r="NT39" s="424"/>
      <c r="NU39" s="228"/>
      <c r="NV39" s="228"/>
      <c r="NW39" s="228"/>
      <c r="NX39" s="228"/>
      <c r="NY39" s="228"/>
      <c r="NZ39" s="228"/>
      <c r="OA39" s="228"/>
      <c r="OB39" s="228"/>
      <c r="OC39" s="228"/>
      <c r="OD39" s="228"/>
      <c r="OE39" s="228"/>
      <c r="OF39" s="228"/>
      <c r="OG39" s="228"/>
      <c r="OH39" s="228"/>
      <c r="OI39" s="228"/>
      <c r="OJ39" s="228"/>
      <c r="OK39" s="424"/>
      <c r="OL39" s="424"/>
      <c r="OM39" s="424"/>
      <c r="ON39" s="424"/>
      <c r="OO39" s="424"/>
      <c r="OP39" s="424"/>
      <c r="OQ39" s="424"/>
      <c r="OR39" s="424"/>
      <c r="OS39" s="424"/>
      <c r="OT39" s="424"/>
      <c r="OU39" s="424"/>
      <c r="OV39" s="424"/>
      <c r="OW39" s="424"/>
      <c r="OX39" s="424"/>
      <c r="OY39" s="424"/>
      <c r="OZ39" s="424"/>
      <c r="PA39" s="424"/>
      <c r="PB39" s="424"/>
      <c r="PC39" s="424"/>
      <c r="PD39" s="424"/>
      <c r="PE39" s="424"/>
      <c r="PF39" s="424"/>
      <c r="PG39" s="424"/>
      <c r="PH39" s="424"/>
      <c r="PI39" s="424"/>
      <c r="PJ39" s="424"/>
      <c r="PK39" s="424"/>
      <c r="PL39" s="424"/>
      <c r="PM39" s="424"/>
      <c r="PN39" s="424"/>
      <c r="PO39" s="424"/>
      <c r="PP39" s="424"/>
      <c r="PQ39" s="424"/>
      <c r="PR39" s="424"/>
      <c r="PS39" s="424"/>
      <c r="PT39" s="424"/>
      <c r="PU39" s="424"/>
      <c r="PV39" s="424"/>
      <c r="PW39" s="424"/>
      <c r="PX39" s="424"/>
      <c r="PY39" s="424"/>
      <c r="PZ39" s="424"/>
      <c r="QA39" s="424"/>
      <c r="QB39" s="424"/>
      <c r="QC39" s="424"/>
      <c r="QD39" s="424"/>
      <c r="QE39" s="424"/>
      <c r="QF39" s="424"/>
      <c r="QG39" s="424"/>
      <c r="QH39" s="424"/>
      <c r="QI39" s="424"/>
      <c r="QJ39" s="424"/>
      <c r="QK39" s="424"/>
      <c r="QL39" s="424"/>
      <c r="QM39" s="424"/>
      <c r="QN39" s="424"/>
      <c r="QO39" s="424"/>
      <c r="QP39" s="424"/>
      <c r="QQ39" s="424"/>
      <c r="QR39" s="424"/>
      <c r="QS39" s="424"/>
      <c r="QT39" s="424"/>
      <c r="QU39" s="424"/>
      <c r="QV39" s="424"/>
      <c r="QW39" s="424"/>
      <c r="QX39" s="424"/>
      <c r="QY39" s="424"/>
      <c r="QZ39" s="424"/>
      <c r="RA39" s="424"/>
      <c r="RB39" s="424"/>
      <c r="RC39" s="424"/>
      <c r="RD39" s="424"/>
      <c r="RE39" s="424"/>
      <c r="RF39" s="424"/>
      <c r="RG39" s="424"/>
      <c r="RH39" s="424"/>
      <c r="RI39" s="424"/>
      <c r="RJ39" s="424"/>
      <c r="RK39" s="424"/>
      <c r="RL39" s="424"/>
      <c r="RM39" s="424"/>
      <c r="RN39" s="424"/>
      <c r="RO39" s="424"/>
      <c r="RP39" s="424"/>
      <c r="RQ39" s="424"/>
      <c r="RR39" s="424"/>
      <c r="RS39" s="424"/>
      <c r="RT39" s="424"/>
      <c r="RU39" s="424"/>
      <c r="RV39" s="424"/>
      <c r="RW39" s="424"/>
      <c r="RX39" s="424"/>
      <c r="RY39" s="424"/>
      <c r="RZ39" s="424"/>
      <c r="SA39" s="424"/>
      <c r="SB39" s="424"/>
      <c r="SC39" s="424"/>
      <c r="SD39" s="424"/>
      <c r="SE39" s="424"/>
      <c r="SF39" s="424"/>
      <c r="SG39" s="424"/>
      <c r="SH39" s="424"/>
      <c r="SI39" s="424"/>
      <c r="SJ39" s="424"/>
      <c r="SK39" s="424"/>
      <c r="SL39" s="424"/>
      <c r="SM39" s="424"/>
      <c r="SN39" s="424"/>
      <c r="SO39" s="424"/>
      <c r="SP39" s="424"/>
      <c r="SQ39" s="424"/>
      <c r="SR39" s="424"/>
      <c r="SS39" s="424"/>
      <c r="ST39" s="424"/>
      <c r="SU39" s="424"/>
      <c r="SV39" s="424"/>
      <c r="SW39" s="424"/>
      <c r="SX39" s="424"/>
      <c r="SY39" s="424"/>
      <c r="SZ39" s="424"/>
      <c r="TA39" s="424"/>
      <c r="TB39" s="424"/>
      <c r="TC39" s="424"/>
      <c r="TD39" s="424"/>
      <c r="TE39" s="424"/>
      <c r="TF39" s="424"/>
      <c r="TG39" s="424"/>
      <c r="TH39" s="424"/>
      <c r="TI39" s="424"/>
      <c r="TJ39" s="424"/>
      <c r="TK39" s="424"/>
      <c r="TL39" s="424"/>
      <c r="TM39" s="424"/>
      <c r="TN39" s="424"/>
      <c r="TO39" s="424"/>
      <c r="TP39" s="424"/>
      <c r="TQ39" s="424"/>
      <c r="TR39" s="424"/>
      <c r="TS39" s="424"/>
      <c r="TT39" s="424"/>
      <c r="TU39" s="424"/>
      <c r="TV39" s="424"/>
      <c r="TW39" s="424"/>
      <c r="TX39" s="424"/>
      <c r="TY39" s="424"/>
      <c r="TZ39" s="424"/>
      <c r="UA39" s="424"/>
      <c r="UB39" s="424"/>
      <c r="UC39" s="424"/>
      <c r="UD39" s="424"/>
      <c r="UE39" s="424"/>
      <c r="UF39" s="424"/>
      <c r="UG39" s="424"/>
      <c r="UH39" s="424"/>
      <c r="UI39" s="424"/>
      <c r="UJ39" s="424"/>
      <c r="UK39" s="424"/>
      <c r="UL39" s="424"/>
      <c r="UM39" s="424"/>
      <c r="UN39" s="424"/>
      <c r="UO39" s="424"/>
      <c r="UP39" s="424"/>
      <c r="UQ39" s="424"/>
      <c r="UR39" s="424"/>
      <c r="US39" s="424"/>
      <c r="UT39" s="424"/>
      <c r="UU39" s="424"/>
      <c r="UV39" s="424"/>
      <c r="UW39" s="424"/>
      <c r="UX39" s="424"/>
      <c r="UY39" s="424"/>
      <c r="UZ39" s="424"/>
      <c r="VA39" s="424"/>
      <c r="VB39" s="424"/>
      <c r="VC39" s="424"/>
      <c r="VD39" s="424"/>
      <c r="VE39" s="424"/>
      <c r="VF39" s="424"/>
      <c r="VG39" s="424"/>
      <c r="VH39" s="424"/>
      <c r="VI39" s="424"/>
      <c r="VJ39" s="424"/>
      <c r="VK39" s="424"/>
      <c r="VL39" s="424"/>
      <c r="VM39" s="424"/>
      <c r="VN39" s="424"/>
      <c r="VO39" s="424"/>
      <c r="VP39" s="424"/>
      <c r="VQ39" s="424"/>
      <c r="VR39" s="424"/>
      <c r="VS39" s="424"/>
      <c r="VT39" s="424"/>
      <c r="VU39" s="424"/>
      <c r="VV39" s="424"/>
      <c r="VW39" s="424"/>
      <c r="VX39" s="424"/>
      <c r="VY39" s="424"/>
      <c r="VZ39" s="424"/>
      <c r="WA39" s="424"/>
      <c r="WB39" s="424"/>
      <c r="WC39" s="424"/>
      <c r="WD39" s="424"/>
      <c r="WE39" s="424"/>
      <c r="WF39" s="424"/>
      <c r="WG39" s="424"/>
      <c r="WH39" s="424"/>
      <c r="WI39" s="424"/>
      <c r="WJ39" s="424"/>
      <c r="WK39" s="424"/>
      <c r="WL39" s="424"/>
      <c r="WM39" s="424"/>
      <c r="WN39" s="424"/>
      <c r="WO39" s="424"/>
      <c r="WP39" s="424"/>
      <c r="WQ39" s="424"/>
      <c r="WR39" s="424"/>
      <c r="WS39" s="424"/>
      <c r="WT39" s="424"/>
      <c r="WU39" s="424"/>
      <c r="WV39" s="424"/>
      <c r="WW39" s="424"/>
      <c r="WX39" s="424"/>
      <c r="WY39" s="424"/>
      <c r="WZ39" s="424"/>
      <c r="XA39" s="424"/>
      <c r="XB39" s="424"/>
      <c r="XC39" s="534"/>
      <c r="XD39" s="534"/>
      <c r="XE39" s="534"/>
      <c r="XF39" s="534"/>
      <c r="XG39" s="534"/>
      <c r="XH39" s="534"/>
      <c r="XI39" s="534"/>
      <c r="XJ39" s="534"/>
      <c r="XK39" s="534"/>
      <c r="XL39" s="534"/>
      <c r="XM39" s="534"/>
      <c r="XN39" s="534"/>
      <c r="XO39" s="534"/>
      <c r="XP39" s="534"/>
      <c r="XQ39" s="534"/>
      <c r="XR39" s="534"/>
      <c r="XS39" s="534"/>
      <c r="XT39" s="534"/>
      <c r="XU39" s="534"/>
      <c r="XV39" s="534"/>
      <c r="XW39" s="534"/>
      <c r="XX39" s="534"/>
      <c r="XY39" s="534"/>
      <c r="XZ39" s="534"/>
      <c r="YA39" s="534"/>
      <c r="YB39" s="534"/>
      <c r="YC39" s="534"/>
      <c r="YD39" s="534"/>
      <c r="YE39" s="534"/>
      <c r="YF39" s="534"/>
      <c r="YG39" s="534"/>
      <c r="YH39" s="534"/>
      <c r="YI39" s="534"/>
      <c r="YJ39" s="534"/>
      <c r="YK39" s="534"/>
      <c r="YL39" s="534"/>
      <c r="YM39" s="534"/>
      <c r="YN39" s="534"/>
      <c r="YO39" s="534"/>
      <c r="YP39" s="534"/>
      <c r="YQ39" s="534"/>
      <c r="YR39" s="534"/>
      <c r="YS39" s="534"/>
      <c r="YT39" s="534"/>
      <c r="YU39" s="534"/>
      <c r="YV39" s="534"/>
      <c r="YW39" s="534"/>
      <c r="YX39" s="534"/>
      <c r="YY39" s="534"/>
      <c r="YZ39" s="534"/>
      <c r="ZA39" s="534"/>
      <c r="ZB39" s="534"/>
      <c r="ZC39" s="534"/>
      <c r="ZD39" s="534"/>
      <c r="ZE39" s="534"/>
      <c r="ZF39" s="534"/>
      <c r="ZG39" s="534"/>
      <c r="ZH39" s="534"/>
      <c r="ZI39" s="534"/>
      <c r="ZJ39" s="535"/>
      <c r="ZK39" s="214"/>
      <c r="ZL39" s="214"/>
      <c r="ZM39" s="21"/>
      <c r="ZN39" s="21"/>
      <c r="ACI39" s="534"/>
      <c r="ACJ39" s="534"/>
      <c r="ACK39" s="534"/>
      <c r="ACL39" s="534"/>
      <c r="ACM39" s="534"/>
      <c r="ACN39" s="534"/>
      <c r="ACO39" s="534"/>
      <c r="ACP39" s="534"/>
      <c r="ACQ39" s="534"/>
      <c r="ACR39" s="534"/>
      <c r="ACS39" s="534"/>
      <c r="ACT39" s="534"/>
      <c r="ACU39" s="534"/>
      <c r="ACV39" s="534"/>
      <c r="ACW39" s="534"/>
      <c r="ACX39" s="534"/>
      <c r="ACY39" s="534"/>
      <c r="ACZ39" s="534"/>
      <c r="ADA39" s="534"/>
      <c r="ADB39" s="534"/>
      <c r="ADC39" s="534"/>
      <c r="ADD39" s="534"/>
      <c r="ADE39" s="534"/>
      <c r="ADF39" s="534"/>
      <c r="ADG39" s="534"/>
      <c r="ADH39" s="534"/>
      <c r="ADI39" s="534"/>
      <c r="ADJ39" s="534"/>
      <c r="AEP39" s="424"/>
      <c r="AEQ39" s="424"/>
      <c r="AER39" s="424"/>
      <c r="AES39" s="424"/>
      <c r="AET39" s="424"/>
      <c r="AEU39" s="424"/>
      <c r="AEV39" s="424"/>
      <c r="AEW39" s="424"/>
      <c r="AEX39" s="424"/>
      <c r="AEY39" s="536"/>
      <c r="AEZ39" s="536"/>
      <c r="AFA39" s="536"/>
      <c r="AFB39" s="536"/>
      <c r="ALG39" s="537"/>
      <c r="ALH39" s="537"/>
      <c r="ALI39" s="537"/>
      <c r="ALJ39" s="537"/>
      <c r="ALK39" s="537"/>
      <c r="ALL39" s="537"/>
      <c r="ALM39" s="537"/>
      <c r="ALN39" s="537"/>
      <c r="ALO39" s="537"/>
      <c r="ALP39" s="537"/>
      <c r="ALQ39" s="537"/>
      <c r="ALR39" s="537"/>
      <c r="ALS39" s="537"/>
      <c r="ALT39" s="537"/>
      <c r="ALU39" s="343"/>
      <c r="ALV39" s="343"/>
      <c r="BSN39" s="536"/>
      <c r="BSO39" s="536"/>
      <c r="BSP39" s="536"/>
      <c r="BSQ39" s="536"/>
      <c r="BSR39" s="536"/>
      <c r="BSS39" s="536"/>
      <c r="BST39" s="536"/>
      <c r="BSU39" s="536"/>
      <c r="BSV39" s="536"/>
      <c r="BSW39" s="536"/>
      <c r="BYB39" s="230"/>
      <c r="BYC39" s="230"/>
      <c r="BYD39" s="143"/>
      <c r="BYE39" s="143"/>
      <c r="BYF39" s="143"/>
      <c r="BYG39" s="143"/>
      <c r="BYH39" s="537"/>
      <c r="BYI39" s="537"/>
      <c r="BYJ39" s="537"/>
      <c r="BYK39" s="537"/>
      <c r="BYZ39" s="536"/>
      <c r="BZA39" s="536"/>
      <c r="BZB39" s="536"/>
      <c r="BZC39" s="536"/>
      <c r="BZD39" s="536"/>
      <c r="BZE39" s="536"/>
      <c r="BZF39" s="536"/>
      <c r="BZG39" s="536"/>
      <c r="BZH39" s="536"/>
      <c r="BZI39" s="536"/>
    </row>
    <row r="40" spans="1:1010 1200:2037" s="321" customFormat="1">
      <c r="Z40" s="228"/>
      <c r="AA40" s="228"/>
      <c r="AB40" s="228"/>
      <c r="AC40" s="228"/>
      <c r="AD40" s="228"/>
      <c r="AE40" s="311"/>
      <c r="AF40" s="228"/>
      <c r="AG40" s="228"/>
      <c r="AH40" s="228"/>
      <c r="AI40" s="228"/>
      <c r="AJ40" s="228"/>
      <c r="AK40" s="228"/>
      <c r="AL40" s="228"/>
      <c r="AM40" s="228"/>
      <c r="AN40" s="228"/>
      <c r="AO40" s="228"/>
      <c r="AP40" s="228"/>
      <c r="AQ40" s="228"/>
      <c r="AR40" s="228"/>
      <c r="AS40" s="228"/>
      <c r="AT40" s="228"/>
      <c r="AU40" s="228"/>
      <c r="AV40" s="228"/>
      <c r="AW40" s="228"/>
      <c r="AX40" s="228"/>
      <c r="AY40" s="228"/>
      <c r="AZ40" s="228"/>
      <c r="BA40" s="228"/>
      <c r="BB40" s="228"/>
      <c r="BC40" s="228"/>
      <c r="BD40" s="228"/>
      <c r="BE40" s="228"/>
      <c r="BF40" s="228"/>
      <c r="BG40" s="228"/>
      <c r="BH40" s="424"/>
      <c r="BI40" s="424"/>
      <c r="BJ40" s="424"/>
      <c r="BK40" s="424"/>
      <c r="BL40" s="424"/>
      <c r="BM40" s="424"/>
      <c r="BN40" s="424"/>
      <c r="BO40" s="424"/>
      <c r="BP40" s="424"/>
      <c r="BQ40" s="424"/>
      <c r="BR40" s="424"/>
      <c r="BS40" s="424"/>
      <c r="BT40" s="424"/>
      <c r="BU40" s="424"/>
      <c r="BV40" s="424"/>
      <c r="BW40" s="424"/>
      <c r="BX40" s="424"/>
      <c r="BY40" s="424"/>
      <c r="BZ40" s="424"/>
      <c r="CA40" s="424"/>
      <c r="CB40" s="424"/>
      <c r="CC40" s="424"/>
      <c r="CD40" s="424"/>
      <c r="CE40" s="424"/>
      <c r="CF40" s="424"/>
      <c r="CG40" s="424"/>
      <c r="CH40" s="424"/>
      <c r="CI40" s="424"/>
      <c r="CJ40" s="424"/>
      <c r="CK40" s="424"/>
      <c r="CL40" s="424"/>
      <c r="CM40" s="424"/>
      <c r="CN40" s="424"/>
      <c r="CO40" s="424"/>
      <c r="CP40" s="424"/>
      <c r="CQ40" s="424"/>
      <c r="CR40" s="424"/>
      <c r="CS40" s="424"/>
      <c r="CT40" s="424"/>
      <c r="CU40" s="424"/>
      <c r="CV40" s="424"/>
      <c r="CW40" s="424"/>
      <c r="CX40" s="424"/>
      <c r="CY40" s="424"/>
      <c r="CZ40" s="424"/>
      <c r="DA40" s="424"/>
      <c r="DB40" s="424"/>
      <c r="DC40" s="424"/>
      <c r="DD40" s="424"/>
      <c r="DE40" s="424"/>
      <c r="DF40" s="424"/>
      <c r="DG40" s="424"/>
      <c r="DH40" s="424"/>
      <c r="DI40" s="424"/>
      <c r="DJ40" s="424"/>
      <c r="DK40" s="424"/>
      <c r="DL40" s="424"/>
      <c r="DM40" s="424"/>
      <c r="DN40" s="424"/>
      <c r="DO40" s="424"/>
      <c r="DP40" s="424"/>
      <c r="DQ40" s="424"/>
      <c r="DR40" s="424"/>
      <c r="DS40" s="424"/>
      <c r="DT40" s="424"/>
      <c r="DU40" s="424"/>
      <c r="DV40" s="424"/>
      <c r="DW40" s="424"/>
      <c r="DX40" s="424"/>
      <c r="DY40" s="424"/>
      <c r="DZ40" s="424"/>
      <c r="EA40" s="424"/>
      <c r="EB40" s="424"/>
      <c r="EC40" s="424"/>
      <c r="ED40" s="424"/>
      <c r="EE40" s="424"/>
      <c r="EF40" s="424"/>
      <c r="EG40" s="424"/>
      <c r="EH40" s="424"/>
      <c r="EI40" s="424"/>
      <c r="EJ40" s="424"/>
      <c r="EK40" s="424"/>
      <c r="EL40" s="424"/>
      <c r="EM40" s="424"/>
      <c r="EN40" s="424"/>
      <c r="EO40" s="424"/>
      <c r="EP40" s="424"/>
      <c r="EQ40" s="424"/>
      <c r="ER40" s="424"/>
      <c r="ES40" s="424"/>
      <c r="ET40" s="424"/>
      <c r="EU40" s="424"/>
      <c r="EV40" s="424"/>
      <c r="EW40" s="424"/>
      <c r="EX40" s="424"/>
      <c r="EY40" s="424"/>
      <c r="EZ40" s="424"/>
      <c r="FA40" s="424"/>
      <c r="FB40" s="424"/>
      <c r="FC40" s="424"/>
      <c r="FD40" s="424"/>
      <c r="FE40" s="424"/>
      <c r="FF40" s="424"/>
      <c r="FG40" s="424"/>
      <c r="FH40" s="424"/>
      <c r="FI40" s="424"/>
      <c r="FJ40" s="424"/>
      <c r="FK40" s="424"/>
      <c r="FL40" s="424"/>
      <c r="FM40" s="424"/>
      <c r="FN40" s="424"/>
      <c r="FO40" s="21"/>
      <c r="FP40" s="424"/>
      <c r="FQ40" s="4"/>
      <c r="FR40" s="424"/>
      <c r="FS40" s="424"/>
      <c r="FT40" s="424"/>
      <c r="FU40" s="424"/>
      <c r="FV40" s="424"/>
      <c r="FW40" s="424"/>
      <c r="FX40" s="424"/>
      <c r="FY40" s="424"/>
      <c r="FZ40" s="424"/>
      <c r="GA40" s="424"/>
      <c r="GB40" s="424"/>
      <c r="GC40" s="424"/>
      <c r="GD40" s="424"/>
      <c r="GE40" s="424"/>
      <c r="GF40" s="424"/>
      <c r="GG40" s="424"/>
      <c r="GH40" s="424"/>
      <c r="GI40" s="424"/>
      <c r="GJ40" s="424"/>
      <c r="GK40" s="424"/>
      <c r="GL40" s="424"/>
      <c r="GM40" s="424"/>
      <c r="GN40" s="424"/>
      <c r="GO40" s="424"/>
      <c r="GP40" s="424"/>
      <c r="GQ40" s="424"/>
      <c r="GR40" s="424"/>
      <c r="GS40" s="424"/>
      <c r="GT40" s="424"/>
      <c r="GU40" s="424"/>
      <c r="GV40" s="424"/>
      <c r="GW40" s="424"/>
      <c r="GX40" s="424"/>
      <c r="GY40" s="424"/>
      <c r="GZ40" s="424"/>
      <c r="HA40" s="424"/>
      <c r="HB40" s="424"/>
      <c r="HC40" s="424"/>
      <c r="HD40" s="424"/>
      <c r="HE40" s="424"/>
      <c r="HF40" s="424"/>
      <c r="HG40" s="424"/>
      <c r="HH40" s="424"/>
      <c r="HI40" s="424"/>
      <c r="HJ40" s="424"/>
      <c r="HK40" s="424"/>
      <c r="HL40" s="424"/>
      <c r="HM40" s="424"/>
      <c r="HN40" s="424"/>
      <c r="HO40" s="424"/>
      <c r="HP40" s="424"/>
      <c r="HQ40" s="424"/>
      <c r="HR40" s="424"/>
      <c r="HS40" s="424"/>
      <c r="HT40" s="424"/>
      <c r="HU40" s="424"/>
      <c r="HV40" s="424"/>
      <c r="HW40" s="424"/>
      <c r="HX40" s="424"/>
      <c r="HY40" s="424"/>
      <c r="HZ40" s="424"/>
      <c r="IA40" s="424"/>
      <c r="IB40" s="424"/>
      <c r="IC40" s="424"/>
      <c r="ID40" s="424"/>
      <c r="IE40" s="424"/>
      <c r="IF40" s="424"/>
      <c r="IG40" s="424"/>
      <c r="IH40" s="424"/>
      <c r="II40" s="424"/>
      <c r="IJ40" s="424"/>
      <c r="IK40" s="424"/>
      <c r="IL40" s="424"/>
      <c r="IM40" s="424"/>
      <c r="IN40" s="424"/>
      <c r="IO40" s="424"/>
      <c r="IP40" s="424"/>
      <c r="IQ40" s="424"/>
      <c r="IR40" s="424"/>
      <c r="IS40" s="424"/>
      <c r="IT40" s="424"/>
      <c r="IU40" s="424"/>
      <c r="IV40" s="424"/>
      <c r="IW40" s="424"/>
      <c r="IX40" s="424"/>
      <c r="IY40" s="424"/>
      <c r="IZ40" s="424"/>
      <c r="JA40" s="424"/>
      <c r="JB40" s="424"/>
      <c r="JC40" s="424"/>
      <c r="JD40" s="424"/>
      <c r="JE40" s="424"/>
      <c r="JF40" s="424"/>
      <c r="JG40" s="424"/>
      <c r="JH40" s="424"/>
      <c r="JI40" s="424"/>
      <c r="JJ40" s="424"/>
      <c r="JK40" s="424"/>
      <c r="JL40" s="424"/>
      <c r="JM40" s="424"/>
      <c r="JN40" s="424"/>
      <c r="JO40" s="424"/>
      <c r="JP40" s="424"/>
      <c r="JQ40" s="424"/>
      <c r="JR40" s="424"/>
      <c r="JS40" s="424"/>
      <c r="JT40" s="424"/>
      <c r="JU40" s="424"/>
      <c r="JV40" s="424"/>
      <c r="JW40" s="424"/>
      <c r="JX40" s="424"/>
      <c r="JY40" s="424"/>
      <c r="JZ40" s="424"/>
      <c r="KA40" s="424"/>
      <c r="KV40" s="228"/>
      <c r="KW40" s="228"/>
      <c r="KX40" s="228"/>
      <c r="KY40" s="228"/>
      <c r="KZ40" s="228"/>
      <c r="LA40" s="228"/>
      <c r="LB40" s="228"/>
      <c r="LC40" s="228"/>
      <c r="LD40" s="343"/>
      <c r="LE40" s="343"/>
      <c r="NJ40" s="424"/>
      <c r="NK40" s="424"/>
      <c r="NL40" s="424"/>
      <c r="NM40" s="424"/>
      <c r="NN40" s="424"/>
      <c r="NO40" s="424"/>
      <c r="NP40" s="424"/>
      <c r="NQ40" s="424"/>
      <c r="NR40" s="424"/>
      <c r="NS40" s="424"/>
      <c r="NT40" s="424"/>
      <c r="NU40" s="228"/>
      <c r="NV40" s="228"/>
      <c r="NW40" s="228"/>
      <c r="NX40" s="228"/>
      <c r="NY40" s="228"/>
      <c r="NZ40" s="228"/>
      <c r="OA40" s="228"/>
      <c r="OB40" s="228"/>
      <c r="OC40" s="228"/>
      <c r="OD40" s="228"/>
      <c r="OE40" s="228"/>
      <c r="OF40" s="228"/>
      <c r="OG40" s="228"/>
      <c r="OH40" s="228"/>
      <c r="OI40" s="228"/>
      <c r="OJ40" s="228"/>
      <c r="OK40" s="424"/>
      <c r="OL40" s="424"/>
      <c r="OM40" s="424"/>
      <c r="ON40" s="424"/>
      <c r="OO40" s="424"/>
      <c r="OP40" s="424"/>
      <c r="OQ40" s="424"/>
      <c r="OR40" s="424"/>
      <c r="OS40" s="424"/>
      <c r="OT40" s="424"/>
      <c r="OU40" s="424"/>
      <c r="OV40" s="424"/>
      <c r="OW40" s="424"/>
      <c r="OX40" s="424"/>
      <c r="OY40" s="424"/>
      <c r="OZ40" s="424"/>
      <c r="PA40" s="424"/>
      <c r="PB40" s="424"/>
      <c r="PC40" s="424"/>
      <c r="PD40" s="424"/>
      <c r="PE40" s="424"/>
      <c r="PF40" s="424"/>
      <c r="PG40" s="424"/>
      <c r="PH40" s="424"/>
      <c r="PI40" s="424"/>
      <c r="PJ40" s="424"/>
      <c r="PK40" s="424"/>
      <c r="PL40" s="424"/>
      <c r="PM40" s="424"/>
      <c r="PN40" s="424"/>
      <c r="PO40" s="424"/>
      <c r="PP40" s="424"/>
      <c r="PQ40" s="424"/>
      <c r="PR40" s="424"/>
      <c r="PS40" s="424"/>
      <c r="PT40" s="424"/>
      <c r="PU40" s="424"/>
      <c r="PV40" s="424"/>
      <c r="PW40" s="424"/>
      <c r="PX40" s="424"/>
      <c r="PY40" s="424"/>
      <c r="PZ40" s="424"/>
      <c r="QA40" s="424"/>
      <c r="QB40" s="424"/>
      <c r="QC40" s="424"/>
      <c r="QD40" s="424"/>
      <c r="QE40" s="424"/>
      <c r="QF40" s="424"/>
      <c r="QG40" s="424"/>
      <c r="QH40" s="424"/>
      <c r="QI40" s="424"/>
      <c r="QJ40" s="424"/>
      <c r="QK40" s="424"/>
      <c r="QL40" s="424"/>
      <c r="QM40" s="424"/>
      <c r="QN40" s="424"/>
      <c r="QO40" s="424"/>
      <c r="QP40" s="424"/>
      <c r="QQ40" s="424"/>
      <c r="QR40" s="424"/>
      <c r="QS40" s="424"/>
      <c r="QT40" s="424"/>
      <c r="QU40" s="424"/>
      <c r="QV40" s="424"/>
      <c r="QW40" s="424"/>
      <c r="QX40" s="424"/>
      <c r="QY40" s="424"/>
      <c r="QZ40" s="424"/>
      <c r="RA40" s="424"/>
      <c r="RB40" s="424"/>
      <c r="RC40" s="424"/>
      <c r="RD40" s="424"/>
      <c r="RE40" s="424"/>
      <c r="RF40" s="424"/>
      <c r="RG40" s="424"/>
      <c r="RH40" s="424"/>
      <c r="RI40" s="424"/>
      <c r="RJ40" s="424"/>
      <c r="RK40" s="424"/>
      <c r="RL40" s="424"/>
      <c r="RM40" s="424"/>
      <c r="RN40" s="424"/>
      <c r="RO40" s="424"/>
      <c r="RP40" s="424"/>
      <c r="RQ40" s="424"/>
      <c r="RR40" s="424"/>
      <c r="RS40" s="424"/>
      <c r="RT40" s="424"/>
      <c r="RU40" s="424"/>
      <c r="RV40" s="424"/>
      <c r="RW40" s="424"/>
      <c r="RX40" s="424"/>
      <c r="RY40" s="424"/>
      <c r="RZ40" s="424"/>
      <c r="SA40" s="424"/>
      <c r="SB40" s="424"/>
      <c r="SC40" s="424"/>
      <c r="SD40" s="424"/>
      <c r="SE40" s="424"/>
      <c r="SF40" s="424"/>
      <c r="SG40" s="424"/>
      <c r="SH40" s="424"/>
      <c r="SI40" s="424"/>
      <c r="SJ40" s="424"/>
      <c r="SK40" s="424"/>
      <c r="SL40" s="424"/>
      <c r="SM40" s="424"/>
      <c r="SN40" s="424"/>
      <c r="SO40" s="424"/>
      <c r="SP40" s="424"/>
      <c r="SQ40" s="424"/>
      <c r="SR40" s="424"/>
      <c r="SS40" s="424"/>
      <c r="ST40" s="424"/>
      <c r="SU40" s="424"/>
      <c r="SV40" s="424"/>
      <c r="SW40" s="424"/>
      <c r="SX40" s="424"/>
      <c r="SY40" s="424"/>
      <c r="SZ40" s="424"/>
      <c r="TA40" s="424"/>
      <c r="TB40" s="424"/>
      <c r="TC40" s="424"/>
      <c r="TD40" s="424"/>
      <c r="TE40" s="424"/>
      <c r="TF40" s="424"/>
      <c r="TG40" s="424"/>
      <c r="TH40" s="424"/>
      <c r="TI40" s="424"/>
      <c r="TJ40" s="424"/>
      <c r="TK40" s="424"/>
      <c r="TL40" s="424"/>
      <c r="TM40" s="424"/>
      <c r="TN40" s="424"/>
      <c r="TO40" s="424"/>
      <c r="TP40" s="424"/>
      <c r="TQ40" s="424"/>
      <c r="TR40" s="424"/>
      <c r="TS40" s="424"/>
      <c r="TT40" s="424"/>
      <c r="TU40" s="424"/>
      <c r="TV40" s="424"/>
      <c r="TW40" s="424"/>
      <c r="TX40" s="424"/>
      <c r="TY40" s="424"/>
      <c r="TZ40" s="424"/>
      <c r="UA40" s="424"/>
      <c r="UB40" s="424"/>
      <c r="UC40" s="424"/>
      <c r="UD40" s="424"/>
      <c r="UE40" s="424"/>
      <c r="UF40" s="424"/>
      <c r="UG40" s="424"/>
      <c r="UH40" s="424"/>
      <c r="UI40" s="424"/>
      <c r="UJ40" s="424"/>
      <c r="UK40" s="424"/>
      <c r="UL40" s="424"/>
      <c r="UM40" s="424"/>
      <c r="UN40" s="424"/>
      <c r="UO40" s="424"/>
      <c r="UP40" s="424"/>
      <c r="UQ40" s="424"/>
      <c r="UR40" s="424"/>
      <c r="US40" s="424"/>
      <c r="UT40" s="424"/>
      <c r="UU40" s="424"/>
      <c r="UV40" s="424"/>
      <c r="UW40" s="424"/>
      <c r="UX40" s="424"/>
      <c r="UY40" s="424"/>
      <c r="UZ40" s="424"/>
      <c r="VA40" s="424"/>
      <c r="VB40" s="424"/>
      <c r="VC40" s="424"/>
      <c r="VD40" s="424"/>
      <c r="VE40" s="424"/>
      <c r="VF40" s="424"/>
      <c r="VG40" s="424"/>
      <c r="VH40" s="424"/>
      <c r="VI40" s="424"/>
      <c r="VJ40" s="424"/>
      <c r="VK40" s="424"/>
      <c r="VL40" s="424"/>
      <c r="VM40" s="424"/>
      <c r="VN40" s="424"/>
      <c r="VO40" s="424"/>
      <c r="VP40" s="424"/>
      <c r="VQ40" s="424"/>
      <c r="VR40" s="424"/>
      <c r="VS40" s="424"/>
      <c r="VT40" s="424"/>
      <c r="VU40" s="424"/>
      <c r="VV40" s="424"/>
      <c r="VW40" s="424"/>
      <c r="VX40" s="424"/>
      <c r="VY40" s="424"/>
      <c r="VZ40" s="424"/>
      <c r="WA40" s="424"/>
      <c r="WB40" s="424"/>
      <c r="WC40" s="424"/>
      <c r="WD40" s="424"/>
      <c r="WE40" s="424"/>
      <c r="WF40" s="424"/>
      <c r="WG40" s="424"/>
      <c r="WH40" s="424"/>
      <c r="WI40" s="424"/>
      <c r="WJ40" s="424"/>
      <c r="WK40" s="424"/>
      <c r="WL40" s="424"/>
      <c r="WM40" s="424"/>
      <c r="WN40" s="424"/>
      <c r="WO40" s="424"/>
      <c r="WP40" s="424"/>
      <c r="WQ40" s="424"/>
      <c r="WR40" s="424"/>
      <c r="WS40" s="424"/>
      <c r="WT40" s="424"/>
      <c r="WU40" s="424"/>
      <c r="WV40" s="424"/>
      <c r="WW40" s="424"/>
      <c r="WX40" s="424"/>
      <c r="WY40" s="424"/>
      <c r="WZ40" s="424"/>
      <c r="XA40" s="424"/>
      <c r="XB40" s="424"/>
      <c r="XC40" s="534"/>
      <c r="XD40" s="534"/>
      <c r="XE40" s="534"/>
      <c r="XF40" s="534"/>
      <c r="XG40" s="534"/>
      <c r="XH40" s="534"/>
      <c r="XI40" s="534"/>
      <c r="XJ40" s="534"/>
      <c r="XK40" s="534"/>
      <c r="XL40" s="534"/>
      <c r="XM40" s="534"/>
      <c r="XN40" s="534"/>
      <c r="XO40" s="534"/>
      <c r="XP40" s="534"/>
      <c r="XQ40" s="534"/>
      <c r="XR40" s="534"/>
      <c r="XS40" s="534"/>
      <c r="XT40" s="534"/>
      <c r="XU40" s="534"/>
      <c r="XV40" s="534"/>
      <c r="XW40" s="534"/>
      <c r="XX40" s="534"/>
      <c r="XY40" s="534"/>
      <c r="XZ40" s="534"/>
      <c r="YA40" s="534"/>
      <c r="YB40" s="534"/>
      <c r="YC40" s="534"/>
      <c r="YD40" s="534"/>
      <c r="YE40" s="534"/>
      <c r="YF40" s="534"/>
      <c r="YG40" s="534"/>
      <c r="YH40" s="534"/>
      <c r="YI40" s="534"/>
      <c r="YJ40" s="534"/>
      <c r="YK40" s="534"/>
      <c r="YL40" s="534"/>
      <c r="YM40" s="534"/>
      <c r="YN40" s="534"/>
      <c r="YO40" s="534"/>
      <c r="YP40" s="534"/>
      <c r="YQ40" s="534"/>
      <c r="YR40" s="534"/>
      <c r="YS40" s="534"/>
      <c r="YT40" s="534"/>
      <c r="YU40" s="534"/>
      <c r="YV40" s="534"/>
      <c r="YW40" s="534"/>
      <c r="YX40" s="534"/>
      <c r="YY40" s="534"/>
      <c r="YZ40" s="534"/>
      <c r="ZA40" s="534"/>
      <c r="ZB40" s="534"/>
      <c r="ZC40" s="534"/>
      <c r="ZD40" s="534"/>
      <c r="ZE40" s="534"/>
      <c r="ZF40" s="534"/>
      <c r="ZG40" s="534"/>
      <c r="ZH40" s="534"/>
      <c r="ZI40" s="534"/>
      <c r="ZJ40" s="535"/>
      <c r="ZK40" s="214"/>
      <c r="ZL40" s="214"/>
      <c r="ZM40" s="21"/>
      <c r="ZN40" s="21"/>
      <c r="ACI40" s="534"/>
      <c r="ACJ40" s="534"/>
      <c r="ACK40" s="534"/>
      <c r="ACL40" s="534"/>
      <c r="ACM40" s="534"/>
      <c r="ACN40" s="534"/>
      <c r="ACO40" s="534"/>
      <c r="ACP40" s="534"/>
      <c r="ACQ40" s="534"/>
      <c r="ACR40" s="534"/>
      <c r="ACS40" s="534"/>
      <c r="ACT40" s="534"/>
      <c r="ACU40" s="534"/>
      <c r="ACV40" s="534"/>
      <c r="ACW40" s="534"/>
      <c r="ACX40" s="534"/>
      <c r="ACY40" s="534"/>
      <c r="ACZ40" s="534"/>
      <c r="ADA40" s="534"/>
      <c r="ADB40" s="534"/>
      <c r="ADC40" s="534"/>
      <c r="ADD40" s="534"/>
      <c r="ADE40" s="534"/>
      <c r="ADF40" s="534"/>
      <c r="ADG40" s="534"/>
      <c r="ADH40" s="534"/>
      <c r="ADI40" s="534"/>
      <c r="ADJ40" s="534"/>
      <c r="AEP40" s="424"/>
      <c r="AEQ40" s="424"/>
      <c r="AER40" s="424"/>
      <c r="AES40" s="424"/>
      <c r="AET40" s="424"/>
      <c r="AEU40" s="424"/>
      <c r="AEV40" s="424"/>
      <c r="AEW40" s="424"/>
      <c r="AEX40" s="424"/>
      <c r="AEY40" s="536"/>
      <c r="AEZ40" s="536"/>
      <c r="AFA40" s="536"/>
      <c r="AFB40" s="536"/>
      <c r="ALG40" s="537"/>
      <c r="ALH40" s="537"/>
      <c r="ALI40" s="537"/>
      <c r="ALJ40" s="537"/>
      <c r="ALK40" s="537"/>
      <c r="ALL40" s="537"/>
      <c r="ALM40" s="537"/>
      <c r="ALN40" s="537"/>
      <c r="ALO40" s="537"/>
      <c r="ALP40" s="537"/>
      <c r="ALQ40" s="537"/>
      <c r="ALR40" s="537"/>
      <c r="ALS40" s="537"/>
      <c r="ALT40" s="537"/>
      <c r="ALU40" s="343"/>
      <c r="ALV40" s="343"/>
      <c r="BSN40" s="536"/>
      <c r="BSO40" s="536"/>
      <c r="BSP40" s="536"/>
      <c r="BSQ40" s="536"/>
      <c r="BSR40" s="536"/>
      <c r="BSS40" s="536"/>
      <c r="BST40" s="536"/>
      <c r="BSU40" s="536"/>
      <c r="BSV40" s="536"/>
      <c r="BSW40" s="536"/>
      <c r="BYB40" s="230"/>
      <c r="BYC40" s="230"/>
      <c r="BYD40" s="143"/>
      <c r="BYE40" s="143"/>
      <c r="BYF40" s="143"/>
      <c r="BYG40" s="143"/>
      <c r="BYH40" s="537"/>
      <c r="BYI40" s="537"/>
      <c r="BYJ40" s="537"/>
      <c r="BYK40" s="537"/>
      <c r="BYZ40" s="536"/>
      <c r="BZA40" s="536"/>
      <c r="BZB40" s="536"/>
      <c r="BZC40" s="536"/>
      <c r="BZD40" s="536"/>
      <c r="BZE40" s="536"/>
      <c r="BZF40" s="536"/>
      <c r="BZG40" s="536"/>
      <c r="BZH40" s="536"/>
      <c r="BZI40" s="536"/>
    </row>
    <row r="41" spans="1:1010 1200:2037" s="321" customFormat="1">
      <c r="Z41" s="228"/>
      <c r="AA41" s="228"/>
      <c r="AB41" s="228"/>
      <c r="AC41" s="228"/>
      <c r="AD41" s="228"/>
      <c r="AE41" s="311"/>
      <c r="AF41" s="228"/>
      <c r="AG41" s="228"/>
      <c r="AH41" s="228"/>
      <c r="AI41" s="228"/>
      <c r="AJ41" s="228"/>
      <c r="AK41" s="228"/>
      <c r="AL41" s="228"/>
      <c r="AM41" s="228"/>
      <c r="AN41" s="228"/>
      <c r="AO41" s="228"/>
      <c r="AP41" s="228"/>
      <c r="AQ41" s="228"/>
      <c r="AR41" s="228"/>
      <c r="AS41" s="228"/>
      <c r="AT41" s="228"/>
      <c r="AU41" s="228"/>
      <c r="AV41" s="228"/>
      <c r="AW41" s="228"/>
      <c r="AX41" s="228"/>
      <c r="AY41" s="228"/>
      <c r="AZ41" s="228"/>
      <c r="BA41" s="228"/>
      <c r="BB41" s="228"/>
      <c r="BC41" s="228"/>
      <c r="BD41" s="228"/>
      <c r="BE41" s="228"/>
      <c r="BF41" s="228"/>
      <c r="BG41" s="228"/>
      <c r="BH41" s="424"/>
      <c r="BI41" s="424"/>
      <c r="BJ41" s="424"/>
      <c r="BK41" s="424"/>
      <c r="BL41" s="424"/>
      <c r="BM41" s="424"/>
      <c r="BN41" s="424"/>
      <c r="BO41" s="424"/>
      <c r="BP41" s="424"/>
      <c r="BQ41" s="424"/>
      <c r="BR41" s="424"/>
      <c r="BS41" s="424"/>
      <c r="BT41" s="424"/>
      <c r="BU41" s="424"/>
      <c r="BV41" s="424"/>
      <c r="BW41" s="424"/>
      <c r="BX41" s="424"/>
      <c r="BY41" s="424"/>
      <c r="BZ41" s="424"/>
      <c r="CA41" s="424"/>
      <c r="CB41" s="424"/>
      <c r="CC41" s="424"/>
      <c r="CD41" s="424"/>
      <c r="CE41" s="424"/>
      <c r="CF41" s="424"/>
      <c r="CG41" s="424"/>
      <c r="CH41" s="424"/>
      <c r="CI41" s="424"/>
      <c r="CJ41" s="424"/>
      <c r="CK41" s="424"/>
      <c r="CL41" s="424"/>
      <c r="CM41" s="424"/>
      <c r="CN41" s="424"/>
      <c r="CO41" s="424"/>
      <c r="CP41" s="424"/>
      <c r="CQ41" s="424"/>
      <c r="CR41" s="424"/>
      <c r="CS41" s="424"/>
      <c r="CT41" s="424"/>
      <c r="CU41" s="424"/>
      <c r="CV41" s="424"/>
      <c r="CW41" s="424"/>
      <c r="CX41" s="424"/>
      <c r="CY41" s="424"/>
      <c r="CZ41" s="424"/>
      <c r="DA41" s="424"/>
      <c r="DB41" s="424"/>
      <c r="DC41" s="424"/>
      <c r="DD41" s="424"/>
      <c r="DE41" s="424"/>
      <c r="DF41" s="424"/>
      <c r="DG41" s="424"/>
      <c r="DH41" s="424"/>
      <c r="DI41" s="424"/>
      <c r="DJ41" s="424"/>
      <c r="DK41" s="424"/>
      <c r="DL41" s="424"/>
      <c r="DM41" s="424"/>
      <c r="DN41" s="424"/>
      <c r="DO41" s="424"/>
      <c r="DP41" s="424"/>
      <c r="DQ41" s="424"/>
      <c r="DR41" s="424"/>
      <c r="DS41" s="424"/>
      <c r="DT41" s="424"/>
      <c r="DU41" s="424"/>
      <c r="DV41" s="424"/>
      <c r="DW41" s="424"/>
      <c r="DX41" s="424"/>
      <c r="DY41" s="424"/>
      <c r="DZ41" s="424"/>
      <c r="EA41" s="424"/>
      <c r="EB41" s="424"/>
      <c r="EC41" s="424"/>
      <c r="ED41" s="424"/>
      <c r="EE41" s="424"/>
      <c r="EF41" s="424"/>
      <c r="EG41" s="424"/>
      <c r="EH41" s="424"/>
      <c r="EI41" s="424"/>
      <c r="EJ41" s="424"/>
      <c r="EK41" s="424"/>
      <c r="EL41" s="424"/>
      <c r="EM41" s="424"/>
      <c r="EN41" s="424"/>
      <c r="EO41" s="424"/>
      <c r="EP41" s="424"/>
      <c r="EQ41" s="424"/>
      <c r="ER41" s="424"/>
      <c r="ES41" s="424"/>
      <c r="ET41" s="424"/>
      <c r="EU41" s="424"/>
      <c r="EV41" s="424"/>
      <c r="EW41" s="424"/>
      <c r="EX41" s="424"/>
      <c r="EY41" s="424"/>
      <c r="EZ41" s="424"/>
      <c r="FA41" s="424"/>
      <c r="FB41" s="424"/>
      <c r="FC41" s="424"/>
      <c r="FD41" s="424"/>
      <c r="FE41" s="424"/>
      <c r="FF41" s="424"/>
      <c r="FG41" s="424"/>
      <c r="FH41" s="424"/>
      <c r="FI41" s="424"/>
      <c r="FJ41" s="424"/>
      <c r="FK41" s="424"/>
      <c r="FL41" s="424"/>
      <c r="FM41" s="424"/>
      <c r="FN41" s="424"/>
      <c r="FO41" s="21"/>
      <c r="FP41" s="424"/>
      <c r="FQ41" s="4"/>
      <c r="FR41" s="424"/>
      <c r="FS41" s="424"/>
      <c r="FT41" s="424"/>
      <c r="FU41" s="424"/>
      <c r="FV41" s="424"/>
      <c r="FW41" s="424"/>
      <c r="FX41" s="424"/>
      <c r="FY41" s="424"/>
      <c r="FZ41" s="424"/>
      <c r="GA41" s="424"/>
      <c r="GB41" s="424"/>
      <c r="GC41" s="424"/>
      <c r="GD41" s="424"/>
      <c r="GE41" s="424"/>
      <c r="GF41" s="424"/>
      <c r="GG41" s="424"/>
      <c r="GH41" s="424"/>
      <c r="GI41" s="424"/>
      <c r="GJ41" s="424"/>
      <c r="GK41" s="424"/>
      <c r="GL41" s="424"/>
      <c r="GM41" s="424"/>
      <c r="GN41" s="424"/>
      <c r="GO41" s="424"/>
      <c r="GP41" s="424"/>
      <c r="GQ41" s="424"/>
      <c r="GR41" s="424"/>
      <c r="GS41" s="424"/>
      <c r="GT41" s="424"/>
      <c r="GU41" s="424"/>
      <c r="GV41" s="424"/>
      <c r="GW41" s="424"/>
      <c r="GX41" s="424"/>
      <c r="GY41" s="424"/>
      <c r="GZ41" s="424"/>
      <c r="HA41" s="424"/>
      <c r="HB41" s="424"/>
      <c r="HC41" s="424"/>
      <c r="HD41" s="424"/>
      <c r="HE41" s="424"/>
      <c r="HF41" s="424"/>
      <c r="HG41" s="424"/>
      <c r="HH41" s="424"/>
      <c r="HI41" s="424"/>
      <c r="HJ41" s="424"/>
      <c r="HK41" s="424"/>
      <c r="HL41" s="424"/>
      <c r="HM41" s="424"/>
      <c r="HN41" s="424"/>
      <c r="HO41" s="424"/>
      <c r="HP41" s="424"/>
      <c r="HQ41" s="424"/>
      <c r="HR41" s="424"/>
      <c r="HS41" s="424"/>
      <c r="HT41" s="424"/>
      <c r="HU41" s="424"/>
      <c r="HV41" s="424"/>
      <c r="HW41" s="424"/>
      <c r="HX41" s="424"/>
      <c r="HY41" s="424"/>
      <c r="HZ41" s="424"/>
      <c r="IA41" s="424"/>
      <c r="IB41" s="424"/>
      <c r="IC41" s="424"/>
      <c r="ID41" s="424"/>
      <c r="IE41" s="424"/>
      <c r="IF41" s="424"/>
      <c r="IG41" s="424"/>
      <c r="IH41" s="424"/>
      <c r="II41" s="424"/>
      <c r="IJ41" s="424"/>
      <c r="IK41" s="424"/>
      <c r="IL41" s="424"/>
      <c r="IM41" s="424"/>
      <c r="IN41" s="424"/>
      <c r="IO41" s="424"/>
      <c r="IP41" s="424"/>
      <c r="IQ41" s="424"/>
      <c r="IR41" s="424"/>
      <c r="IS41" s="424"/>
      <c r="IT41" s="424"/>
      <c r="IU41" s="424"/>
      <c r="IV41" s="424"/>
      <c r="IW41" s="424"/>
      <c r="IX41" s="424"/>
      <c r="IY41" s="424"/>
      <c r="IZ41" s="424"/>
      <c r="JA41" s="424"/>
      <c r="JB41" s="424"/>
      <c r="JC41" s="424"/>
      <c r="JD41" s="424"/>
      <c r="JE41" s="424"/>
      <c r="JF41" s="424"/>
      <c r="JG41" s="424"/>
      <c r="JH41" s="424"/>
      <c r="JI41" s="424"/>
      <c r="JJ41" s="424"/>
      <c r="JK41" s="424"/>
      <c r="JL41" s="424"/>
      <c r="JM41" s="424"/>
      <c r="JN41" s="424"/>
      <c r="JO41" s="424"/>
      <c r="JP41" s="424"/>
      <c r="JQ41" s="424"/>
      <c r="JR41" s="424"/>
      <c r="JS41" s="424"/>
      <c r="JT41" s="424"/>
      <c r="JU41" s="424"/>
      <c r="JV41" s="424"/>
      <c r="JW41" s="424"/>
      <c r="JX41" s="424"/>
      <c r="JY41" s="424"/>
      <c r="JZ41" s="424"/>
      <c r="KA41" s="424"/>
      <c r="KV41" s="228"/>
      <c r="KW41" s="228"/>
      <c r="KX41" s="228"/>
      <c r="KY41" s="228"/>
      <c r="KZ41" s="228"/>
      <c r="LA41" s="228"/>
      <c r="LB41" s="228"/>
      <c r="LC41" s="228"/>
      <c r="LD41" s="343"/>
      <c r="LE41" s="343"/>
      <c r="NJ41" s="424"/>
      <c r="NK41" s="424"/>
      <c r="NL41" s="424"/>
      <c r="NM41" s="424"/>
      <c r="NN41" s="424"/>
      <c r="NO41" s="424"/>
      <c r="NP41" s="424"/>
      <c r="NQ41" s="424"/>
      <c r="NR41" s="424"/>
      <c r="NS41" s="424"/>
      <c r="NT41" s="424"/>
      <c r="NU41" s="228"/>
      <c r="NV41" s="228"/>
      <c r="NW41" s="228"/>
      <c r="NX41" s="228"/>
      <c r="NY41" s="228"/>
      <c r="NZ41" s="228"/>
      <c r="OA41" s="228"/>
      <c r="OB41" s="228"/>
      <c r="OC41" s="228"/>
      <c r="OD41" s="228"/>
      <c r="OE41" s="228"/>
      <c r="OF41" s="228"/>
      <c r="OG41" s="228"/>
      <c r="OH41" s="228"/>
      <c r="OI41" s="228"/>
      <c r="OJ41" s="228"/>
      <c r="OK41" s="424"/>
      <c r="OL41" s="424"/>
      <c r="OM41" s="424"/>
      <c r="ON41" s="424"/>
      <c r="OO41" s="424"/>
      <c r="OP41" s="424"/>
      <c r="OQ41" s="424"/>
      <c r="OR41" s="424"/>
      <c r="OS41" s="424"/>
      <c r="OT41" s="424"/>
      <c r="OU41" s="424"/>
      <c r="OV41" s="424"/>
      <c r="OW41" s="424"/>
      <c r="OX41" s="424"/>
      <c r="OY41" s="424"/>
      <c r="OZ41" s="424"/>
      <c r="PA41" s="424"/>
      <c r="PB41" s="424"/>
      <c r="PC41" s="424"/>
      <c r="PD41" s="424"/>
      <c r="PE41" s="424"/>
      <c r="PF41" s="424"/>
      <c r="PG41" s="424"/>
      <c r="PH41" s="424"/>
      <c r="PI41" s="424"/>
      <c r="PJ41" s="424"/>
      <c r="PK41" s="424"/>
      <c r="PL41" s="424"/>
      <c r="PM41" s="424"/>
      <c r="PN41" s="424"/>
      <c r="PO41" s="424"/>
      <c r="PP41" s="424"/>
      <c r="PQ41" s="424"/>
      <c r="PR41" s="424"/>
      <c r="PS41" s="424"/>
      <c r="PT41" s="424"/>
      <c r="PU41" s="424"/>
      <c r="PV41" s="424"/>
      <c r="PW41" s="424"/>
      <c r="PX41" s="424"/>
      <c r="PY41" s="424"/>
      <c r="PZ41" s="424"/>
      <c r="QA41" s="424"/>
      <c r="QB41" s="424"/>
      <c r="QC41" s="424"/>
      <c r="QD41" s="424"/>
      <c r="QE41" s="424"/>
      <c r="QF41" s="424"/>
      <c r="QG41" s="424"/>
      <c r="QH41" s="424"/>
      <c r="QI41" s="424"/>
      <c r="QJ41" s="424"/>
      <c r="QK41" s="424"/>
      <c r="QL41" s="424"/>
      <c r="QM41" s="424"/>
      <c r="QN41" s="424"/>
      <c r="QO41" s="424"/>
      <c r="QP41" s="424"/>
      <c r="QQ41" s="424"/>
      <c r="QR41" s="424"/>
      <c r="QS41" s="424"/>
      <c r="QT41" s="424"/>
      <c r="QU41" s="424"/>
      <c r="QV41" s="424"/>
      <c r="QW41" s="424"/>
      <c r="QX41" s="424"/>
      <c r="QY41" s="424"/>
      <c r="QZ41" s="424"/>
      <c r="RA41" s="424"/>
      <c r="RB41" s="424"/>
      <c r="RC41" s="424"/>
      <c r="RD41" s="424"/>
      <c r="RE41" s="424"/>
      <c r="RF41" s="424"/>
      <c r="RG41" s="424"/>
      <c r="RH41" s="424"/>
      <c r="RI41" s="424"/>
      <c r="RJ41" s="424"/>
      <c r="RK41" s="424"/>
      <c r="RL41" s="424"/>
      <c r="RM41" s="424"/>
      <c r="RN41" s="424"/>
      <c r="RO41" s="424"/>
      <c r="RP41" s="424"/>
      <c r="RQ41" s="424"/>
      <c r="RR41" s="424"/>
      <c r="RS41" s="424"/>
      <c r="RT41" s="424"/>
      <c r="RU41" s="424"/>
      <c r="RV41" s="424"/>
      <c r="RW41" s="424"/>
      <c r="RX41" s="424"/>
      <c r="RY41" s="424"/>
      <c r="RZ41" s="424"/>
      <c r="SA41" s="424"/>
      <c r="SB41" s="424"/>
      <c r="SC41" s="424"/>
      <c r="SD41" s="424"/>
      <c r="SE41" s="424"/>
      <c r="SF41" s="424"/>
      <c r="SG41" s="424"/>
      <c r="SH41" s="424"/>
      <c r="SI41" s="424"/>
      <c r="SJ41" s="424"/>
      <c r="SK41" s="424"/>
      <c r="SL41" s="424"/>
      <c r="SM41" s="424"/>
      <c r="SN41" s="424"/>
      <c r="SO41" s="424"/>
      <c r="SP41" s="424"/>
      <c r="SQ41" s="424"/>
      <c r="SR41" s="424"/>
      <c r="SS41" s="424"/>
      <c r="ST41" s="424"/>
      <c r="SU41" s="424"/>
      <c r="SV41" s="424"/>
      <c r="SW41" s="424"/>
      <c r="SX41" s="424"/>
      <c r="SY41" s="424"/>
      <c r="SZ41" s="424"/>
      <c r="TA41" s="424"/>
      <c r="TB41" s="424"/>
      <c r="TC41" s="424"/>
      <c r="TD41" s="424"/>
      <c r="TE41" s="424"/>
      <c r="TF41" s="424"/>
      <c r="TG41" s="424"/>
      <c r="TH41" s="424"/>
      <c r="TI41" s="424"/>
      <c r="TJ41" s="424"/>
      <c r="TK41" s="424"/>
      <c r="TL41" s="424"/>
      <c r="TM41" s="424"/>
      <c r="TN41" s="424"/>
      <c r="TO41" s="424"/>
      <c r="TP41" s="424"/>
      <c r="TQ41" s="424"/>
      <c r="TR41" s="424"/>
      <c r="TS41" s="424"/>
      <c r="TT41" s="424"/>
      <c r="TU41" s="424"/>
      <c r="TV41" s="424"/>
      <c r="TW41" s="424"/>
      <c r="TX41" s="424"/>
      <c r="TY41" s="424"/>
      <c r="TZ41" s="424"/>
      <c r="UA41" s="424"/>
      <c r="UB41" s="424"/>
      <c r="UC41" s="424"/>
      <c r="UD41" s="424"/>
      <c r="UE41" s="424"/>
      <c r="UF41" s="424"/>
      <c r="UG41" s="424"/>
      <c r="UH41" s="424"/>
      <c r="UI41" s="424"/>
      <c r="UJ41" s="424"/>
      <c r="UK41" s="424"/>
      <c r="UL41" s="424"/>
      <c r="UM41" s="424"/>
      <c r="UN41" s="424"/>
      <c r="UO41" s="424"/>
      <c r="UP41" s="424"/>
      <c r="UQ41" s="424"/>
      <c r="UR41" s="424"/>
      <c r="US41" s="424"/>
      <c r="UT41" s="424"/>
      <c r="UU41" s="424"/>
      <c r="UV41" s="424"/>
      <c r="UW41" s="424"/>
      <c r="UX41" s="424"/>
      <c r="UY41" s="424"/>
      <c r="UZ41" s="424"/>
      <c r="VA41" s="424"/>
      <c r="VB41" s="424"/>
      <c r="VC41" s="424"/>
      <c r="VD41" s="424"/>
      <c r="VE41" s="424"/>
      <c r="VF41" s="424"/>
      <c r="VG41" s="424"/>
      <c r="VH41" s="424"/>
      <c r="VI41" s="424"/>
      <c r="VJ41" s="424"/>
      <c r="VK41" s="424"/>
      <c r="VL41" s="424"/>
      <c r="VM41" s="424"/>
      <c r="VN41" s="424"/>
      <c r="VO41" s="424"/>
      <c r="VP41" s="424"/>
      <c r="VQ41" s="424"/>
      <c r="VR41" s="424"/>
      <c r="VS41" s="424"/>
      <c r="VT41" s="424"/>
      <c r="VU41" s="424"/>
      <c r="VV41" s="424"/>
      <c r="VW41" s="424"/>
      <c r="VX41" s="424"/>
      <c r="VY41" s="424"/>
      <c r="VZ41" s="424"/>
      <c r="WA41" s="424"/>
      <c r="WB41" s="424"/>
      <c r="WC41" s="424"/>
      <c r="WD41" s="424"/>
      <c r="WE41" s="424"/>
      <c r="WF41" s="424"/>
      <c r="WG41" s="424"/>
      <c r="WH41" s="424"/>
      <c r="WI41" s="424"/>
      <c r="WJ41" s="424"/>
      <c r="WK41" s="424"/>
      <c r="WL41" s="424"/>
      <c r="WM41" s="424"/>
      <c r="WN41" s="424"/>
      <c r="WO41" s="424"/>
      <c r="WP41" s="424"/>
      <c r="WQ41" s="424"/>
      <c r="WR41" s="424"/>
      <c r="WS41" s="424"/>
      <c r="WT41" s="424"/>
      <c r="WU41" s="424"/>
      <c r="WV41" s="424"/>
      <c r="WW41" s="424"/>
      <c r="WX41" s="424"/>
      <c r="WY41" s="424"/>
      <c r="WZ41" s="424"/>
      <c r="XA41" s="424"/>
      <c r="XB41" s="424"/>
      <c r="XC41" s="534"/>
      <c r="XD41" s="534"/>
      <c r="XE41" s="534"/>
      <c r="XF41" s="534"/>
      <c r="XG41" s="534"/>
      <c r="XH41" s="534"/>
      <c r="XI41" s="534"/>
      <c r="XJ41" s="534"/>
      <c r="XK41" s="534"/>
      <c r="XL41" s="534"/>
      <c r="XM41" s="534"/>
      <c r="XN41" s="534"/>
      <c r="XO41" s="534"/>
      <c r="XP41" s="534"/>
      <c r="XQ41" s="534"/>
      <c r="XR41" s="534"/>
      <c r="XS41" s="534"/>
      <c r="XT41" s="534"/>
      <c r="XU41" s="534"/>
      <c r="XV41" s="534"/>
      <c r="XW41" s="534"/>
      <c r="XX41" s="534"/>
      <c r="XY41" s="534"/>
      <c r="XZ41" s="534"/>
      <c r="YA41" s="534"/>
      <c r="YB41" s="534"/>
      <c r="YC41" s="534"/>
      <c r="YD41" s="534"/>
      <c r="YE41" s="534"/>
      <c r="YF41" s="534"/>
      <c r="YG41" s="534"/>
      <c r="YH41" s="534"/>
      <c r="YI41" s="534"/>
      <c r="YJ41" s="534"/>
      <c r="YK41" s="534"/>
      <c r="YL41" s="534"/>
      <c r="YM41" s="534"/>
      <c r="YN41" s="534"/>
      <c r="YO41" s="534"/>
      <c r="YP41" s="534"/>
      <c r="YQ41" s="534"/>
      <c r="YR41" s="534"/>
      <c r="YS41" s="534"/>
      <c r="YT41" s="534"/>
      <c r="YU41" s="534"/>
      <c r="YV41" s="534"/>
      <c r="YW41" s="534"/>
      <c r="YX41" s="534"/>
      <c r="YY41" s="534"/>
      <c r="YZ41" s="534"/>
      <c r="ZA41" s="534"/>
      <c r="ZB41" s="534"/>
      <c r="ZC41" s="534"/>
      <c r="ZD41" s="534"/>
      <c r="ZE41" s="534"/>
      <c r="ZF41" s="534"/>
      <c r="ZG41" s="534"/>
      <c r="ZH41" s="534"/>
      <c r="ZI41" s="534"/>
      <c r="ZJ41" s="535"/>
      <c r="ZK41" s="214"/>
      <c r="ZL41" s="214"/>
      <c r="ZM41" s="21"/>
      <c r="ZN41" s="21"/>
      <c r="ACI41" s="534"/>
      <c r="ACJ41" s="534"/>
      <c r="ACK41" s="534"/>
      <c r="ACL41" s="534"/>
      <c r="ACM41" s="534"/>
      <c r="ACN41" s="534"/>
      <c r="ACO41" s="534"/>
      <c r="ACP41" s="534"/>
      <c r="ACQ41" s="534"/>
      <c r="ACR41" s="534"/>
      <c r="ACS41" s="534"/>
      <c r="ACT41" s="534"/>
      <c r="ACU41" s="534"/>
      <c r="ACV41" s="534"/>
      <c r="ACW41" s="534"/>
      <c r="ACX41" s="534"/>
      <c r="ACY41" s="534"/>
      <c r="ACZ41" s="534"/>
      <c r="ADA41" s="534"/>
      <c r="ADB41" s="534"/>
      <c r="ADC41" s="534"/>
      <c r="ADD41" s="534"/>
      <c r="ADE41" s="534"/>
      <c r="ADF41" s="534"/>
      <c r="ADG41" s="534"/>
      <c r="ADH41" s="534"/>
      <c r="ADI41" s="534"/>
      <c r="ADJ41" s="534"/>
      <c r="AEP41" s="424"/>
      <c r="AEQ41" s="424"/>
      <c r="AER41" s="424"/>
      <c r="AES41" s="424"/>
      <c r="AET41" s="424"/>
      <c r="AEU41" s="424"/>
      <c r="AEV41" s="424"/>
      <c r="AEW41" s="424"/>
      <c r="AEX41" s="424"/>
      <c r="AEY41" s="536"/>
      <c r="AEZ41" s="536"/>
      <c r="AFA41" s="536"/>
      <c r="AFB41" s="536"/>
      <c r="ALG41" s="537"/>
      <c r="ALH41" s="537"/>
      <c r="ALI41" s="537"/>
      <c r="ALJ41" s="537"/>
      <c r="ALK41" s="537"/>
      <c r="ALL41" s="537"/>
      <c r="ALM41" s="537"/>
      <c r="ALN41" s="537"/>
      <c r="ALO41" s="537"/>
      <c r="ALP41" s="537"/>
      <c r="ALQ41" s="537"/>
      <c r="ALR41" s="537"/>
      <c r="ALS41" s="537"/>
      <c r="ALT41" s="537"/>
      <c r="ALU41" s="343"/>
      <c r="ALV41" s="343"/>
      <c r="BSN41" s="536"/>
      <c r="BSO41" s="536"/>
      <c r="BSP41" s="536"/>
      <c r="BSQ41" s="536"/>
      <c r="BSR41" s="536"/>
      <c r="BSS41" s="536"/>
      <c r="BST41" s="536"/>
      <c r="BSU41" s="536"/>
      <c r="BSV41" s="536"/>
      <c r="BSW41" s="536"/>
      <c r="BYB41" s="230"/>
      <c r="BYC41" s="230"/>
      <c r="BYD41" s="143"/>
      <c r="BYE41" s="143"/>
      <c r="BYF41" s="143"/>
      <c r="BYG41" s="143"/>
      <c r="BYH41" s="537"/>
      <c r="BYI41" s="537"/>
      <c r="BYJ41" s="537"/>
      <c r="BYK41" s="537"/>
      <c r="BYZ41" s="536"/>
      <c r="BZA41" s="536"/>
      <c r="BZB41" s="536"/>
      <c r="BZC41" s="536"/>
      <c r="BZD41" s="536"/>
      <c r="BZE41" s="536"/>
      <c r="BZF41" s="536"/>
      <c r="BZG41" s="536"/>
      <c r="BZH41" s="536"/>
      <c r="BZI41" s="536"/>
    </row>
    <row r="42" spans="1:1010 1200:2037" s="321" customFormat="1">
      <c r="Z42" s="228"/>
      <c r="AA42" s="228"/>
      <c r="AB42" s="228"/>
      <c r="AC42" s="228"/>
      <c r="AD42" s="228"/>
      <c r="AE42" s="311"/>
      <c r="AF42" s="228"/>
      <c r="AG42" s="228"/>
      <c r="AH42" s="228"/>
      <c r="AI42" s="228"/>
      <c r="AJ42" s="228"/>
      <c r="AK42" s="228"/>
      <c r="AL42" s="228"/>
      <c r="AM42" s="228"/>
      <c r="AN42" s="228"/>
      <c r="AO42" s="228"/>
      <c r="AP42" s="228"/>
      <c r="AQ42" s="228"/>
      <c r="AR42" s="228"/>
      <c r="AS42" s="228"/>
      <c r="AT42" s="228"/>
      <c r="AU42" s="228"/>
      <c r="AV42" s="228"/>
      <c r="AW42" s="228"/>
      <c r="AX42" s="228"/>
      <c r="AY42" s="228"/>
      <c r="AZ42" s="228"/>
      <c r="BA42" s="228"/>
      <c r="BB42" s="228"/>
      <c r="BC42" s="228"/>
      <c r="BD42" s="228"/>
      <c r="BE42" s="228"/>
      <c r="BF42" s="228"/>
      <c r="BG42" s="228"/>
      <c r="BH42" s="424"/>
      <c r="BI42" s="424"/>
      <c r="BJ42" s="424"/>
      <c r="BK42" s="424"/>
      <c r="BL42" s="424"/>
      <c r="BM42" s="424"/>
      <c r="BN42" s="424"/>
      <c r="BO42" s="424"/>
      <c r="BP42" s="424"/>
      <c r="BQ42" s="424"/>
      <c r="BR42" s="424"/>
      <c r="BS42" s="424"/>
      <c r="BT42" s="424"/>
      <c r="BU42" s="424"/>
      <c r="BV42" s="424"/>
      <c r="BW42" s="424"/>
      <c r="BX42" s="424"/>
      <c r="BY42" s="424"/>
      <c r="BZ42" s="424"/>
      <c r="CA42" s="424"/>
      <c r="CB42" s="424"/>
      <c r="CC42" s="424"/>
      <c r="CD42" s="424"/>
      <c r="CE42" s="424"/>
      <c r="CF42" s="424"/>
      <c r="CG42" s="424"/>
      <c r="CH42" s="424"/>
      <c r="CI42" s="424"/>
      <c r="CJ42" s="424"/>
      <c r="CK42" s="424"/>
      <c r="CL42" s="424"/>
      <c r="CM42" s="424"/>
      <c r="CN42" s="424"/>
      <c r="CO42" s="424"/>
      <c r="CP42" s="424"/>
      <c r="CQ42" s="424"/>
      <c r="CR42" s="424"/>
      <c r="CS42" s="424"/>
      <c r="CT42" s="424"/>
      <c r="CU42" s="424"/>
      <c r="CV42" s="424"/>
      <c r="CW42" s="424"/>
      <c r="CX42" s="424"/>
      <c r="CY42" s="424"/>
      <c r="CZ42" s="424"/>
      <c r="DA42" s="424"/>
      <c r="DB42" s="424"/>
      <c r="DC42" s="424"/>
      <c r="DD42" s="424"/>
      <c r="DE42" s="424"/>
      <c r="DF42" s="424"/>
      <c r="DG42" s="424"/>
      <c r="DH42" s="424"/>
      <c r="DI42" s="424"/>
      <c r="DJ42" s="424"/>
      <c r="DK42" s="424"/>
      <c r="DL42" s="424"/>
      <c r="DM42" s="424"/>
      <c r="DN42" s="424"/>
      <c r="DO42" s="424"/>
      <c r="DP42" s="424"/>
      <c r="DQ42" s="424"/>
      <c r="DR42" s="424"/>
      <c r="DS42" s="424"/>
      <c r="DT42" s="424"/>
      <c r="DU42" s="424"/>
      <c r="DV42" s="424"/>
      <c r="DW42" s="424"/>
      <c r="DX42" s="424"/>
      <c r="DY42" s="424"/>
      <c r="DZ42" s="424"/>
      <c r="EA42" s="424"/>
      <c r="EB42" s="424"/>
      <c r="EC42" s="424"/>
      <c r="ED42" s="424"/>
      <c r="EE42" s="424"/>
      <c r="EF42" s="424"/>
      <c r="EG42" s="424"/>
      <c r="EH42" s="424"/>
      <c r="EI42" s="424"/>
      <c r="EJ42" s="424"/>
      <c r="EK42" s="424"/>
      <c r="EL42" s="424"/>
      <c r="EM42" s="424"/>
      <c r="EN42" s="424"/>
      <c r="EO42" s="424"/>
      <c r="EP42" s="424"/>
      <c r="EQ42" s="424"/>
      <c r="ER42" s="424"/>
      <c r="ES42" s="424"/>
      <c r="ET42" s="424"/>
      <c r="EU42" s="424"/>
      <c r="EV42" s="424"/>
      <c r="EW42" s="424"/>
      <c r="EX42" s="424"/>
      <c r="EY42" s="424"/>
      <c r="EZ42" s="424"/>
      <c r="FA42" s="424"/>
      <c r="FB42" s="424"/>
      <c r="FC42" s="424"/>
      <c r="FD42" s="424"/>
      <c r="FE42" s="424"/>
      <c r="FF42" s="424"/>
      <c r="FG42" s="424"/>
      <c r="FH42" s="424"/>
      <c r="FI42" s="424"/>
      <c r="FJ42" s="424"/>
      <c r="FK42" s="424"/>
      <c r="FL42" s="424"/>
      <c r="FM42" s="424"/>
      <c r="FN42" s="424"/>
      <c r="FO42" s="21"/>
      <c r="FP42" s="424"/>
      <c r="FQ42" s="4"/>
      <c r="FR42" s="424"/>
      <c r="FS42" s="424"/>
      <c r="FT42" s="424"/>
      <c r="FU42" s="424"/>
      <c r="FV42" s="424"/>
      <c r="FW42" s="424"/>
      <c r="FX42" s="424"/>
      <c r="FY42" s="424"/>
      <c r="FZ42" s="424"/>
      <c r="GA42" s="424"/>
      <c r="GB42" s="424"/>
      <c r="GC42" s="424"/>
      <c r="GD42" s="424"/>
      <c r="GE42" s="424"/>
      <c r="GF42" s="424"/>
      <c r="GG42" s="424"/>
      <c r="GH42" s="424"/>
      <c r="GI42" s="424"/>
      <c r="GJ42" s="424"/>
      <c r="GK42" s="424"/>
      <c r="GL42" s="424"/>
      <c r="GM42" s="424"/>
      <c r="GN42" s="424"/>
      <c r="GO42" s="424"/>
      <c r="GP42" s="424"/>
      <c r="GQ42" s="424"/>
      <c r="GR42" s="424"/>
      <c r="GS42" s="424"/>
      <c r="GT42" s="424"/>
      <c r="GU42" s="424"/>
      <c r="GV42" s="424"/>
      <c r="GW42" s="424"/>
      <c r="GX42" s="424"/>
      <c r="GY42" s="424"/>
      <c r="GZ42" s="424"/>
      <c r="HA42" s="424"/>
      <c r="HB42" s="424"/>
      <c r="HC42" s="424"/>
      <c r="HD42" s="424"/>
      <c r="HE42" s="424"/>
      <c r="HF42" s="424"/>
      <c r="HG42" s="424"/>
      <c r="HH42" s="424"/>
      <c r="HI42" s="424"/>
      <c r="HJ42" s="424"/>
      <c r="HK42" s="424"/>
      <c r="HL42" s="424"/>
      <c r="HM42" s="424"/>
      <c r="HN42" s="424"/>
      <c r="HO42" s="424"/>
      <c r="HP42" s="424"/>
      <c r="HQ42" s="424"/>
      <c r="HR42" s="424"/>
      <c r="HS42" s="424"/>
      <c r="HT42" s="424"/>
      <c r="HU42" s="424"/>
      <c r="HV42" s="424"/>
      <c r="HW42" s="424"/>
      <c r="HX42" s="424"/>
      <c r="HY42" s="424"/>
      <c r="HZ42" s="424"/>
      <c r="IA42" s="424"/>
      <c r="IB42" s="424"/>
      <c r="IC42" s="424"/>
      <c r="ID42" s="424"/>
      <c r="IE42" s="424"/>
      <c r="IF42" s="424"/>
      <c r="IG42" s="424"/>
      <c r="IH42" s="424"/>
      <c r="II42" s="424"/>
      <c r="IJ42" s="424"/>
      <c r="IK42" s="424"/>
      <c r="IL42" s="424"/>
      <c r="IM42" s="424"/>
      <c r="IN42" s="424"/>
      <c r="IO42" s="424"/>
      <c r="IP42" s="424"/>
      <c r="IQ42" s="424"/>
      <c r="IR42" s="424"/>
      <c r="IS42" s="424"/>
      <c r="IT42" s="424"/>
      <c r="IU42" s="424"/>
      <c r="IV42" s="424"/>
      <c r="IW42" s="424"/>
      <c r="IX42" s="424"/>
      <c r="IY42" s="424"/>
      <c r="IZ42" s="424"/>
      <c r="JA42" s="424"/>
      <c r="JB42" s="424"/>
      <c r="JC42" s="424"/>
      <c r="JD42" s="424"/>
      <c r="JE42" s="424"/>
      <c r="JF42" s="424"/>
      <c r="JG42" s="424"/>
      <c r="JH42" s="424"/>
      <c r="JI42" s="424"/>
      <c r="JJ42" s="424"/>
      <c r="JK42" s="424"/>
      <c r="JL42" s="424"/>
      <c r="JM42" s="424"/>
      <c r="JN42" s="424"/>
      <c r="JO42" s="424"/>
      <c r="JP42" s="424"/>
      <c r="JQ42" s="424"/>
      <c r="JR42" s="424"/>
      <c r="JS42" s="424"/>
      <c r="JT42" s="424"/>
      <c r="JU42" s="424"/>
      <c r="JV42" s="424"/>
      <c r="JW42" s="424"/>
      <c r="JX42" s="424"/>
      <c r="JY42" s="424"/>
      <c r="JZ42" s="424"/>
      <c r="KA42" s="424"/>
      <c r="KV42" s="228"/>
      <c r="KW42" s="228"/>
      <c r="KX42" s="228"/>
      <c r="KY42" s="228"/>
      <c r="KZ42" s="228"/>
      <c r="LA42" s="228"/>
      <c r="LB42" s="228"/>
      <c r="LC42" s="228"/>
      <c r="LD42" s="343"/>
      <c r="LE42" s="343"/>
      <c r="NJ42" s="424"/>
      <c r="NK42" s="424"/>
      <c r="NL42" s="424"/>
      <c r="NM42" s="424"/>
      <c r="NN42" s="424"/>
      <c r="NO42" s="424"/>
      <c r="NP42" s="424"/>
      <c r="NQ42" s="424"/>
      <c r="NR42" s="424"/>
      <c r="NS42" s="424"/>
      <c r="NT42" s="424"/>
      <c r="NU42" s="228"/>
      <c r="NV42" s="228"/>
      <c r="NW42" s="228"/>
      <c r="NX42" s="228"/>
      <c r="NY42" s="228"/>
      <c r="NZ42" s="228"/>
      <c r="OA42" s="228"/>
      <c r="OB42" s="228"/>
      <c r="OC42" s="228"/>
      <c r="OD42" s="228"/>
      <c r="OE42" s="228"/>
      <c r="OF42" s="228"/>
      <c r="OG42" s="228"/>
      <c r="OH42" s="228"/>
      <c r="OI42" s="228"/>
      <c r="OJ42" s="228"/>
      <c r="OK42" s="424"/>
      <c r="OL42" s="424"/>
      <c r="OM42" s="424"/>
      <c r="ON42" s="424"/>
      <c r="OO42" s="424"/>
      <c r="OP42" s="424"/>
      <c r="OQ42" s="424"/>
      <c r="OR42" s="424"/>
      <c r="OS42" s="424"/>
      <c r="OT42" s="424"/>
      <c r="OU42" s="424"/>
      <c r="OV42" s="424"/>
      <c r="OW42" s="424"/>
      <c r="OX42" s="424"/>
      <c r="OY42" s="424"/>
      <c r="OZ42" s="424"/>
      <c r="PA42" s="424"/>
      <c r="PB42" s="424"/>
      <c r="PC42" s="424"/>
      <c r="PD42" s="424"/>
      <c r="PE42" s="424"/>
      <c r="PF42" s="424"/>
      <c r="PG42" s="424"/>
      <c r="PH42" s="424"/>
      <c r="PI42" s="424"/>
      <c r="PJ42" s="424"/>
      <c r="PK42" s="424"/>
      <c r="PL42" s="424"/>
      <c r="PM42" s="424"/>
      <c r="PN42" s="424"/>
      <c r="PO42" s="424"/>
      <c r="PP42" s="424"/>
      <c r="PQ42" s="424"/>
      <c r="PR42" s="424"/>
      <c r="PS42" s="424"/>
      <c r="PT42" s="424"/>
      <c r="PU42" s="424"/>
      <c r="PV42" s="424"/>
      <c r="PW42" s="424"/>
      <c r="PX42" s="424"/>
      <c r="PY42" s="424"/>
      <c r="PZ42" s="424"/>
      <c r="QA42" s="424"/>
      <c r="QB42" s="424"/>
      <c r="QC42" s="424"/>
      <c r="QD42" s="424"/>
      <c r="QE42" s="424"/>
      <c r="QF42" s="424"/>
      <c r="QG42" s="424"/>
      <c r="QH42" s="424"/>
      <c r="QI42" s="424"/>
      <c r="QJ42" s="424"/>
      <c r="QK42" s="424"/>
      <c r="QL42" s="424"/>
      <c r="QM42" s="424"/>
      <c r="QN42" s="424"/>
      <c r="QO42" s="424"/>
      <c r="QP42" s="424"/>
      <c r="QQ42" s="424"/>
      <c r="QR42" s="424"/>
      <c r="QS42" s="424"/>
      <c r="QT42" s="424"/>
      <c r="QU42" s="424"/>
      <c r="QV42" s="424"/>
      <c r="QW42" s="424"/>
      <c r="QX42" s="424"/>
      <c r="QY42" s="424"/>
      <c r="QZ42" s="424"/>
      <c r="RA42" s="424"/>
      <c r="RB42" s="424"/>
      <c r="RC42" s="424"/>
      <c r="RD42" s="424"/>
      <c r="RE42" s="424"/>
      <c r="RF42" s="424"/>
      <c r="RG42" s="424"/>
      <c r="RH42" s="424"/>
      <c r="RI42" s="424"/>
      <c r="RJ42" s="424"/>
      <c r="RK42" s="424"/>
      <c r="RL42" s="424"/>
      <c r="RM42" s="424"/>
      <c r="RN42" s="424"/>
      <c r="RO42" s="424"/>
      <c r="RP42" s="424"/>
      <c r="RQ42" s="424"/>
      <c r="RR42" s="424"/>
      <c r="RS42" s="424"/>
      <c r="RT42" s="424"/>
      <c r="RU42" s="424"/>
      <c r="RV42" s="424"/>
      <c r="RW42" s="424"/>
      <c r="RX42" s="424"/>
      <c r="RY42" s="424"/>
      <c r="RZ42" s="424"/>
      <c r="SA42" s="424"/>
      <c r="SB42" s="424"/>
      <c r="SC42" s="424"/>
      <c r="SD42" s="424"/>
      <c r="SE42" s="424"/>
      <c r="SF42" s="424"/>
      <c r="SG42" s="424"/>
      <c r="SH42" s="424"/>
      <c r="SI42" s="424"/>
      <c r="SJ42" s="424"/>
      <c r="SK42" s="424"/>
      <c r="SL42" s="424"/>
      <c r="SM42" s="424"/>
      <c r="SN42" s="424"/>
      <c r="SO42" s="424"/>
      <c r="SP42" s="424"/>
      <c r="SQ42" s="424"/>
      <c r="SR42" s="424"/>
      <c r="SS42" s="424"/>
      <c r="ST42" s="424"/>
      <c r="SU42" s="424"/>
      <c r="SV42" s="424"/>
      <c r="SW42" s="424"/>
      <c r="SX42" s="424"/>
      <c r="SY42" s="424"/>
      <c r="SZ42" s="424"/>
      <c r="TA42" s="424"/>
      <c r="TB42" s="424"/>
      <c r="TC42" s="424"/>
      <c r="TD42" s="424"/>
      <c r="TE42" s="424"/>
      <c r="TF42" s="424"/>
      <c r="TG42" s="424"/>
      <c r="TH42" s="424"/>
      <c r="TI42" s="424"/>
      <c r="TJ42" s="424"/>
      <c r="TK42" s="424"/>
      <c r="TL42" s="424"/>
      <c r="TM42" s="424"/>
      <c r="TN42" s="424"/>
      <c r="TO42" s="424"/>
      <c r="TP42" s="424"/>
      <c r="TQ42" s="424"/>
      <c r="TR42" s="424"/>
      <c r="TS42" s="424"/>
      <c r="TT42" s="424"/>
      <c r="TU42" s="424"/>
      <c r="TV42" s="424"/>
      <c r="TW42" s="424"/>
      <c r="TX42" s="424"/>
      <c r="TY42" s="424"/>
      <c r="TZ42" s="424"/>
      <c r="UA42" s="424"/>
      <c r="UB42" s="424"/>
      <c r="UC42" s="424"/>
      <c r="UD42" s="424"/>
      <c r="UE42" s="424"/>
      <c r="UF42" s="424"/>
      <c r="UG42" s="424"/>
      <c r="UH42" s="424"/>
      <c r="UI42" s="424"/>
      <c r="UJ42" s="424"/>
      <c r="UK42" s="424"/>
      <c r="UL42" s="424"/>
      <c r="UM42" s="424"/>
      <c r="UN42" s="424"/>
      <c r="UO42" s="424"/>
      <c r="UP42" s="424"/>
      <c r="UQ42" s="424"/>
      <c r="UR42" s="424"/>
      <c r="US42" s="424"/>
      <c r="UT42" s="424"/>
      <c r="UU42" s="424"/>
      <c r="UV42" s="424"/>
      <c r="UW42" s="424"/>
      <c r="UX42" s="424"/>
      <c r="UY42" s="424"/>
      <c r="UZ42" s="424"/>
      <c r="VA42" s="424"/>
      <c r="VB42" s="424"/>
      <c r="VC42" s="424"/>
      <c r="VD42" s="424"/>
      <c r="VE42" s="424"/>
      <c r="VF42" s="424"/>
      <c r="VG42" s="424"/>
      <c r="VH42" s="424"/>
      <c r="VI42" s="424"/>
      <c r="VJ42" s="424"/>
      <c r="VK42" s="424"/>
      <c r="VL42" s="424"/>
      <c r="VM42" s="424"/>
      <c r="VN42" s="424"/>
      <c r="VO42" s="424"/>
      <c r="VP42" s="424"/>
      <c r="VQ42" s="424"/>
      <c r="VR42" s="424"/>
      <c r="VS42" s="424"/>
      <c r="VT42" s="424"/>
      <c r="VU42" s="424"/>
      <c r="VV42" s="424"/>
      <c r="VW42" s="424"/>
      <c r="VX42" s="424"/>
      <c r="VY42" s="424"/>
      <c r="VZ42" s="424"/>
      <c r="WA42" s="424"/>
      <c r="WB42" s="424"/>
      <c r="WC42" s="424"/>
      <c r="WD42" s="424"/>
      <c r="WE42" s="424"/>
      <c r="WF42" s="424"/>
      <c r="WG42" s="424"/>
      <c r="WH42" s="424"/>
      <c r="WI42" s="424"/>
      <c r="WJ42" s="424"/>
      <c r="WK42" s="424"/>
      <c r="WL42" s="424"/>
      <c r="WM42" s="424"/>
      <c r="WN42" s="424"/>
      <c r="WO42" s="424"/>
      <c r="WP42" s="424"/>
      <c r="WQ42" s="424"/>
      <c r="WR42" s="424"/>
      <c r="WS42" s="424"/>
      <c r="WT42" s="424"/>
      <c r="WU42" s="424"/>
      <c r="WV42" s="424"/>
      <c r="WW42" s="424"/>
      <c r="WX42" s="424"/>
      <c r="WY42" s="424"/>
      <c r="WZ42" s="424"/>
      <c r="XA42" s="424"/>
      <c r="XB42" s="424"/>
      <c r="XC42" s="534"/>
      <c r="XD42" s="534"/>
      <c r="XE42" s="534"/>
      <c r="XF42" s="534"/>
      <c r="XG42" s="534"/>
      <c r="XH42" s="534"/>
      <c r="XI42" s="534"/>
      <c r="XJ42" s="534"/>
      <c r="XK42" s="534"/>
      <c r="XL42" s="534"/>
      <c r="XM42" s="534"/>
      <c r="XN42" s="534"/>
      <c r="XO42" s="534"/>
      <c r="XP42" s="534"/>
      <c r="XQ42" s="534"/>
      <c r="XR42" s="534"/>
      <c r="XS42" s="534"/>
      <c r="XT42" s="534"/>
      <c r="XU42" s="534"/>
      <c r="XV42" s="534"/>
      <c r="XW42" s="534"/>
      <c r="XX42" s="534"/>
      <c r="XY42" s="534"/>
      <c r="XZ42" s="534"/>
      <c r="YA42" s="534"/>
      <c r="YB42" s="534"/>
      <c r="YC42" s="534"/>
      <c r="YD42" s="534"/>
      <c r="YE42" s="534"/>
      <c r="YF42" s="534"/>
      <c r="YG42" s="534"/>
      <c r="YH42" s="534"/>
      <c r="YI42" s="534"/>
      <c r="YJ42" s="534"/>
      <c r="YK42" s="534"/>
      <c r="YL42" s="534"/>
      <c r="YM42" s="534"/>
      <c r="YN42" s="534"/>
      <c r="YO42" s="534"/>
      <c r="YP42" s="534"/>
      <c r="YQ42" s="534"/>
      <c r="YR42" s="534"/>
      <c r="YS42" s="534"/>
      <c r="YT42" s="534"/>
      <c r="YU42" s="534"/>
      <c r="YV42" s="534"/>
      <c r="YW42" s="534"/>
      <c r="YX42" s="534"/>
      <c r="YY42" s="534"/>
      <c r="YZ42" s="534"/>
      <c r="ZA42" s="534"/>
      <c r="ZB42" s="534"/>
      <c r="ZC42" s="534"/>
      <c r="ZD42" s="534"/>
      <c r="ZE42" s="534"/>
      <c r="ZF42" s="534"/>
      <c r="ZG42" s="534"/>
      <c r="ZH42" s="534"/>
      <c r="ZI42" s="534"/>
      <c r="ZJ42" s="535"/>
      <c r="ZK42" s="214"/>
      <c r="ZL42" s="214"/>
      <c r="ZM42" s="21"/>
      <c r="ZN42" s="21"/>
      <c r="ACI42" s="534"/>
      <c r="ACJ42" s="534"/>
      <c r="ACK42" s="534"/>
      <c r="ACL42" s="534"/>
      <c r="ACM42" s="534"/>
      <c r="ACN42" s="534"/>
      <c r="ACO42" s="534"/>
      <c r="ACP42" s="534"/>
      <c r="ACQ42" s="534"/>
      <c r="ACR42" s="534"/>
      <c r="ACS42" s="534"/>
      <c r="ACT42" s="534"/>
      <c r="ACU42" s="534"/>
      <c r="ACV42" s="534"/>
      <c r="ACW42" s="534"/>
      <c r="ACX42" s="534"/>
      <c r="ACY42" s="534"/>
      <c r="ACZ42" s="534"/>
      <c r="ADA42" s="534"/>
      <c r="ADB42" s="534"/>
      <c r="ADC42" s="534"/>
      <c r="ADD42" s="534"/>
      <c r="ADE42" s="534"/>
      <c r="ADF42" s="534"/>
      <c r="ADG42" s="534"/>
      <c r="ADH42" s="534"/>
      <c r="ADI42" s="534"/>
      <c r="ADJ42" s="534"/>
      <c r="AEP42" s="424"/>
      <c r="AEQ42" s="424"/>
      <c r="AER42" s="424"/>
      <c r="AES42" s="424"/>
      <c r="AET42" s="424"/>
      <c r="AEU42" s="424"/>
      <c r="AEV42" s="424"/>
      <c r="AEW42" s="424"/>
      <c r="AEX42" s="424"/>
      <c r="AEY42" s="536"/>
      <c r="AEZ42" s="536"/>
      <c r="AFA42" s="536"/>
      <c r="AFB42" s="536"/>
      <c r="ALG42" s="537"/>
      <c r="ALH42" s="537"/>
      <c r="ALI42" s="537"/>
      <c r="ALJ42" s="537"/>
      <c r="ALK42" s="537"/>
      <c r="ALL42" s="537"/>
      <c r="ALM42" s="537"/>
      <c r="ALN42" s="537"/>
      <c r="ALO42" s="537"/>
      <c r="ALP42" s="537"/>
      <c r="ALQ42" s="537"/>
      <c r="ALR42" s="537"/>
      <c r="ALS42" s="537"/>
      <c r="ALT42" s="537"/>
      <c r="ALU42" s="343"/>
      <c r="ALV42" s="343"/>
      <c r="BSN42" s="536"/>
      <c r="BSO42" s="536"/>
      <c r="BSP42" s="536"/>
      <c r="BSQ42" s="536"/>
      <c r="BSR42" s="536"/>
      <c r="BSS42" s="536"/>
      <c r="BST42" s="536"/>
      <c r="BSU42" s="536"/>
      <c r="BSV42" s="536"/>
      <c r="BSW42" s="536"/>
      <c r="BYB42" s="230"/>
      <c r="BYC42" s="230"/>
      <c r="BYD42" s="143"/>
      <c r="BYE42" s="143"/>
      <c r="BYF42" s="143"/>
      <c r="BYG42" s="143"/>
      <c r="BYH42" s="537"/>
      <c r="BYI42" s="537"/>
      <c r="BYJ42" s="537"/>
      <c r="BYK42" s="537"/>
      <c r="BYZ42" s="536"/>
      <c r="BZA42" s="536"/>
      <c r="BZB42" s="536"/>
      <c r="BZC42" s="536"/>
      <c r="BZD42" s="536"/>
      <c r="BZE42" s="536"/>
      <c r="BZF42" s="536"/>
      <c r="BZG42" s="536"/>
      <c r="BZH42" s="536"/>
      <c r="BZI42" s="536"/>
    </row>
    <row r="43" spans="1:1010 1200:2037" s="321" customFormat="1">
      <c r="Z43" s="228"/>
      <c r="AA43" s="228"/>
      <c r="AB43" s="228"/>
      <c r="AC43" s="228"/>
      <c r="AD43" s="228"/>
      <c r="AE43" s="311"/>
      <c r="AF43" s="228"/>
      <c r="AG43" s="228"/>
      <c r="AH43" s="228"/>
      <c r="AI43" s="228"/>
      <c r="AJ43" s="228"/>
      <c r="AK43" s="228"/>
      <c r="AL43" s="228"/>
      <c r="AM43" s="228"/>
      <c r="AN43" s="228"/>
      <c r="AO43" s="228"/>
      <c r="AP43" s="228"/>
      <c r="AQ43" s="228"/>
      <c r="AR43" s="228"/>
      <c r="AS43" s="228"/>
      <c r="AT43" s="228"/>
      <c r="AU43" s="228"/>
      <c r="AV43" s="228"/>
      <c r="AW43" s="228"/>
      <c r="AX43" s="228"/>
      <c r="AY43" s="228"/>
      <c r="AZ43" s="228"/>
      <c r="BA43" s="228"/>
      <c r="BB43" s="228"/>
      <c r="BC43" s="228"/>
      <c r="BD43" s="228"/>
      <c r="BE43" s="228"/>
      <c r="BF43" s="228"/>
      <c r="BG43" s="228"/>
      <c r="BH43" s="424"/>
      <c r="BI43" s="424"/>
      <c r="BJ43" s="424"/>
      <c r="BK43" s="424"/>
      <c r="BL43" s="424"/>
      <c r="BM43" s="424"/>
      <c r="BN43" s="424"/>
      <c r="BO43" s="424"/>
      <c r="BP43" s="424"/>
      <c r="BQ43" s="424"/>
      <c r="BR43" s="424"/>
      <c r="BS43" s="424"/>
      <c r="BT43" s="424"/>
      <c r="BU43" s="424"/>
      <c r="BV43" s="424"/>
      <c r="BW43" s="424"/>
      <c r="BX43" s="424"/>
      <c r="BY43" s="424"/>
      <c r="BZ43" s="424"/>
      <c r="CA43" s="424"/>
      <c r="CB43" s="424"/>
      <c r="CC43" s="424"/>
      <c r="CD43" s="424"/>
      <c r="CE43" s="424"/>
      <c r="CF43" s="424"/>
      <c r="CG43" s="424"/>
      <c r="CH43" s="424"/>
      <c r="CI43" s="424"/>
      <c r="CJ43" s="424"/>
      <c r="CK43" s="424"/>
      <c r="CL43" s="424"/>
      <c r="CM43" s="424"/>
      <c r="CN43" s="424"/>
      <c r="CO43" s="424"/>
      <c r="CP43" s="424"/>
      <c r="CQ43" s="424"/>
      <c r="CR43" s="424"/>
      <c r="CS43" s="424"/>
      <c r="CT43" s="424"/>
      <c r="CU43" s="424"/>
      <c r="CV43" s="424"/>
      <c r="CW43" s="424"/>
      <c r="CX43" s="424"/>
      <c r="CY43" s="424"/>
      <c r="CZ43" s="424"/>
      <c r="DA43" s="424"/>
      <c r="DB43" s="424"/>
      <c r="DC43" s="424"/>
      <c r="DD43" s="424"/>
      <c r="DE43" s="424"/>
      <c r="DF43" s="424"/>
      <c r="DG43" s="424"/>
      <c r="DH43" s="424"/>
      <c r="DI43" s="424"/>
      <c r="DJ43" s="424"/>
      <c r="DK43" s="424"/>
      <c r="DL43" s="424"/>
      <c r="DM43" s="424"/>
      <c r="DN43" s="424"/>
      <c r="DO43" s="424"/>
      <c r="DP43" s="424"/>
      <c r="DQ43" s="424"/>
      <c r="DR43" s="424"/>
      <c r="DS43" s="424"/>
      <c r="DT43" s="424"/>
      <c r="DU43" s="424"/>
      <c r="DV43" s="424"/>
      <c r="DW43" s="424"/>
      <c r="DX43" s="424"/>
      <c r="DY43" s="424"/>
      <c r="DZ43" s="424"/>
      <c r="EA43" s="424"/>
      <c r="EB43" s="424"/>
      <c r="EC43" s="424"/>
      <c r="ED43" s="424"/>
      <c r="EE43" s="424"/>
      <c r="EF43" s="424"/>
      <c r="EG43" s="424"/>
      <c r="EH43" s="424"/>
      <c r="EI43" s="424"/>
      <c r="EJ43" s="424"/>
      <c r="EK43" s="424"/>
      <c r="EL43" s="424"/>
      <c r="EM43" s="424"/>
      <c r="EN43" s="424"/>
      <c r="EO43" s="424"/>
      <c r="EP43" s="424"/>
      <c r="EQ43" s="424"/>
      <c r="ER43" s="424"/>
      <c r="ES43" s="424"/>
      <c r="ET43" s="424"/>
      <c r="EU43" s="424"/>
      <c r="EV43" s="424"/>
      <c r="EW43" s="424"/>
      <c r="EX43" s="424"/>
      <c r="EY43" s="424"/>
      <c r="EZ43" s="424"/>
      <c r="FA43" s="424"/>
      <c r="FB43" s="424"/>
      <c r="FC43" s="424"/>
      <c r="FD43" s="424"/>
      <c r="FE43" s="424"/>
      <c r="FF43" s="424"/>
      <c r="FG43" s="424"/>
      <c r="FH43" s="424"/>
      <c r="FI43" s="424"/>
      <c r="FJ43" s="424"/>
      <c r="FK43" s="424"/>
      <c r="FL43" s="424"/>
      <c r="FM43" s="424"/>
      <c r="FN43" s="424"/>
      <c r="FO43" s="21"/>
      <c r="FP43" s="424"/>
      <c r="FQ43" s="4"/>
      <c r="FR43" s="424"/>
      <c r="FS43" s="424"/>
      <c r="FT43" s="424"/>
      <c r="FU43" s="424"/>
      <c r="FV43" s="424"/>
      <c r="FW43" s="424"/>
      <c r="FX43" s="424"/>
      <c r="FY43" s="424"/>
      <c r="FZ43" s="424"/>
      <c r="GA43" s="424"/>
      <c r="GB43" s="424"/>
      <c r="GC43" s="424"/>
      <c r="GD43" s="424"/>
      <c r="GE43" s="424"/>
      <c r="GF43" s="424"/>
      <c r="GG43" s="424"/>
      <c r="GH43" s="424"/>
      <c r="GI43" s="424"/>
      <c r="GJ43" s="424"/>
      <c r="GK43" s="424"/>
      <c r="GL43" s="424"/>
      <c r="GM43" s="424"/>
      <c r="GN43" s="424"/>
      <c r="GO43" s="424"/>
      <c r="GP43" s="424"/>
      <c r="GQ43" s="424"/>
      <c r="GR43" s="424"/>
      <c r="GS43" s="424"/>
      <c r="GT43" s="424"/>
      <c r="GU43" s="424"/>
      <c r="GV43" s="424"/>
      <c r="GW43" s="424"/>
      <c r="GX43" s="424"/>
      <c r="GY43" s="424"/>
      <c r="GZ43" s="424"/>
      <c r="HA43" s="424"/>
      <c r="HB43" s="424"/>
      <c r="HC43" s="424"/>
      <c r="HD43" s="424"/>
      <c r="HE43" s="424"/>
      <c r="HF43" s="424"/>
      <c r="HG43" s="424"/>
      <c r="HH43" s="424"/>
      <c r="HI43" s="424"/>
      <c r="HJ43" s="424"/>
      <c r="HK43" s="424"/>
      <c r="HL43" s="424"/>
      <c r="HM43" s="424"/>
      <c r="HN43" s="424"/>
      <c r="HO43" s="424"/>
      <c r="HP43" s="424"/>
      <c r="HQ43" s="424"/>
      <c r="HR43" s="424"/>
      <c r="HS43" s="424"/>
      <c r="HT43" s="424"/>
      <c r="HU43" s="424"/>
      <c r="HV43" s="424"/>
      <c r="HW43" s="424"/>
      <c r="HX43" s="424"/>
      <c r="HY43" s="424"/>
      <c r="HZ43" s="424"/>
      <c r="IA43" s="424"/>
      <c r="IB43" s="424"/>
      <c r="IC43" s="424"/>
      <c r="ID43" s="424"/>
      <c r="IE43" s="424"/>
      <c r="IF43" s="424"/>
      <c r="IG43" s="424"/>
      <c r="IH43" s="424"/>
      <c r="II43" s="424"/>
      <c r="IJ43" s="424"/>
      <c r="IK43" s="424"/>
      <c r="IL43" s="424"/>
      <c r="IM43" s="424"/>
      <c r="IN43" s="424"/>
      <c r="IO43" s="424"/>
      <c r="IP43" s="424"/>
      <c r="IQ43" s="424"/>
      <c r="IR43" s="424"/>
      <c r="IS43" s="424"/>
      <c r="IT43" s="424"/>
      <c r="IU43" s="424"/>
      <c r="IV43" s="424"/>
      <c r="IW43" s="424"/>
      <c r="IX43" s="424"/>
      <c r="IY43" s="424"/>
      <c r="IZ43" s="424"/>
      <c r="JA43" s="424"/>
      <c r="JB43" s="424"/>
      <c r="JC43" s="424"/>
      <c r="JD43" s="424"/>
      <c r="JE43" s="424"/>
      <c r="JF43" s="424"/>
      <c r="JG43" s="424"/>
      <c r="JH43" s="424"/>
      <c r="JI43" s="424"/>
      <c r="JJ43" s="424"/>
      <c r="JK43" s="424"/>
      <c r="JL43" s="424"/>
      <c r="JM43" s="424"/>
      <c r="JN43" s="424"/>
      <c r="JO43" s="424"/>
      <c r="JP43" s="424"/>
      <c r="JQ43" s="424"/>
      <c r="JR43" s="424"/>
      <c r="JS43" s="424"/>
      <c r="JT43" s="424"/>
      <c r="JU43" s="424"/>
      <c r="JV43" s="424"/>
      <c r="JW43" s="424"/>
      <c r="JX43" s="424"/>
      <c r="JY43" s="424"/>
      <c r="JZ43" s="424"/>
      <c r="KA43" s="424"/>
      <c r="KV43" s="228"/>
      <c r="KW43" s="228"/>
      <c r="KX43" s="228"/>
      <c r="KY43" s="228"/>
      <c r="KZ43" s="228"/>
      <c r="LA43" s="228"/>
      <c r="LB43" s="228"/>
      <c r="LC43" s="228"/>
      <c r="LD43" s="344"/>
      <c r="NJ43" s="424"/>
      <c r="NK43" s="424"/>
      <c r="NL43" s="424"/>
      <c r="NM43" s="424"/>
      <c r="NN43" s="424"/>
      <c r="NO43" s="424"/>
      <c r="NP43" s="424"/>
      <c r="NQ43" s="424"/>
      <c r="NR43" s="424"/>
      <c r="NS43" s="424"/>
      <c r="NT43" s="424"/>
      <c r="NU43" s="228"/>
      <c r="NV43" s="228"/>
      <c r="NW43" s="228"/>
      <c r="NX43" s="228"/>
      <c r="NY43" s="228"/>
      <c r="NZ43" s="228"/>
      <c r="OA43" s="228"/>
      <c r="OB43" s="228"/>
      <c r="OC43" s="228"/>
      <c r="OD43" s="228"/>
      <c r="OE43" s="228"/>
      <c r="OF43" s="228"/>
      <c r="OG43" s="228"/>
      <c r="OH43" s="228"/>
      <c r="OI43" s="228"/>
      <c r="OJ43" s="228"/>
      <c r="OK43" s="424"/>
      <c r="OL43" s="424"/>
      <c r="OM43" s="424"/>
      <c r="ON43" s="424"/>
      <c r="OO43" s="424"/>
      <c r="OP43" s="424"/>
      <c r="OQ43" s="424"/>
      <c r="OR43" s="424"/>
      <c r="OS43" s="424"/>
      <c r="OT43" s="424"/>
      <c r="OU43" s="424"/>
      <c r="OV43" s="424"/>
      <c r="OW43" s="424"/>
      <c r="OX43" s="424"/>
      <c r="OY43" s="424"/>
      <c r="OZ43" s="424"/>
      <c r="PA43" s="424"/>
      <c r="PB43" s="424"/>
      <c r="PC43" s="424"/>
      <c r="PD43" s="424"/>
      <c r="PE43" s="424"/>
      <c r="PF43" s="424"/>
      <c r="PG43" s="424"/>
      <c r="PH43" s="424"/>
      <c r="PI43" s="424"/>
      <c r="PJ43" s="424"/>
      <c r="PK43" s="424"/>
      <c r="PL43" s="424"/>
      <c r="PM43" s="424"/>
      <c r="PN43" s="424"/>
      <c r="PO43" s="424"/>
      <c r="PP43" s="424"/>
      <c r="PQ43" s="424"/>
      <c r="PR43" s="424"/>
      <c r="PS43" s="424"/>
      <c r="PT43" s="424"/>
      <c r="PU43" s="424"/>
      <c r="PV43" s="424"/>
      <c r="PW43" s="424"/>
      <c r="PX43" s="424"/>
      <c r="PY43" s="424"/>
      <c r="PZ43" s="424"/>
      <c r="QA43" s="424"/>
      <c r="QB43" s="424"/>
      <c r="QC43" s="424"/>
      <c r="QD43" s="424"/>
      <c r="QE43" s="424"/>
      <c r="QF43" s="424"/>
      <c r="QG43" s="424"/>
      <c r="QH43" s="424"/>
      <c r="QI43" s="424"/>
      <c r="QJ43" s="424"/>
      <c r="QK43" s="424"/>
      <c r="QL43" s="424"/>
      <c r="QM43" s="424"/>
      <c r="QN43" s="424"/>
      <c r="QO43" s="424"/>
      <c r="QP43" s="424"/>
      <c r="QQ43" s="424"/>
      <c r="QR43" s="424"/>
      <c r="QS43" s="424"/>
      <c r="QT43" s="424"/>
      <c r="QU43" s="424"/>
      <c r="QV43" s="424"/>
      <c r="QW43" s="424"/>
      <c r="QX43" s="424"/>
      <c r="QY43" s="424"/>
      <c r="QZ43" s="424"/>
      <c r="RA43" s="424"/>
      <c r="RB43" s="424"/>
      <c r="RC43" s="424"/>
      <c r="RD43" s="424"/>
      <c r="RE43" s="424"/>
      <c r="RF43" s="424"/>
      <c r="RG43" s="424"/>
      <c r="RH43" s="424"/>
      <c r="RI43" s="424"/>
      <c r="RJ43" s="424"/>
      <c r="RK43" s="424"/>
      <c r="RL43" s="424"/>
      <c r="RM43" s="424"/>
      <c r="RN43" s="424"/>
      <c r="RO43" s="424"/>
      <c r="RP43" s="424"/>
      <c r="RQ43" s="424"/>
      <c r="RR43" s="424"/>
      <c r="RS43" s="424"/>
      <c r="RT43" s="424"/>
      <c r="RU43" s="424"/>
      <c r="RV43" s="424"/>
      <c r="RW43" s="424"/>
      <c r="RX43" s="424"/>
      <c r="RY43" s="424"/>
      <c r="RZ43" s="424"/>
      <c r="SA43" s="424"/>
      <c r="SB43" s="424"/>
      <c r="SC43" s="424"/>
      <c r="SD43" s="424"/>
      <c r="SE43" s="424"/>
      <c r="SF43" s="424"/>
      <c r="SG43" s="424"/>
      <c r="SH43" s="424"/>
      <c r="SI43" s="424"/>
      <c r="SJ43" s="424"/>
      <c r="SK43" s="424"/>
      <c r="SL43" s="424"/>
      <c r="SM43" s="424"/>
      <c r="SN43" s="424"/>
      <c r="SO43" s="424"/>
      <c r="SP43" s="424"/>
      <c r="SQ43" s="424"/>
      <c r="SR43" s="424"/>
      <c r="SS43" s="424"/>
      <c r="ST43" s="424"/>
      <c r="SU43" s="424"/>
      <c r="SV43" s="424"/>
      <c r="SW43" s="424"/>
      <c r="SX43" s="424"/>
      <c r="SY43" s="424"/>
      <c r="SZ43" s="424"/>
      <c r="TA43" s="424"/>
      <c r="TB43" s="424"/>
      <c r="TC43" s="424"/>
      <c r="TD43" s="424"/>
      <c r="TE43" s="424"/>
      <c r="TF43" s="424"/>
      <c r="TG43" s="424"/>
      <c r="TH43" s="424"/>
      <c r="TI43" s="424"/>
      <c r="TJ43" s="424"/>
      <c r="TK43" s="424"/>
      <c r="TL43" s="424"/>
      <c r="TM43" s="424"/>
      <c r="TN43" s="424"/>
      <c r="TO43" s="424"/>
      <c r="TP43" s="424"/>
      <c r="TQ43" s="424"/>
      <c r="TR43" s="424"/>
      <c r="TS43" s="424"/>
      <c r="TT43" s="424"/>
      <c r="TU43" s="424"/>
      <c r="TV43" s="424"/>
      <c r="TW43" s="424"/>
      <c r="TX43" s="424"/>
      <c r="TY43" s="424"/>
      <c r="TZ43" s="424"/>
      <c r="UA43" s="424"/>
      <c r="UB43" s="424"/>
      <c r="UC43" s="424"/>
      <c r="UD43" s="424"/>
      <c r="UE43" s="424"/>
      <c r="UF43" s="424"/>
      <c r="UG43" s="424"/>
      <c r="UH43" s="424"/>
      <c r="UI43" s="424"/>
      <c r="UJ43" s="424"/>
      <c r="UK43" s="424"/>
      <c r="UL43" s="424"/>
      <c r="UM43" s="424"/>
      <c r="UN43" s="424"/>
      <c r="UO43" s="424"/>
      <c r="UP43" s="424"/>
      <c r="UQ43" s="424"/>
      <c r="UR43" s="424"/>
      <c r="US43" s="424"/>
      <c r="UT43" s="424"/>
      <c r="UU43" s="424"/>
      <c r="UV43" s="424"/>
      <c r="UW43" s="424"/>
      <c r="UX43" s="424"/>
      <c r="UY43" s="424"/>
      <c r="UZ43" s="424"/>
      <c r="VA43" s="424"/>
      <c r="VB43" s="424"/>
      <c r="VC43" s="424"/>
      <c r="VD43" s="424"/>
      <c r="VE43" s="424"/>
      <c r="VF43" s="424"/>
      <c r="VG43" s="424"/>
      <c r="VH43" s="424"/>
      <c r="VI43" s="424"/>
      <c r="VJ43" s="424"/>
      <c r="VK43" s="424"/>
      <c r="VL43" s="424"/>
      <c r="VM43" s="424"/>
      <c r="VN43" s="424"/>
      <c r="VO43" s="424"/>
      <c r="VP43" s="424"/>
      <c r="VQ43" s="424"/>
      <c r="VR43" s="424"/>
      <c r="VS43" s="424"/>
      <c r="VT43" s="424"/>
      <c r="VU43" s="424"/>
      <c r="VV43" s="424"/>
      <c r="VW43" s="424"/>
      <c r="VX43" s="424"/>
      <c r="VY43" s="424"/>
      <c r="VZ43" s="424"/>
      <c r="WA43" s="424"/>
      <c r="WB43" s="424"/>
      <c r="WC43" s="424"/>
      <c r="WD43" s="424"/>
      <c r="WE43" s="424"/>
      <c r="WF43" s="424"/>
      <c r="WG43" s="424"/>
      <c r="WH43" s="424"/>
      <c r="WI43" s="424"/>
      <c r="WJ43" s="424"/>
      <c r="WK43" s="424"/>
      <c r="WL43" s="424"/>
      <c r="WM43" s="424"/>
      <c r="WN43" s="424"/>
      <c r="WO43" s="424"/>
      <c r="WP43" s="424"/>
      <c r="WQ43" s="424"/>
      <c r="WR43" s="424"/>
      <c r="WS43" s="424"/>
      <c r="WT43" s="424"/>
      <c r="WU43" s="424"/>
      <c r="WV43" s="424"/>
      <c r="WW43" s="424"/>
      <c r="WX43" s="424"/>
      <c r="WY43" s="424"/>
      <c r="WZ43" s="424"/>
      <c r="XA43" s="424"/>
      <c r="XB43" s="424"/>
      <c r="XC43" s="534"/>
      <c r="XD43" s="534"/>
      <c r="XE43" s="534"/>
      <c r="XF43" s="534"/>
      <c r="XG43" s="534"/>
      <c r="XH43" s="534"/>
      <c r="XI43" s="534"/>
      <c r="XJ43" s="534"/>
      <c r="XK43" s="534"/>
      <c r="XL43" s="534"/>
      <c r="XM43" s="534"/>
      <c r="XN43" s="534"/>
      <c r="XO43" s="534"/>
      <c r="XP43" s="534"/>
      <c r="XQ43" s="534"/>
      <c r="XR43" s="534"/>
      <c r="XS43" s="534"/>
      <c r="XT43" s="534"/>
      <c r="XU43" s="534"/>
      <c r="XV43" s="534"/>
      <c r="XW43" s="534"/>
      <c r="XX43" s="534"/>
      <c r="XY43" s="534"/>
      <c r="XZ43" s="534"/>
      <c r="YA43" s="534"/>
      <c r="YB43" s="534"/>
      <c r="YC43" s="534"/>
      <c r="YD43" s="534"/>
      <c r="YE43" s="534"/>
      <c r="YF43" s="534"/>
      <c r="YG43" s="534"/>
      <c r="YH43" s="534"/>
      <c r="YI43" s="534"/>
      <c r="YJ43" s="534"/>
      <c r="YK43" s="534"/>
      <c r="YL43" s="534"/>
      <c r="YM43" s="534"/>
      <c r="YN43" s="534"/>
      <c r="YO43" s="534"/>
      <c r="YP43" s="534"/>
      <c r="YQ43" s="534"/>
      <c r="YR43" s="534"/>
      <c r="YS43" s="534"/>
      <c r="YT43" s="534"/>
      <c r="YU43" s="534"/>
      <c r="YV43" s="534"/>
      <c r="YW43" s="534"/>
      <c r="YX43" s="534"/>
      <c r="YY43" s="534"/>
      <c r="YZ43" s="534"/>
      <c r="ZA43" s="534"/>
      <c r="ZB43" s="534"/>
      <c r="ZC43" s="534"/>
      <c r="ZD43" s="534"/>
      <c r="ZE43" s="534"/>
      <c r="ZF43" s="534"/>
      <c r="ZG43" s="534"/>
      <c r="ZH43" s="534"/>
      <c r="ZI43" s="534"/>
      <c r="ZJ43" s="535"/>
      <c r="ZK43" s="214"/>
      <c r="ZL43" s="214"/>
      <c r="ZM43" s="21"/>
      <c r="ZN43" s="21"/>
      <c r="ACI43" s="534"/>
      <c r="ACJ43" s="534"/>
      <c r="ACK43" s="534"/>
      <c r="ACL43" s="534"/>
      <c r="ACM43" s="534"/>
      <c r="ACN43" s="534"/>
      <c r="ACO43" s="534"/>
      <c r="ACP43" s="534"/>
      <c r="ACQ43" s="534"/>
      <c r="ACR43" s="534"/>
      <c r="ACS43" s="534"/>
      <c r="ACT43" s="534"/>
      <c r="ACU43" s="534"/>
      <c r="ACV43" s="534"/>
      <c r="ACW43" s="534"/>
      <c r="ACX43" s="534"/>
      <c r="ACY43" s="534"/>
      <c r="ACZ43" s="534"/>
      <c r="ADA43" s="534"/>
      <c r="ADB43" s="534"/>
      <c r="ADC43" s="534"/>
      <c r="ADD43" s="534"/>
      <c r="ADE43" s="534"/>
      <c r="ADF43" s="534"/>
      <c r="ADG43" s="534"/>
      <c r="ADH43" s="534"/>
      <c r="ADI43" s="534"/>
      <c r="ADJ43" s="534"/>
      <c r="AEP43" s="424"/>
      <c r="AEQ43" s="424"/>
      <c r="AER43" s="424"/>
      <c r="AES43" s="424"/>
      <c r="AET43" s="424"/>
      <c r="AEU43" s="424"/>
      <c r="AEV43" s="424"/>
      <c r="AEW43" s="424"/>
      <c r="AEX43" s="424"/>
      <c r="AEY43" s="536"/>
      <c r="AEZ43" s="536"/>
      <c r="AFA43" s="536"/>
      <c r="AFB43" s="536"/>
      <c r="ALG43" s="537"/>
      <c r="ALH43" s="537"/>
      <c r="ALI43" s="537"/>
      <c r="ALJ43" s="537"/>
      <c r="ALK43" s="537"/>
      <c r="ALL43" s="537"/>
      <c r="ALM43" s="537"/>
      <c r="ALN43" s="537"/>
      <c r="ALO43" s="537"/>
      <c r="ALP43" s="537"/>
      <c r="ALQ43" s="537"/>
      <c r="ALR43" s="537"/>
      <c r="ALS43" s="537"/>
      <c r="ALT43" s="537"/>
      <c r="ALU43" s="344"/>
      <c r="BSN43" s="536"/>
      <c r="BSO43" s="536"/>
      <c r="BSP43" s="536"/>
      <c r="BSQ43" s="536"/>
      <c r="BSR43" s="536"/>
      <c r="BSS43" s="536"/>
      <c r="BST43" s="536"/>
      <c r="BSU43" s="536"/>
      <c r="BSV43" s="536"/>
      <c r="BSW43" s="536"/>
      <c r="BYB43" s="230"/>
      <c r="BYC43" s="230"/>
      <c r="BYD43" s="143"/>
      <c r="BYE43" s="143"/>
      <c r="BYF43" s="143"/>
      <c r="BYG43" s="143"/>
      <c r="BYH43" s="537"/>
      <c r="BYI43" s="537"/>
      <c r="BYJ43" s="537"/>
      <c r="BYK43" s="537"/>
      <c r="BYZ43" s="536"/>
      <c r="BZA43" s="536"/>
      <c r="BZB43" s="536"/>
      <c r="BZC43" s="536"/>
      <c r="BZD43" s="536"/>
      <c r="BZE43" s="536"/>
      <c r="BZF43" s="536"/>
      <c r="BZG43" s="536"/>
      <c r="BZH43" s="536"/>
      <c r="BZI43" s="536"/>
    </row>
    <row r="44" spans="1:1010 1200:2037" s="321" customFormat="1">
      <c r="Z44" s="228"/>
      <c r="AA44" s="228"/>
      <c r="AB44" s="228"/>
      <c r="AC44" s="228"/>
      <c r="AD44" s="228"/>
      <c r="AE44" s="311"/>
      <c r="AF44" s="228"/>
      <c r="AG44" s="228"/>
      <c r="AH44" s="228"/>
      <c r="AI44" s="228"/>
      <c r="AJ44" s="228"/>
      <c r="AK44" s="228"/>
      <c r="AL44" s="228"/>
      <c r="AM44" s="228"/>
      <c r="AN44" s="228"/>
      <c r="AO44" s="228"/>
      <c r="AP44" s="228"/>
      <c r="AQ44" s="228"/>
      <c r="AR44" s="228"/>
      <c r="AS44" s="228"/>
      <c r="AT44" s="228"/>
      <c r="AU44" s="228"/>
      <c r="AV44" s="228"/>
      <c r="AW44" s="228"/>
      <c r="AX44" s="228"/>
      <c r="AY44" s="228"/>
      <c r="AZ44" s="228"/>
      <c r="BA44" s="228"/>
      <c r="BB44" s="228"/>
      <c r="BC44" s="228"/>
      <c r="BD44" s="228"/>
      <c r="BE44" s="228"/>
      <c r="BF44" s="228"/>
      <c r="BG44" s="228"/>
      <c r="BH44" s="424"/>
      <c r="BI44" s="424"/>
      <c r="BJ44" s="424"/>
      <c r="BK44" s="424"/>
      <c r="BL44" s="424"/>
      <c r="BM44" s="424"/>
      <c r="BN44" s="424"/>
      <c r="BO44" s="424"/>
      <c r="BP44" s="424"/>
      <c r="BQ44" s="424"/>
      <c r="BR44" s="424"/>
      <c r="BS44" s="424"/>
      <c r="BT44" s="424"/>
      <c r="BU44" s="424"/>
      <c r="BV44" s="424"/>
      <c r="BW44" s="424"/>
      <c r="BX44" s="424"/>
      <c r="BY44" s="424"/>
      <c r="BZ44" s="424"/>
      <c r="CA44" s="424"/>
      <c r="CB44" s="424"/>
      <c r="CC44" s="424"/>
      <c r="CD44" s="424"/>
      <c r="CE44" s="424"/>
      <c r="CF44" s="424"/>
      <c r="CG44" s="424"/>
      <c r="CH44" s="424"/>
      <c r="CI44" s="424"/>
      <c r="CJ44" s="424"/>
      <c r="CK44" s="424"/>
      <c r="CL44" s="424"/>
      <c r="CM44" s="424"/>
      <c r="CN44" s="424"/>
      <c r="CO44" s="424"/>
      <c r="CP44" s="424"/>
      <c r="CQ44" s="424"/>
      <c r="CR44" s="424"/>
      <c r="CS44" s="424"/>
      <c r="CT44" s="424"/>
      <c r="CU44" s="424"/>
      <c r="CV44" s="424"/>
      <c r="CW44" s="424"/>
      <c r="CX44" s="424"/>
      <c r="CY44" s="424"/>
      <c r="CZ44" s="424"/>
      <c r="DA44" s="424"/>
      <c r="DB44" s="424"/>
      <c r="DC44" s="424"/>
      <c r="DD44" s="424"/>
      <c r="DE44" s="424"/>
      <c r="DF44" s="424"/>
      <c r="DG44" s="424"/>
      <c r="DH44" s="424"/>
      <c r="DI44" s="424"/>
      <c r="DJ44" s="424"/>
      <c r="DK44" s="424"/>
      <c r="DL44" s="424"/>
      <c r="DM44" s="424"/>
      <c r="DN44" s="424"/>
      <c r="DO44" s="424"/>
      <c r="DP44" s="424"/>
      <c r="DQ44" s="424"/>
      <c r="DR44" s="424"/>
      <c r="DS44" s="424"/>
      <c r="DT44" s="424"/>
      <c r="DU44" s="424"/>
      <c r="DV44" s="424"/>
      <c r="DW44" s="424"/>
      <c r="DX44" s="424"/>
      <c r="DY44" s="424"/>
      <c r="DZ44" s="424"/>
      <c r="EA44" s="424"/>
      <c r="EB44" s="424"/>
      <c r="EC44" s="424"/>
      <c r="ED44" s="424"/>
      <c r="EE44" s="424"/>
      <c r="EF44" s="424"/>
      <c r="EG44" s="424"/>
      <c r="EH44" s="424"/>
      <c r="EI44" s="424"/>
      <c r="EJ44" s="424"/>
      <c r="EK44" s="424"/>
      <c r="EL44" s="424"/>
      <c r="EM44" s="424"/>
      <c r="EN44" s="424"/>
      <c r="EO44" s="424"/>
      <c r="EP44" s="424"/>
      <c r="EQ44" s="424"/>
      <c r="ER44" s="424"/>
      <c r="ES44" s="424"/>
      <c r="ET44" s="424"/>
      <c r="EU44" s="424"/>
      <c r="EV44" s="424"/>
      <c r="EW44" s="424"/>
      <c r="EX44" s="424"/>
      <c r="EY44" s="424"/>
      <c r="EZ44" s="424"/>
      <c r="FA44" s="424"/>
      <c r="FB44" s="424"/>
      <c r="FC44" s="424"/>
      <c r="FD44" s="424"/>
      <c r="FE44" s="424"/>
      <c r="FF44" s="424"/>
      <c r="FG44" s="424"/>
      <c r="FH44" s="424"/>
      <c r="FI44" s="424"/>
      <c r="FJ44" s="424"/>
      <c r="FK44" s="424"/>
      <c r="FL44" s="424"/>
      <c r="FM44" s="424"/>
      <c r="FN44" s="424"/>
      <c r="FO44" s="21"/>
      <c r="FP44" s="424"/>
      <c r="FQ44" s="4"/>
      <c r="FR44" s="424"/>
      <c r="FS44" s="424"/>
      <c r="FT44" s="424"/>
      <c r="FU44" s="424"/>
      <c r="FV44" s="424"/>
      <c r="FW44" s="424"/>
      <c r="FX44" s="424"/>
      <c r="FY44" s="424"/>
      <c r="FZ44" s="424"/>
      <c r="GA44" s="424"/>
      <c r="GB44" s="424"/>
      <c r="GC44" s="424"/>
      <c r="GD44" s="424"/>
      <c r="GE44" s="424"/>
      <c r="GF44" s="424"/>
      <c r="GG44" s="424"/>
      <c r="GH44" s="424"/>
      <c r="GI44" s="424"/>
      <c r="GJ44" s="424"/>
      <c r="GK44" s="424"/>
      <c r="GL44" s="424"/>
      <c r="GM44" s="424"/>
      <c r="GN44" s="424"/>
      <c r="GO44" s="424"/>
      <c r="GP44" s="424"/>
      <c r="GQ44" s="424"/>
      <c r="GR44" s="424"/>
      <c r="GS44" s="424"/>
      <c r="GT44" s="424"/>
      <c r="GU44" s="424"/>
      <c r="GV44" s="424"/>
      <c r="GW44" s="424"/>
      <c r="GX44" s="424"/>
      <c r="GY44" s="424"/>
      <c r="GZ44" s="424"/>
      <c r="HA44" s="424"/>
      <c r="HB44" s="424"/>
      <c r="HC44" s="424"/>
      <c r="HD44" s="424"/>
      <c r="HE44" s="424"/>
      <c r="HF44" s="424"/>
      <c r="HG44" s="424"/>
      <c r="HH44" s="424"/>
      <c r="HI44" s="424"/>
      <c r="HJ44" s="424"/>
      <c r="HK44" s="424"/>
      <c r="HL44" s="424"/>
      <c r="HM44" s="424"/>
      <c r="HN44" s="424"/>
      <c r="HO44" s="424"/>
      <c r="HP44" s="424"/>
      <c r="HQ44" s="424"/>
      <c r="HR44" s="424"/>
      <c r="HS44" s="424"/>
      <c r="HT44" s="424"/>
      <c r="HU44" s="424"/>
      <c r="HV44" s="424"/>
      <c r="HW44" s="424"/>
      <c r="HX44" s="424"/>
      <c r="HY44" s="424"/>
      <c r="HZ44" s="424"/>
      <c r="IA44" s="424"/>
      <c r="IB44" s="424"/>
      <c r="IC44" s="424"/>
      <c r="ID44" s="424"/>
      <c r="IE44" s="424"/>
      <c r="IF44" s="424"/>
      <c r="IG44" s="424"/>
      <c r="IH44" s="424"/>
      <c r="II44" s="424"/>
      <c r="IJ44" s="424"/>
      <c r="IK44" s="424"/>
      <c r="IL44" s="424"/>
      <c r="IM44" s="424"/>
      <c r="IN44" s="424"/>
      <c r="IO44" s="424"/>
      <c r="IP44" s="424"/>
      <c r="IQ44" s="424"/>
      <c r="IR44" s="424"/>
      <c r="IS44" s="424"/>
      <c r="IT44" s="424"/>
      <c r="IU44" s="424"/>
      <c r="IV44" s="424"/>
      <c r="IW44" s="424"/>
      <c r="IX44" s="424"/>
      <c r="IY44" s="424"/>
      <c r="IZ44" s="424"/>
      <c r="JA44" s="424"/>
      <c r="JB44" s="424"/>
      <c r="JC44" s="424"/>
      <c r="JD44" s="424"/>
      <c r="JE44" s="424"/>
      <c r="JF44" s="424"/>
      <c r="JG44" s="424"/>
      <c r="JH44" s="424"/>
      <c r="JI44" s="424"/>
      <c r="JJ44" s="424"/>
      <c r="JK44" s="424"/>
      <c r="JL44" s="424"/>
      <c r="JM44" s="424"/>
      <c r="JN44" s="424"/>
      <c r="JO44" s="424"/>
      <c r="JP44" s="424"/>
      <c r="JQ44" s="424"/>
      <c r="JR44" s="424"/>
      <c r="JS44" s="424"/>
      <c r="JT44" s="424"/>
      <c r="JU44" s="424"/>
      <c r="JV44" s="424"/>
      <c r="JW44" s="424"/>
      <c r="JX44" s="424"/>
      <c r="JY44" s="424"/>
      <c r="JZ44" s="424"/>
      <c r="KA44" s="424"/>
      <c r="KV44" s="228"/>
      <c r="KW44" s="228"/>
      <c r="KX44" s="228"/>
      <c r="KY44" s="228"/>
      <c r="KZ44" s="228"/>
      <c r="LA44" s="228"/>
      <c r="LB44" s="228"/>
      <c r="LC44" s="228"/>
      <c r="NJ44" s="424"/>
      <c r="NK44" s="424"/>
      <c r="NL44" s="424"/>
      <c r="NM44" s="424"/>
      <c r="NN44" s="424"/>
      <c r="NO44" s="424"/>
      <c r="NP44" s="424"/>
      <c r="NQ44" s="424"/>
      <c r="NR44" s="424"/>
      <c r="NS44" s="424"/>
      <c r="NT44" s="424"/>
      <c r="NU44" s="228"/>
      <c r="NV44" s="228"/>
      <c r="NW44" s="228"/>
      <c r="NX44" s="228"/>
      <c r="NY44" s="228"/>
      <c r="NZ44" s="228"/>
      <c r="OA44" s="228"/>
      <c r="OB44" s="228"/>
      <c r="OC44" s="228"/>
      <c r="OD44" s="228"/>
      <c r="OE44" s="228"/>
      <c r="OF44" s="228"/>
      <c r="OG44" s="228"/>
      <c r="OH44" s="228"/>
      <c r="OI44" s="228"/>
      <c r="OJ44" s="228"/>
      <c r="OK44" s="424"/>
      <c r="OL44" s="424"/>
      <c r="OM44" s="424"/>
      <c r="ON44" s="424"/>
      <c r="OO44" s="424"/>
      <c r="OP44" s="424"/>
      <c r="OQ44" s="424"/>
      <c r="OR44" s="424"/>
      <c r="OS44" s="424"/>
      <c r="OT44" s="424"/>
      <c r="OU44" s="424"/>
      <c r="OV44" s="424"/>
      <c r="OW44" s="424"/>
      <c r="OX44" s="424"/>
      <c r="OY44" s="424"/>
      <c r="OZ44" s="424"/>
      <c r="PA44" s="424"/>
      <c r="PB44" s="424"/>
      <c r="PC44" s="424"/>
      <c r="PD44" s="424"/>
      <c r="PE44" s="424"/>
      <c r="PF44" s="424"/>
      <c r="PG44" s="424"/>
      <c r="PH44" s="424"/>
      <c r="PI44" s="424"/>
      <c r="PJ44" s="424"/>
      <c r="PK44" s="424"/>
      <c r="PL44" s="424"/>
      <c r="PM44" s="424"/>
      <c r="PN44" s="424"/>
      <c r="PO44" s="424"/>
      <c r="PP44" s="424"/>
      <c r="PQ44" s="424"/>
      <c r="PR44" s="424"/>
      <c r="PS44" s="424"/>
      <c r="PT44" s="424"/>
      <c r="PU44" s="424"/>
      <c r="PV44" s="424"/>
      <c r="PW44" s="424"/>
      <c r="PX44" s="424"/>
      <c r="PY44" s="424"/>
      <c r="PZ44" s="424"/>
      <c r="QA44" s="424"/>
      <c r="QB44" s="424"/>
      <c r="QC44" s="424"/>
      <c r="QD44" s="424"/>
      <c r="QE44" s="424"/>
      <c r="QF44" s="424"/>
      <c r="QG44" s="424"/>
      <c r="QH44" s="424"/>
      <c r="QI44" s="424"/>
      <c r="QJ44" s="424"/>
      <c r="QK44" s="424"/>
      <c r="QL44" s="424"/>
      <c r="QM44" s="424"/>
      <c r="QN44" s="424"/>
      <c r="QO44" s="424"/>
      <c r="QP44" s="424"/>
      <c r="QQ44" s="424"/>
      <c r="QR44" s="424"/>
      <c r="QS44" s="424"/>
      <c r="QT44" s="424"/>
      <c r="QU44" s="424"/>
      <c r="QV44" s="424"/>
      <c r="QW44" s="424"/>
      <c r="QX44" s="424"/>
      <c r="QY44" s="424"/>
      <c r="QZ44" s="424"/>
      <c r="RA44" s="424"/>
      <c r="RB44" s="424"/>
      <c r="RC44" s="424"/>
      <c r="RD44" s="424"/>
      <c r="RE44" s="424"/>
      <c r="RF44" s="424"/>
      <c r="RG44" s="424"/>
      <c r="RH44" s="424"/>
      <c r="RI44" s="424"/>
      <c r="RJ44" s="424"/>
      <c r="RK44" s="424"/>
      <c r="RL44" s="424"/>
      <c r="RM44" s="424"/>
      <c r="RN44" s="424"/>
      <c r="RO44" s="424"/>
      <c r="RP44" s="424"/>
      <c r="RQ44" s="424"/>
      <c r="RR44" s="424"/>
      <c r="RS44" s="424"/>
      <c r="RT44" s="424"/>
      <c r="RU44" s="424"/>
      <c r="RV44" s="424"/>
      <c r="RW44" s="424"/>
      <c r="RX44" s="424"/>
      <c r="RY44" s="424"/>
      <c r="RZ44" s="424"/>
      <c r="SA44" s="424"/>
      <c r="SB44" s="424"/>
      <c r="SC44" s="424"/>
      <c r="SD44" s="424"/>
      <c r="SE44" s="424"/>
      <c r="SF44" s="424"/>
      <c r="SG44" s="424"/>
      <c r="SH44" s="424"/>
      <c r="SI44" s="424"/>
      <c r="SJ44" s="424"/>
      <c r="SK44" s="424"/>
      <c r="SL44" s="424"/>
      <c r="SM44" s="424"/>
      <c r="SN44" s="424"/>
      <c r="SO44" s="424"/>
      <c r="SP44" s="424"/>
      <c r="SQ44" s="424"/>
      <c r="SR44" s="424"/>
      <c r="SS44" s="424"/>
      <c r="ST44" s="424"/>
      <c r="SU44" s="424"/>
      <c r="SV44" s="424"/>
      <c r="SW44" s="424"/>
      <c r="SX44" s="424"/>
      <c r="SY44" s="424"/>
      <c r="SZ44" s="424"/>
      <c r="TA44" s="424"/>
      <c r="TB44" s="424"/>
      <c r="TC44" s="424"/>
      <c r="TD44" s="424"/>
      <c r="TE44" s="424"/>
      <c r="TF44" s="424"/>
      <c r="TG44" s="424"/>
      <c r="TH44" s="424"/>
      <c r="TI44" s="424"/>
      <c r="TJ44" s="424"/>
      <c r="TK44" s="424"/>
      <c r="TL44" s="424"/>
      <c r="TM44" s="424"/>
      <c r="TN44" s="424"/>
      <c r="TO44" s="424"/>
      <c r="TP44" s="424"/>
      <c r="TQ44" s="424"/>
      <c r="TR44" s="424"/>
      <c r="TS44" s="424"/>
      <c r="TT44" s="424"/>
      <c r="TU44" s="424"/>
      <c r="TV44" s="424"/>
      <c r="TW44" s="424"/>
      <c r="TX44" s="424"/>
      <c r="TY44" s="424"/>
      <c r="TZ44" s="424"/>
      <c r="UA44" s="424"/>
      <c r="UB44" s="424"/>
      <c r="UC44" s="424"/>
      <c r="UD44" s="424"/>
      <c r="UE44" s="424"/>
      <c r="UF44" s="424"/>
      <c r="UG44" s="424"/>
      <c r="UH44" s="424"/>
      <c r="UI44" s="424"/>
      <c r="UJ44" s="424"/>
      <c r="UK44" s="424"/>
      <c r="UL44" s="424"/>
      <c r="UM44" s="424"/>
      <c r="UN44" s="424"/>
      <c r="UO44" s="424"/>
      <c r="UP44" s="424"/>
      <c r="UQ44" s="424"/>
      <c r="UR44" s="424"/>
      <c r="US44" s="424"/>
      <c r="UT44" s="424"/>
      <c r="UU44" s="424"/>
      <c r="UV44" s="424"/>
      <c r="UW44" s="424"/>
      <c r="UX44" s="424"/>
      <c r="UY44" s="424"/>
      <c r="UZ44" s="424"/>
      <c r="VA44" s="424"/>
      <c r="VB44" s="424"/>
      <c r="VC44" s="424"/>
      <c r="VD44" s="424"/>
      <c r="VE44" s="424"/>
      <c r="VF44" s="424"/>
      <c r="VG44" s="424"/>
      <c r="VH44" s="424"/>
      <c r="VI44" s="424"/>
      <c r="VJ44" s="424"/>
      <c r="VK44" s="424"/>
      <c r="VL44" s="424"/>
      <c r="VM44" s="424"/>
      <c r="VN44" s="424"/>
      <c r="VO44" s="424"/>
      <c r="VP44" s="424"/>
      <c r="VQ44" s="424"/>
      <c r="VR44" s="424"/>
      <c r="VS44" s="424"/>
      <c r="VT44" s="424"/>
      <c r="VU44" s="424"/>
      <c r="VV44" s="424"/>
      <c r="VW44" s="424"/>
      <c r="VX44" s="424"/>
      <c r="VY44" s="424"/>
      <c r="VZ44" s="424"/>
      <c r="WA44" s="424"/>
      <c r="WB44" s="424"/>
      <c r="WC44" s="424"/>
      <c r="WD44" s="424"/>
      <c r="WE44" s="424"/>
      <c r="WF44" s="424"/>
      <c r="WG44" s="424"/>
      <c r="WH44" s="424"/>
      <c r="WI44" s="424"/>
      <c r="WJ44" s="424"/>
      <c r="WK44" s="424"/>
      <c r="WL44" s="424"/>
      <c r="WM44" s="424"/>
      <c r="WN44" s="424"/>
      <c r="WO44" s="424"/>
      <c r="WP44" s="424"/>
      <c r="WQ44" s="424"/>
      <c r="WR44" s="424"/>
      <c r="WS44" s="424"/>
      <c r="WT44" s="424"/>
      <c r="WU44" s="424"/>
      <c r="WV44" s="424"/>
      <c r="WW44" s="424"/>
      <c r="WX44" s="424"/>
      <c r="WY44" s="424"/>
      <c r="WZ44" s="424"/>
      <c r="XA44" s="424"/>
      <c r="XB44" s="424"/>
      <c r="XC44" s="534"/>
      <c r="XD44" s="534"/>
      <c r="XE44" s="534"/>
      <c r="XF44" s="534"/>
      <c r="XG44" s="534"/>
      <c r="XH44" s="534"/>
      <c r="XI44" s="534"/>
      <c r="XJ44" s="534"/>
      <c r="XK44" s="534"/>
      <c r="XL44" s="534"/>
      <c r="XM44" s="534"/>
      <c r="XN44" s="534"/>
      <c r="XO44" s="534"/>
      <c r="XP44" s="534"/>
      <c r="XQ44" s="534"/>
      <c r="XR44" s="534"/>
      <c r="XS44" s="534"/>
      <c r="XT44" s="534"/>
      <c r="XU44" s="534"/>
      <c r="XV44" s="534"/>
      <c r="XW44" s="534"/>
      <c r="XX44" s="534"/>
      <c r="XY44" s="534"/>
      <c r="XZ44" s="534"/>
      <c r="YA44" s="534"/>
      <c r="YB44" s="534"/>
      <c r="YC44" s="534"/>
      <c r="YD44" s="534"/>
      <c r="YE44" s="534"/>
      <c r="YF44" s="534"/>
      <c r="YG44" s="534"/>
      <c r="YH44" s="534"/>
      <c r="YI44" s="534"/>
      <c r="YJ44" s="534"/>
      <c r="YK44" s="534"/>
      <c r="YL44" s="534"/>
      <c r="YM44" s="534"/>
      <c r="YN44" s="534"/>
      <c r="YO44" s="534"/>
      <c r="YP44" s="534"/>
      <c r="YQ44" s="534"/>
      <c r="YR44" s="534"/>
      <c r="YS44" s="534"/>
      <c r="YT44" s="534"/>
      <c r="YU44" s="534"/>
      <c r="YV44" s="534"/>
      <c r="YW44" s="534"/>
      <c r="YX44" s="534"/>
      <c r="YY44" s="534"/>
      <c r="YZ44" s="534"/>
      <c r="ZA44" s="534"/>
      <c r="ZB44" s="534"/>
      <c r="ZC44" s="534"/>
      <c r="ZD44" s="534"/>
      <c r="ZE44" s="534"/>
      <c r="ZF44" s="534"/>
      <c r="ZG44" s="534"/>
      <c r="ZH44" s="534"/>
      <c r="ZI44" s="534"/>
      <c r="ZJ44" s="535"/>
      <c r="ZK44" s="214"/>
      <c r="ZL44" s="214"/>
      <c r="ZM44" s="21"/>
      <c r="ZN44" s="21"/>
      <c r="ACI44" s="534"/>
      <c r="ACJ44" s="534"/>
      <c r="ACK44" s="534"/>
      <c r="ACL44" s="534"/>
      <c r="ACM44" s="534"/>
      <c r="ACN44" s="534"/>
      <c r="ACO44" s="534"/>
      <c r="ACP44" s="534"/>
      <c r="ACQ44" s="534"/>
      <c r="ACR44" s="534"/>
      <c r="ACS44" s="534"/>
      <c r="ACT44" s="534"/>
      <c r="ACU44" s="534"/>
      <c r="ACV44" s="534"/>
      <c r="ACW44" s="534"/>
      <c r="ACX44" s="534"/>
      <c r="ACY44" s="534"/>
      <c r="ACZ44" s="534"/>
      <c r="ADA44" s="534"/>
      <c r="ADB44" s="534"/>
      <c r="ADC44" s="534"/>
      <c r="ADD44" s="534"/>
      <c r="ADE44" s="534"/>
      <c r="ADF44" s="534"/>
      <c r="ADG44" s="534"/>
      <c r="ADH44" s="534"/>
      <c r="ADI44" s="534"/>
      <c r="ADJ44" s="534"/>
      <c r="AEP44" s="424"/>
      <c r="AEQ44" s="424"/>
      <c r="AER44" s="424"/>
      <c r="AES44" s="424"/>
      <c r="AET44" s="424"/>
      <c r="AEU44" s="424"/>
      <c r="AEV44" s="424"/>
      <c r="AEW44" s="424"/>
      <c r="AEX44" s="424"/>
      <c r="AEY44" s="536"/>
      <c r="AEZ44" s="536"/>
      <c r="AFA44" s="536"/>
      <c r="AFB44" s="536"/>
      <c r="ALG44" s="537"/>
      <c r="ALH44" s="537"/>
      <c r="ALI44" s="537"/>
      <c r="ALJ44" s="537"/>
      <c r="ALK44" s="537"/>
      <c r="ALL44" s="537"/>
      <c r="ALM44" s="537"/>
      <c r="ALN44" s="537"/>
      <c r="ALO44" s="537"/>
      <c r="ALP44" s="537"/>
      <c r="ALQ44" s="537"/>
      <c r="ALR44" s="537"/>
      <c r="ALS44" s="537"/>
      <c r="ALT44" s="537"/>
      <c r="BSN44" s="536"/>
      <c r="BSO44" s="536"/>
      <c r="BSP44" s="536"/>
      <c r="BSQ44" s="536"/>
      <c r="BSR44" s="536"/>
      <c r="BSS44" s="536"/>
      <c r="BST44" s="536"/>
      <c r="BSU44" s="536"/>
      <c r="BSV44" s="536"/>
      <c r="BSW44" s="536"/>
      <c r="BYB44" s="230"/>
      <c r="BYC44" s="230"/>
      <c r="BYD44" s="143"/>
      <c r="BYE44" s="143"/>
      <c r="BYF44" s="143"/>
      <c r="BYG44" s="143"/>
      <c r="BYH44" s="537"/>
      <c r="BYI44" s="537"/>
      <c r="BYJ44" s="537"/>
      <c r="BYK44" s="537"/>
      <c r="BYZ44" s="536"/>
      <c r="BZA44" s="536"/>
      <c r="BZB44" s="536"/>
      <c r="BZC44" s="536"/>
      <c r="BZD44" s="536"/>
      <c r="BZE44" s="536"/>
      <c r="BZF44" s="536"/>
      <c r="BZG44" s="536"/>
      <c r="BZH44" s="536"/>
      <c r="BZI44" s="536"/>
    </row>
    <row r="45" spans="1:1010 1200:2037" s="321" customFormat="1">
      <c r="Z45" s="228"/>
      <c r="AA45" s="228"/>
      <c r="AB45" s="228"/>
      <c r="AC45" s="228"/>
      <c r="AD45" s="228"/>
      <c r="AE45" s="311"/>
      <c r="AF45" s="228"/>
      <c r="AG45" s="228"/>
      <c r="AH45" s="228"/>
      <c r="AI45" s="228"/>
      <c r="AJ45" s="228"/>
      <c r="AK45" s="228"/>
      <c r="AL45" s="228"/>
      <c r="AM45" s="228"/>
      <c r="AN45" s="228"/>
      <c r="AO45" s="228"/>
      <c r="AP45" s="228"/>
      <c r="AQ45" s="228"/>
      <c r="AR45" s="228"/>
      <c r="AS45" s="228"/>
      <c r="AT45" s="228"/>
      <c r="AU45" s="228"/>
      <c r="AV45" s="228"/>
      <c r="AW45" s="228"/>
      <c r="AX45" s="228"/>
      <c r="AY45" s="228"/>
      <c r="AZ45" s="228"/>
      <c r="BA45" s="228"/>
      <c r="BB45" s="228"/>
      <c r="BC45" s="228"/>
      <c r="BD45" s="228"/>
      <c r="BE45" s="228"/>
      <c r="BF45" s="228"/>
      <c r="BG45" s="228"/>
      <c r="BH45" s="424"/>
      <c r="BI45" s="424"/>
      <c r="BJ45" s="424"/>
      <c r="BK45" s="424"/>
      <c r="BL45" s="424"/>
      <c r="BM45" s="424"/>
      <c r="BN45" s="424"/>
      <c r="BO45" s="424"/>
      <c r="BP45" s="424"/>
      <c r="BQ45" s="424"/>
      <c r="BR45" s="424"/>
      <c r="BS45" s="424"/>
      <c r="BT45" s="424"/>
      <c r="BU45" s="424"/>
      <c r="BV45" s="424"/>
      <c r="BW45" s="424"/>
      <c r="BX45" s="424"/>
      <c r="BY45" s="424"/>
      <c r="BZ45" s="424"/>
      <c r="CA45" s="424"/>
      <c r="CB45" s="424"/>
      <c r="CC45" s="424"/>
      <c r="CD45" s="424"/>
      <c r="CE45" s="424"/>
      <c r="CF45" s="424"/>
      <c r="CG45" s="424"/>
      <c r="CH45" s="424"/>
      <c r="CI45" s="424"/>
      <c r="CJ45" s="424"/>
      <c r="CK45" s="424"/>
      <c r="CL45" s="424"/>
      <c r="CM45" s="424"/>
      <c r="CN45" s="424"/>
      <c r="CO45" s="424"/>
      <c r="CP45" s="424"/>
      <c r="CQ45" s="424"/>
      <c r="CR45" s="424"/>
      <c r="CS45" s="424"/>
      <c r="CT45" s="424"/>
      <c r="CU45" s="424"/>
      <c r="CV45" s="424"/>
      <c r="CW45" s="424"/>
      <c r="CX45" s="424"/>
      <c r="CY45" s="424"/>
      <c r="CZ45" s="424"/>
      <c r="DA45" s="424"/>
      <c r="DB45" s="424"/>
      <c r="DC45" s="424"/>
      <c r="DD45" s="424"/>
      <c r="DE45" s="424"/>
      <c r="DF45" s="424"/>
      <c r="DG45" s="424"/>
      <c r="DH45" s="424"/>
      <c r="DI45" s="424"/>
      <c r="DJ45" s="424"/>
      <c r="DK45" s="424"/>
      <c r="DL45" s="424"/>
      <c r="DM45" s="424"/>
      <c r="DN45" s="424"/>
      <c r="DO45" s="424"/>
      <c r="DP45" s="424"/>
      <c r="DQ45" s="424"/>
      <c r="DR45" s="424"/>
      <c r="DS45" s="424"/>
      <c r="DT45" s="424"/>
      <c r="DU45" s="424"/>
      <c r="DV45" s="424"/>
      <c r="DW45" s="424"/>
      <c r="DX45" s="424"/>
      <c r="DY45" s="424"/>
      <c r="DZ45" s="424"/>
      <c r="EA45" s="424"/>
      <c r="EB45" s="424"/>
      <c r="EC45" s="424"/>
      <c r="ED45" s="424"/>
      <c r="EE45" s="424"/>
      <c r="EF45" s="424"/>
      <c r="EG45" s="424"/>
      <c r="EH45" s="424"/>
      <c r="EI45" s="424"/>
      <c r="EJ45" s="424"/>
      <c r="EK45" s="424"/>
      <c r="EL45" s="424"/>
      <c r="EM45" s="424"/>
      <c r="EN45" s="424"/>
      <c r="EO45" s="424"/>
      <c r="EP45" s="424"/>
      <c r="EQ45" s="424"/>
      <c r="ER45" s="424"/>
      <c r="ES45" s="424"/>
      <c r="ET45" s="424"/>
      <c r="EU45" s="424"/>
      <c r="EV45" s="424"/>
      <c r="EW45" s="424"/>
      <c r="EX45" s="424"/>
      <c r="EY45" s="424"/>
      <c r="EZ45" s="424"/>
      <c r="FA45" s="424"/>
      <c r="FB45" s="424"/>
      <c r="FC45" s="424"/>
      <c r="FD45" s="424"/>
      <c r="FE45" s="424"/>
      <c r="FF45" s="424"/>
      <c r="FG45" s="424"/>
      <c r="FH45" s="424"/>
      <c r="FI45" s="424"/>
      <c r="FJ45" s="424"/>
      <c r="FK45" s="424"/>
      <c r="FL45" s="424"/>
      <c r="FM45" s="424"/>
      <c r="FN45" s="424"/>
      <c r="FO45" s="21"/>
      <c r="FP45" s="424"/>
      <c r="FQ45" s="4"/>
      <c r="FR45" s="424"/>
      <c r="FS45" s="424"/>
      <c r="FT45" s="424"/>
      <c r="FU45" s="424"/>
      <c r="FV45" s="424"/>
      <c r="FW45" s="424"/>
      <c r="FX45" s="424"/>
      <c r="FY45" s="424"/>
      <c r="FZ45" s="424"/>
      <c r="GA45" s="424"/>
      <c r="GB45" s="424"/>
      <c r="GC45" s="424"/>
      <c r="GD45" s="424"/>
      <c r="GE45" s="424"/>
      <c r="GF45" s="424"/>
      <c r="GG45" s="424"/>
      <c r="GH45" s="424"/>
      <c r="GI45" s="424"/>
      <c r="GJ45" s="424"/>
      <c r="GK45" s="424"/>
      <c r="GL45" s="424"/>
      <c r="GM45" s="424"/>
      <c r="GN45" s="424"/>
      <c r="GO45" s="424"/>
      <c r="GP45" s="424"/>
      <c r="GQ45" s="424"/>
      <c r="GR45" s="424"/>
      <c r="GS45" s="424"/>
      <c r="GT45" s="424"/>
      <c r="GU45" s="424"/>
      <c r="GV45" s="424"/>
      <c r="GW45" s="424"/>
      <c r="GX45" s="424"/>
      <c r="GY45" s="424"/>
      <c r="GZ45" s="424"/>
      <c r="HA45" s="424"/>
      <c r="HB45" s="424"/>
      <c r="HC45" s="424"/>
      <c r="HD45" s="424"/>
      <c r="HE45" s="424"/>
      <c r="HF45" s="424"/>
      <c r="HG45" s="424"/>
      <c r="HH45" s="424"/>
      <c r="HI45" s="424"/>
      <c r="HJ45" s="424"/>
      <c r="HK45" s="424"/>
      <c r="HL45" s="424"/>
      <c r="HM45" s="424"/>
      <c r="HN45" s="424"/>
      <c r="HO45" s="424"/>
      <c r="HP45" s="424"/>
      <c r="HQ45" s="424"/>
      <c r="HR45" s="424"/>
      <c r="HS45" s="424"/>
      <c r="HT45" s="424"/>
      <c r="HU45" s="424"/>
      <c r="HV45" s="424"/>
      <c r="HW45" s="424"/>
      <c r="HX45" s="424"/>
      <c r="HY45" s="424"/>
      <c r="HZ45" s="424"/>
      <c r="IA45" s="424"/>
      <c r="IB45" s="424"/>
      <c r="IC45" s="424"/>
      <c r="ID45" s="424"/>
      <c r="IE45" s="424"/>
      <c r="IF45" s="424"/>
      <c r="IG45" s="424"/>
      <c r="IH45" s="424"/>
      <c r="II45" s="424"/>
      <c r="IJ45" s="424"/>
      <c r="IK45" s="424"/>
      <c r="IL45" s="424"/>
      <c r="IM45" s="424"/>
      <c r="IN45" s="424"/>
      <c r="IO45" s="424"/>
      <c r="IP45" s="424"/>
      <c r="IQ45" s="424"/>
      <c r="IR45" s="424"/>
      <c r="IS45" s="424"/>
      <c r="IT45" s="424"/>
      <c r="IU45" s="424"/>
      <c r="IV45" s="424"/>
      <c r="IW45" s="424"/>
      <c r="IX45" s="424"/>
      <c r="IY45" s="424"/>
      <c r="IZ45" s="424"/>
      <c r="JA45" s="424"/>
      <c r="JB45" s="424"/>
      <c r="JC45" s="424"/>
      <c r="JD45" s="424"/>
      <c r="JE45" s="424"/>
      <c r="JF45" s="424"/>
      <c r="JG45" s="424"/>
      <c r="JH45" s="424"/>
      <c r="JI45" s="424"/>
      <c r="JJ45" s="424"/>
      <c r="JK45" s="424"/>
      <c r="JL45" s="424"/>
      <c r="JM45" s="424"/>
      <c r="JN45" s="424"/>
      <c r="JO45" s="424"/>
      <c r="JP45" s="424"/>
      <c r="JQ45" s="424"/>
      <c r="JR45" s="424"/>
      <c r="JS45" s="424"/>
      <c r="JT45" s="424"/>
      <c r="JU45" s="424"/>
      <c r="JV45" s="424"/>
      <c r="JW45" s="424"/>
      <c r="JX45" s="424"/>
      <c r="JY45" s="424"/>
      <c r="JZ45" s="424"/>
      <c r="KA45" s="424"/>
      <c r="KV45" s="228"/>
      <c r="KW45" s="228"/>
      <c r="KX45" s="228"/>
      <c r="KY45" s="228"/>
      <c r="KZ45" s="228"/>
      <c r="LA45" s="228"/>
      <c r="LB45" s="228"/>
      <c r="LC45" s="228"/>
      <c r="NJ45" s="424"/>
      <c r="NK45" s="424"/>
      <c r="NL45" s="424"/>
      <c r="NM45" s="424"/>
      <c r="NN45" s="424"/>
      <c r="NO45" s="424"/>
      <c r="NP45" s="424"/>
      <c r="NQ45" s="424"/>
      <c r="NR45" s="424"/>
      <c r="NS45" s="424"/>
      <c r="NT45" s="424"/>
      <c r="NU45" s="228"/>
      <c r="NV45" s="228"/>
      <c r="NW45" s="228"/>
      <c r="NX45" s="228"/>
      <c r="NY45" s="228"/>
      <c r="NZ45" s="228"/>
      <c r="OA45" s="228"/>
      <c r="OB45" s="228"/>
      <c r="OC45" s="228"/>
      <c r="OD45" s="228"/>
      <c r="OE45" s="228"/>
      <c r="OF45" s="228"/>
      <c r="OG45" s="228"/>
      <c r="OH45" s="228"/>
      <c r="OI45" s="228"/>
      <c r="OJ45" s="228"/>
      <c r="OK45" s="424"/>
      <c r="OL45" s="424"/>
      <c r="OM45" s="424"/>
      <c r="ON45" s="424"/>
      <c r="OO45" s="424"/>
      <c r="OP45" s="424"/>
      <c r="OQ45" s="424"/>
      <c r="OR45" s="424"/>
      <c r="OS45" s="424"/>
      <c r="OT45" s="424"/>
      <c r="OU45" s="424"/>
      <c r="OV45" s="424"/>
      <c r="OW45" s="424"/>
      <c r="OX45" s="424"/>
      <c r="OY45" s="424"/>
      <c r="OZ45" s="424"/>
      <c r="PA45" s="424"/>
      <c r="PB45" s="424"/>
      <c r="PC45" s="424"/>
      <c r="PD45" s="424"/>
      <c r="PE45" s="424"/>
      <c r="PF45" s="424"/>
      <c r="PG45" s="424"/>
      <c r="PH45" s="424"/>
      <c r="PI45" s="424"/>
      <c r="PJ45" s="424"/>
      <c r="PK45" s="424"/>
      <c r="PL45" s="424"/>
      <c r="PM45" s="424"/>
      <c r="PN45" s="424"/>
      <c r="PO45" s="424"/>
      <c r="PP45" s="424"/>
      <c r="PQ45" s="424"/>
      <c r="PR45" s="424"/>
      <c r="PS45" s="424"/>
      <c r="PT45" s="424"/>
      <c r="PU45" s="424"/>
      <c r="PV45" s="424"/>
      <c r="PW45" s="424"/>
      <c r="PX45" s="424"/>
      <c r="PY45" s="424"/>
      <c r="PZ45" s="424"/>
      <c r="QA45" s="424"/>
      <c r="QB45" s="424"/>
      <c r="QC45" s="424"/>
      <c r="QD45" s="424"/>
      <c r="QE45" s="424"/>
      <c r="QF45" s="424"/>
      <c r="QG45" s="424"/>
      <c r="QH45" s="424"/>
      <c r="QI45" s="424"/>
      <c r="QJ45" s="424"/>
      <c r="QK45" s="424"/>
      <c r="QL45" s="424"/>
      <c r="QM45" s="424"/>
      <c r="QN45" s="424"/>
      <c r="QO45" s="424"/>
      <c r="QP45" s="424"/>
      <c r="QQ45" s="424"/>
      <c r="QR45" s="424"/>
      <c r="QS45" s="424"/>
      <c r="QT45" s="424"/>
      <c r="QU45" s="424"/>
      <c r="QV45" s="424"/>
      <c r="QW45" s="424"/>
      <c r="QX45" s="424"/>
      <c r="QY45" s="424"/>
      <c r="QZ45" s="424"/>
      <c r="RA45" s="424"/>
      <c r="RB45" s="424"/>
      <c r="RC45" s="424"/>
      <c r="RD45" s="424"/>
      <c r="RE45" s="424"/>
      <c r="RF45" s="424"/>
      <c r="RG45" s="424"/>
      <c r="RH45" s="424"/>
      <c r="RI45" s="424"/>
      <c r="RJ45" s="424"/>
      <c r="RK45" s="424"/>
      <c r="RL45" s="424"/>
      <c r="RM45" s="424"/>
      <c r="RN45" s="424"/>
      <c r="RO45" s="424"/>
      <c r="RP45" s="424"/>
      <c r="RQ45" s="424"/>
      <c r="RR45" s="424"/>
      <c r="RS45" s="424"/>
      <c r="RT45" s="424"/>
      <c r="RU45" s="424"/>
      <c r="RV45" s="424"/>
      <c r="RW45" s="424"/>
      <c r="RX45" s="424"/>
      <c r="RY45" s="424"/>
      <c r="RZ45" s="424"/>
      <c r="SA45" s="424"/>
      <c r="SB45" s="424"/>
      <c r="SC45" s="424"/>
      <c r="SD45" s="424"/>
      <c r="SE45" s="424"/>
      <c r="SF45" s="424"/>
      <c r="SG45" s="424"/>
      <c r="SH45" s="424"/>
      <c r="SI45" s="424"/>
      <c r="SJ45" s="424"/>
      <c r="SK45" s="424"/>
      <c r="SL45" s="424"/>
      <c r="SM45" s="424"/>
      <c r="SN45" s="424"/>
      <c r="SO45" s="424"/>
      <c r="SP45" s="424"/>
      <c r="SQ45" s="424"/>
      <c r="SR45" s="424"/>
      <c r="SS45" s="424"/>
      <c r="ST45" s="424"/>
      <c r="SU45" s="424"/>
      <c r="SV45" s="424"/>
      <c r="SW45" s="424"/>
      <c r="SX45" s="424"/>
      <c r="SY45" s="424"/>
      <c r="SZ45" s="424"/>
      <c r="TA45" s="424"/>
      <c r="TB45" s="424"/>
      <c r="TC45" s="424"/>
      <c r="TD45" s="424"/>
      <c r="TE45" s="424"/>
      <c r="TF45" s="424"/>
      <c r="TG45" s="424"/>
      <c r="TH45" s="424"/>
      <c r="TI45" s="424"/>
      <c r="TJ45" s="424"/>
      <c r="TK45" s="424"/>
      <c r="TL45" s="424"/>
      <c r="TM45" s="424"/>
      <c r="TN45" s="424"/>
      <c r="TO45" s="424"/>
      <c r="TP45" s="424"/>
      <c r="TQ45" s="424"/>
      <c r="TR45" s="424"/>
      <c r="TS45" s="424"/>
      <c r="TT45" s="424"/>
      <c r="TU45" s="424"/>
      <c r="TV45" s="424"/>
      <c r="TW45" s="424"/>
      <c r="TX45" s="424"/>
      <c r="TY45" s="424"/>
      <c r="TZ45" s="424"/>
      <c r="UA45" s="424"/>
      <c r="UB45" s="424"/>
      <c r="UC45" s="424"/>
      <c r="UD45" s="424"/>
      <c r="UE45" s="424"/>
      <c r="UF45" s="424"/>
      <c r="UG45" s="424"/>
      <c r="UH45" s="424"/>
      <c r="UI45" s="424"/>
      <c r="UJ45" s="424"/>
      <c r="UK45" s="424"/>
      <c r="UL45" s="424"/>
      <c r="UM45" s="424"/>
      <c r="UN45" s="424"/>
      <c r="UO45" s="424"/>
      <c r="UP45" s="424"/>
      <c r="UQ45" s="424"/>
      <c r="UR45" s="424"/>
      <c r="US45" s="424"/>
      <c r="UT45" s="424"/>
      <c r="UU45" s="424"/>
      <c r="UV45" s="424"/>
      <c r="UW45" s="424"/>
      <c r="UX45" s="424"/>
      <c r="UY45" s="424"/>
      <c r="UZ45" s="424"/>
      <c r="VA45" s="424"/>
      <c r="VB45" s="424"/>
      <c r="VC45" s="424"/>
      <c r="VD45" s="424"/>
      <c r="VE45" s="424"/>
      <c r="VF45" s="424"/>
      <c r="VG45" s="424"/>
      <c r="VH45" s="424"/>
      <c r="VI45" s="424"/>
      <c r="VJ45" s="424"/>
      <c r="VK45" s="424"/>
      <c r="VL45" s="424"/>
      <c r="VM45" s="424"/>
      <c r="VN45" s="424"/>
      <c r="VO45" s="424"/>
      <c r="VP45" s="424"/>
      <c r="VQ45" s="424"/>
      <c r="VR45" s="424"/>
      <c r="VS45" s="424"/>
      <c r="VT45" s="424"/>
      <c r="VU45" s="424"/>
      <c r="VV45" s="424"/>
      <c r="VW45" s="424"/>
      <c r="VX45" s="424"/>
      <c r="VY45" s="424"/>
      <c r="VZ45" s="424"/>
      <c r="WA45" s="424"/>
      <c r="WB45" s="424"/>
      <c r="WC45" s="424"/>
      <c r="WD45" s="424"/>
      <c r="WE45" s="424"/>
      <c r="WF45" s="424"/>
      <c r="WG45" s="424"/>
      <c r="WH45" s="424"/>
      <c r="WI45" s="424"/>
      <c r="WJ45" s="424"/>
      <c r="WK45" s="424"/>
      <c r="WL45" s="424"/>
      <c r="WM45" s="424"/>
      <c r="WN45" s="424"/>
      <c r="WO45" s="424"/>
      <c r="WP45" s="424"/>
      <c r="WQ45" s="424"/>
      <c r="WR45" s="424"/>
      <c r="WS45" s="424"/>
      <c r="WT45" s="424"/>
      <c r="WU45" s="424"/>
      <c r="WV45" s="424"/>
      <c r="WW45" s="424"/>
      <c r="WX45" s="424"/>
      <c r="WY45" s="424"/>
      <c r="WZ45" s="424"/>
      <c r="XA45" s="424"/>
      <c r="XB45" s="424"/>
      <c r="XC45" s="534"/>
      <c r="XD45" s="534"/>
      <c r="XE45" s="534"/>
      <c r="XF45" s="534"/>
      <c r="XG45" s="534"/>
      <c r="XH45" s="534"/>
      <c r="XI45" s="534"/>
      <c r="XJ45" s="534"/>
      <c r="XK45" s="534"/>
      <c r="XL45" s="534"/>
      <c r="XM45" s="534"/>
      <c r="XN45" s="534"/>
      <c r="XO45" s="534"/>
      <c r="XP45" s="534"/>
      <c r="XQ45" s="534"/>
      <c r="XR45" s="534"/>
      <c r="XS45" s="534"/>
      <c r="XT45" s="534"/>
      <c r="XU45" s="534"/>
      <c r="XV45" s="534"/>
      <c r="XW45" s="534"/>
      <c r="XX45" s="534"/>
      <c r="XY45" s="534"/>
      <c r="XZ45" s="534"/>
      <c r="YA45" s="534"/>
      <c r="YB45" s="534"/>
      <c r="YC45" s="534"/>
      <c r="YD45" s="534"/>
      <c r="YE45" s="534"/>
      <c r="YF45" s="534"/>
      <c r="YG45" s="534"/>
      <c r="YH45" s="534"/>
      <c r="YI45" s="534"/>
      <c r="YJ45" s="534"/>
      <c r="YK45" s="534"/>
      <c r="YL45" s="534"/>
      <c r="YM45" s="534"/>
      <c r="YN45" s="534"/>
      <c r="YO45" s="534"/>
      <c r="YP45" s="534"/>
      <c r="YQ45" s="534"/>
      <c r="YR45" s="534"/>
      <c r="YS45" s="534"/>
      <c r="YT45" s="534"/>
      <c r="YU45" s="534"/>
      <c r="YV45" s="534"/>
      <c r="YW45" s="534"/>
      <c r="YX45" s="534"/>
      <c r="YY45" s="534"/>
      <c r="YZ45" s="534"/>
      <c r="ZA45" s="534"/>
      <c r="ZB45" s="534"/>
      <c r="ZC45" s="534"/>
      <c r="ZD45" s="534"/>
      <c r="ZE45" s="534"/>
      <c r="ZF45" s="534"/>
      <c r="ZG45" s="534"/>
      <c r="ZH45" s="534"/>
      <c r="ZI45" s="534"/>
      <c r="ZJ45" s="535"/>
      <c r="ZK45" s="214"/>
      <c r="ZL45" s="214"/>
      <c r="ZM45" s="21"/>
      <c r="ZN45" s="21"/>
      <c r="ACI45" s="534"/>
      <c r="ACJ45" s="534"/>
      <c r="ACK45" s="534"/>
      <c r="ACL45" s="534"/>
      <c r="ACM45" s="534"/>
      <c r="ACN45" s="534"/>
      <c r="ACO45" s="534"/>
      <c r="ACP45" s="534"/>
      <c r="ACQ45" s="534"/>
      <c r="ACR45" s="534"/>
      <c r="ACS45" s="534"/>
      <c r="ACT45" s="534"/>
      <c r="ACU45" s="534"/>
      <c r="ACV45" s="534"/>
      <c r="ACW45" s="534"/>
      <c r="ACX45" s="534"/>
      <c r="ACY45" s="534"/>
      <c r="ACZ45" s="534"/>
      <c r="ADA45" s="534"/>
      <c r="ADB45" s="534"/>
      <c r="ADC45" s="534"/>
      <c r="ADD45" s="534"/>
      <c r="ADE45" s="534"/>
      <c r="ADF45" s="534"/>
      <c r="ADG45" s="534"/>
      <c r="ADH45" s="534"/>
      <c r="ADI45" s="534"/>
      <c r="ADJ45" s="534"/>
      <c r="AEP45" s="424"/>
      <c r="AEQ45" s="424"/>
      <c r="AER45" s="424"/>
      <c r="AES45" s="424"/>
      <c r="AET45" s="424"/>
      <c r="AEU45" s="424"/>
      <c r="AEV45" s="424"/>
      <c r="AEW45" s="424"/>
      <c r="AEX45" s="424"/>
      <c r="AEY45" s="536"/>
      <c r="AEZ45" s="536"/>
      <c r="AFA45" s="536"/>
      <c r="AFB45" s="536"/>
      <c r="ALG45" s="537"/>
      <c r="ALH45" s="537"/>
      <c r="ALI45" s="537"/>
      <c r="ALJ45" s="537"/>
      <c r="ALK45" s="537"/>
      <c r="ALL45" s="537"/>
      <c r="ALM45" s="537"/>
      <c r="ALN45" s="537"/>
      <c r="ALO45" s="537"/>
      <c r="ALP45" s="537"/>
      <c r="ALQ45" s="537"/>
      <c r="ALR45" s="537"/>
      <c r="ALS45" s="537"/>
      <c r="ALT45" s="537"/>
      <c r="BSN45" s="536"/>
      <c r="BSO45" s="536"/>
      <c r="BSP45" s="536"/>
      <c r="BSQ45" s="536"/>
      <c r="BSR45" s="536"/>
      <c r="BSS45" s="536"/>
      <c r="BST45" s="536"/>
      <c r="BSU45" s="536"/>
      <c r="BSV45" s="536"/>
      <c r="BSW45" s="536"/>
      <c r="BYB45" s="230"/>
      <c r="BYC45" s="230"/>
      <c r="BYD45" s="143"/>
      <c r="BYE45" s="143"/>
      <c r="BYF45" s="143"/>
      <c r="BYG45" s="143"/>
      <c r="BYH45" s="537"/>
      <c r="BYI45" s="537"/>
      <c r="BYJ45" s="537"/>
      <c r="BYK45" s="537"/>
      <c r="BYZ45" s="536"/>
      <c r="BZA45" s="536"/>
      <c r="BZB45" s="536"/>
      <c r="BZC45" s="536"/>
      <c r="BZD45" s="536"/>
      <c r="BZE45" s="536"/>
      <c r="BZF45" s="536"/>
      <c r="BZG45" s="536"/>
      <c r="BZH45" s="536"/>
      <c r="BZI45" s="536"/>
    </row>
    <row r="46" spans="1:1010 1200:2037" s="321" customFormat="1">
      <c r="Z46" s="228"/>
      <c r="AA46" s="228"/>
      <c r="AB46" s="228"/>
      <c r="AC46" s="228"/>
      <c r="AD46" s="228"/>
      <c r="AE46" s="311"/>
      <c r="AF46" s="228"/>
      <c r="AG46" s="228"/>
      <c r="AH46" s="228"/>
      <c r="AI46" s="228"/>
      <c r="AJ46" s="228"/>
      <c r="AK46" s="228"/>
      <c r="AL46" s="228"/>
      <c r="AM46" s="228"/>
      <c r="AN46" s="228"/>
      <c r="AO46" s="228"/>
      <c r="AP46" s="228"/>
      <c r="AQ46" s="228"/>
      <c r="AR46" s="228"/>
      <c r="AS46" s="228"/>
      <c r="AT46" s="228"/>
      <c r="AU46" s="228"/>
      <c r="AV46" s="228"/>
      <c r="AW46" s="228"/>
      <c r="AX46" s="228"/>
      <c r="AY46" s="228"/>
      <c r="AZ46" s="228"/>
      <c r="BA46" s="228"/>
      <c r="BB46" s="228"/>
      <c r="BC46" s="228"/>
      <c r="BD46" s="228"/>
      <c r="BE46" s="228"/>
      <c r="BF46" s="228"/>
      <c r="BG46" s="228"/>
      <c r="BH46" s="424"/>
      <c r="BI46" s="424"/>
      <c r="BJ46" s="424"/>
      <c r="BK46" s="424"/>
      <c r="BL46" s="424"/>
      <c r="BM46" s="424"/>
      <c r="BN46" s="424"/>
      <c r="BO46" s="424"/>
      <c r="BP46" s="424"/>
      <c r="BQ46" s="424"/>
      <c r="BR46" s="424"/>
      <c r="BS46" s="424"/>
      <c r="BT46" s="424"/>
      <c r="BU46" s="424"/>
      <c r="BV46" s="424"/>
      <c r="BW46" s="424"/>
      <c r="BX46" s="424"/>
      <c r="BY46" s="424"/>
      <c r="BZ46" s="424"/>
      <c r="CA46" s="424"/>
      <c r="CB46" s="424"/>
      <c r="CC46" s="424"/>
      <c r="CD46" s="424"/>
      <c r="CE46" s="424"/>
      <c r="CF46" s="424"/>
      <c r="CG46" s="424"/>
      <c r="CH46" s="424"/>
      <c r="CI46" s="424"/>
      <c r="CJ46" s="424"/>
      <c r="CK46" s="424"/>
      <c r="CL46" s="424"/>
      <c r="CM46" s="424"/>
      <c r="CN46" s="424"/>
      <c r="CO46" s="424"/>
      <c r="CP46" s="424"/>
      <c r="CQ46" s="424"/>
      <c r="CR46" s="424"/>
      <c r="CS46" s="424"/>
      <c r="CT46" s="424"/>
      <c r="CU46" s="424"/>
      <c r="CV46" s="424"/>
      <c r="CW46" s="424"/>
      <c r="CX46" s="424"/>
      <c r="CY46" s="424"/>
      <c r="CZ46" s="424"/>
      <c r="DA46" s="424"/>
      <c r="DB46" s="424"/>
      <c r="DC46" s="424"/>
      <c r="DD46" s="424"/>
      <c r="DE46" s="424"/>
      <c r="DF46" s="424"/>
      <c r="DG46" s="424"/>
      <c r="DH46" s="424"/>
      <c r="DI46" s="424"/>
      <c r="DJ46" s="424"/>
      <c r="DK46" s="424"/>
      <c r="DL46" s="424"/>
      <c r="DM46" s="424"/>
      <c r="DN46" s="424"/>
      <c r="DO46" s="424"/>
      <c r="DP46" s="424"/>
      <c r="DQ46" s="424"/>
      <c r="DR46" s="424"/>
      <c r="DS46" s="424"/>
      <c r="DT46" s="424"/>
      <c r="DU46" s="424"/>
      <c r="DV46" s="424"/>
      <c r="DW46" s="424"/>
      <c r="DX46" s="424"/>
      <c r="DY46" s="424"/>
      <c r="DZ46" s="424"/>
      <c r="EA46" s="424"/>
      <c r="EB46" s="424"/>
      <c r="EC46" s="424"/>
      <c r="ED46" s="424"/>
      <c r="EE46" s="424"/>
      <c r="EF46" s="424"/>
      <c r="EG46" s="424"/>
      <c r="EH46" s="424"/>
      <c r="EI46" s="424"/>
      <c r="EJ46" s="424"/>
      <c r="EK46" s="424"/>
      <c r="EL46" s="424"/>
      <c r="EM46" s="424"/>
      <c r="EN46" s="424"/>
      <c r="EO46" s="424"/>
      <c r="EP46" s="424"/>
      <c r="EQ46" s="424"/>
      <c r="ER46" s="424"/>
      <c r="ES46" s="424"/>
      <c r="ET46" s="424"/>
      <c r="EU46" s="424"/>
      <c r="EV46" s="424"/>
      <c r="EW46" s="424"/>
      <c r="EX46" s="424"/>
      <c r="EY46" s="424"/>
      <c r="EZ46" s="424"/>
      <c r="FA46" s="424"/>
      <c r="FB46" s="424"/>
      <c r="FC46" s="424"/>
      <c r="FD46" s="424"/>
      <c r="FE46" s="424"/>
      <c r="FF46" s="424"/>
      <c r="FG46" s="424"/>
      <c r="FH46" s="424"/>
      <c r="FI46" s="424"/>
      <c r="FJ46" s="424"/>
      <c r="FK46" s="424"/>
      <c r="FL46" s="424"/>
      <c r="FM46" s="424"/>
      <c r="FN46" s="424"/>
      <c r="FO46" s="21"/>
      <c r="FP46" s="424"/>
      <c r="FQ46" s="4"/>
      <c r="FR46" s="424"/>
      <c r="FS46" s="424"/>
      <c r="FT46" s="424"/>
      <c r="FU46" s="424"/>
      <c r="FV46" s="424"/>
      <c r="FW46" s="424"/>
      <c r="FX46" s="424"/>
      <c r="FY46" s="424"/>
      <c r="FZ46" s="424"/>
      <c r="GA46" s="424"/>
      <c r="GB46" s="424"/>
      <c r="GC46" s="424"/>
      <c r="GD46" s="424"/>
      <c r="GE46" s="424"/>
      <c r="GF46" s="424"/>
      <c r="GG46" s="424"/>
      <c r="GH46" s="424"/>
      <c r="GI46" s="424"/>
      <c r="GJ46" s="424"/>
      <c r="GK46" s="424"/>
      <c r="GL46" s="424"/>
      <c r="GM46" s="424"/>
      <c r="GN46" s="424"/>
      <c r="GO46" s="424"/>
      <c r="GP46" s="424"/>
      <c r="GQ46" s="424"/>
      <c r="GR46" s="424"/>
      <c r="GS46" s="424"/>
      <c r="GT46" s="424"/>
      <c r="GU46" s="424"/>
      <c r="GV46" s="424"/>
      <c r="GW46" s="424"/>
      <c r="GX46" s="424"/>
      <c r="GY46" s="424"/>
      <c r="GZ46" s="424"/>
      <c r="HA46" s="424"/>
      <c r="HB46" s="424"/>
      <c r="HC46" s="424"/>
      <c r="HD46" s="424"/>
      <c r="HE46" s="424"/>
      <c r="HF46" s="424"/>
      <c r="HG46" s="424"/>
      <c r="HH46" s="424"/>
      <c r="HI46" s="424"/>
      <c r="HJ46" s="424"/>
      <c r="HK46" s="424"/>
      <c r="HL46" s="424"/>
      <c r="HM46" s="424"/>
      <c r="HN46" s="424"/>
      <c r="HO46" s="424"/>
      <c r="HP46" s="424"/>
      <c r="HQ46" s="424"/>
      <c r="HR46" s="424"/>
      <c r="HS46" s="424"/>
      <c r="HT46" s="424"/>
      <c r="HU46" s="424"/>
      <c r="HV46" s="424"/>
      <c r="HW46" s="424"/>
      <c r="HX46" s="424"/>
      <c r="HY46" s="424"/>
      <c r="HZ46" s="424"/>
      <c r="IA46" s="424"/>
      <c r="IB46" s="424"/>
      <c r="IC46" s="424"/>
      <c r="ID46" s="424"/>
      <c r="IE46" s="424"/>
      <c r="IF46" s="424"/>
      <c r="IG46" s="424"/>
      <c r="IH46" s="424"/>
      <c r="II46" s="424"/>
      <c r="IJ46" s="424"/>
      <c r="IK46" s="424"/>
      <c r="IL46" s="424"/>
      <c r="IM46" s="424"/>
      <c r="IN46" s="424"/>
      <c r="IO46" s="424"/>
      <c r="IP46" s="424"/>
      <c r="IQ46" s="424"/>
      <c r="IR46" s="424"/>
      <c r="IS46" s="424"/>
      <c r="IT46" s="424"/>
      <c r="IU46" s="424"/>
      <c r="IV46" s="424"/>
      <c r="IW46" s="424"/>
      <c r="IX46" s="424"/>
      <c r="IY46" s="424"/>
      <c r="IZ46" s="424"/>
      <c r="JA46" s="424"/>
      <c r="JB46" s="424"/>
      <c r="JC46" s="424"/>
      <c r="JD46" s="424"/>
      <c r="JE46" s="424"/>
      <c r="JF46" s="424"/>
      <c r="JG46" s="424"/>
      <c r="JH46" s="424"/>
      <c r="JI46" s="424"/>
      <c r="JJ46" s="424"/>
      <c r="JK46" s="424"/>
      <c r="JL46" s="424"/>
      <c r="JM46" s="424"/>
      <c r="JN46" s="424"/>
      <c r="JO46" s="424"/>
      <c r="JP46" s="424"/>
      <c r="JQ46" s="424"/>
      <c r="JR46" s="424"/>
      <c r="JS46" s="424"/>
      <c r="JT46" s="424"/>
      <c r="JU46" s="424"/>
      <c r="JV46" s="424"/>
      <c r="JW46" s="424"/>
      <c r="JX46" s="424"/>
      <c r="JY46" s="424"/>
      <c r="JZ46" s="424"/>
      <c r="KA46" s="424"/>
      <c r="KV46" s="228"/>
      <c r="KW46" s="228"/>
      <c r="KX46" s="228"/>
      <c r="KY46" s="228"/>
      <c r="KZ46" s="228"/>
      <c r="LA46" s="228"/>
      <c r="LB46" s="228"/>
      <c r="LC46" s="228"/>
      <c r="NJ46" s="424"/>
      <c r="NK46" s="424"/>
      <c r="NL46" s="424"/>
      <c r="NM46" s="424"/>
      <c r="NN46" s="424"/>
      <c r="NO46" s="424"/>
      <c r="NP46" s="424"/>
      <c r="NQ46" s="424"/>
      <c r="NR46" s="424"/>
      <c r="NS46" s="424"/>
      <c r="NT46" s="424"/>
      <c r="NU46" s="228"/>
      <c r="NV46" s="228"/>
      <c r="NW46" s="228"/>
      <c r="NX46" s="228"/>
      <c r="NY46" s="228"/>
      <c r="NZ46" s="228"/>
      <c r="OA46" s="228"/>
      <c r="OB46" s="228"/>
      <c r="OC46" s="228"/>
      <c r="OD46" s="228"/>
      <c r="OE46" s="228"/>
      <c r="OF46" s="228"/>
      <c r="OG46" s="228"/>
      <c r="OH46" s="228"/>
      <c r="OI46" s="228"/>
      <c r="OJ46" s="228"/>
      <c r="OK46" s="424"/>
      <c r="OL46" s="424"/>
      <c r="OM46" s="424"/>
      <c r="ON46" s="424"/>
      <c r="OO46" s="424"/>
      <c r="OP46" s="424"/>
      <c r="OQ46" s="424"/>
      <c r="OR46" s="424"/>
      <c r="OS46" s="424"/>
      <c r="OT46" s="424"/>
      <c r="OU46" s="424"/>
      <c r="OV46" s="424"/>
      <c r="OW46" s="424"/>
      <c r="OX46" s="424"/>
      <c r="OY46" s="424"/>
      <c r="OZ46" s="424"/>
      <c r="PA46" s="424"/>
      <c r="PB46" s="424"/>
      <c r="PC46" s="424"/>
      <c r="PD46" s="424"/>
      <c r="PE46" s="424"/>
      <c r="PF46" s="424"/>
      <c r="PG46" s="424"/>
      <c r="PH46" s="424"/>
      <c r="PI46" s="424"/>
      <c r="PJ46" s="424"/>
      <c r="PK46" s="424"/>
      <c r="PL46" s="424"/>
      <c r="PM46" s="424"/>
      <c r="PN46" s="424"/>
      <c r="PO46" s="424"/>
      <c r="PP46" s="424"/>
      <c r="PQ46" s="424"/>
      <c r="PR46" s="424"/>
      <c r="PS46" s="424"/>
      <c r="PT46" s="424"/>
      <c r="PU46" s="424"/>
      <c r="PV46" s="424"/>
      <c r="PW46" s="424"/>
      <c r="PX46" s="424"/>
      <c r="PY46" s="424"/>
      <c r="PZ46" s="424"/>
      <c r="QA46" s="424"/>
      <c r="QB46" s="424"/>
      <c r="QC46" s="424"/>
      <c r="QD46" s="424"/>
      <c r="QE46" s="424"/>
      <c r="QF46" s="424"/>
      <c r="QG46" s="424"/>
      <c r="QH46" s="424"/>
      <c r="QI46" s="424"/>
      <c r="QJ46" s="424"/>
      <c r="QK46" s="424"/>
      <c r="QL46" s="424"/>
      <c r="QM46" s="424"/>
      <c r="QN46" s="424"/>
      <c r="QO46" s="424"/>
      <c r="QP46" s="424"/>
      <c r="QQ46" s="424"/>
      <c r="QR46" s="424"/>
      <c r="QS46" s="424"/>
      <c r="QT46" s="424"/>
      <c r="QU46" s="424"/>
      <c r="QV46" s="424"/>
      <c r="QW46" s="424"/>
      <c r="QX46" s="424"/>
      <c r="QY46" s="424"/>
      <c r="QZ46" s="424"/>
      <c r="RA46" s="424"/>
      <c r="RB46" s="424"/>
      <c r="RC46" s="424"/>
      <c r="RD46" s="424"/>
      <c r="RE46" s="424"/>
      <c r="RF46" s="424"/>
      <c r="RG46" s="424"/>
      <c r="RH46" s="424"/>
      <c r="RI46" s="424"/>
      <c r="RJ46" s="424"/>
      <c r="RK46" s="424"/>
      <c r="RL46" s="424"/>
      <c r="RM46" s="424"/>
      <c r="RN46" s="424"/>
      <c r="RO46" s="424"/>
      <c r="RP46" s="424"/>
      <c r="RQ46" s="424"/>
      <c r="RR46" s="424"/>
      <c r="RS46" s="424"/>
      <c r="RT46" s="424"/>
      <c r="RU46" s="424"/>
      <c r="RV46" s="424"/>
      <c r="RW46" s="424"/>
      <c r="RX46" s="424"/>
      <c r="RY46" s="424"/>
      <c r="RZ46" s="424"/>
      <c r="SA46" s="424"/>
      <c r="SB46" s="424"/>
      <c r="SC46" s="424"/>
      <c r="SD46" s="424"/>
      <c r="SE46" s="424"/>
      <c r="SF46" s="424"/>
      <c r="SG46" s="424"/>
      <c r="SH46" s="424"/>
      <c r="SI46" s="424"/>
      <c r="SJ46" s="424"/>
      <c r="SK46" s="424"/>
      <c r="SL46" s="424"/>
      <c r="SM46" s="424"/>
      <c r="SN46" s="424"/>
      <c r="SO46" s="424"/>
      <c r="SP46" s="424"/>
      <c r="SQ46" s="424"/>
      <c r="SR46" s="424"/>
      <c r="SS46" s="424"/>
      <c r="ST46" s="424"/>
      <c r="SU46" s="424"/>
      <c r="SV46" s="424"/>
      <c r="SW46" s="424"/>
      <c r="SX46" s="424"/>
      <c r="SY46" s="424"/>
      <c r="SZ46" s="424"/>
      <c r="TA46" s="424"/>
      <c r="TB46" s="424"/>
      <c r="TC46" s="424"/>
      <c r="TD46" s="424"/>
      <c r="TE46" s="424"/>
      <c r="TF46" s="424"/>
      <c r="TG46" s="424"/>
      <c r="TH46" s="424"/>
      <c r="TI46" s="424"/>
      <c r="TJ46" s="424"/>
      <c r="TK46" s="424"/>
      <c r="TL46" s="424"/>
      <c r="TM46" s="424"/>
      <c r="TN46" s="424"/>
      <c r="TO46" s="424"/>
      <c r="TP46" s="424"/>
      <c r="TQ46" s="424"/>
      <c r="TR46" s="424"/>
      <c r="TS46" s="424"/>
      <c r="TT46" s="424"/>
      <c r="TU46" s="424"/>
      <c r="TV46" s="424"/>
      <c r="TW46" s="424"/>
      <c r="TX46" s="424"/>
      <c r="TY46" s="424"/>
      <c r="TZ46" s="424"/>
      <c r="UA46" s="424"/>
      <c r="UB46" s="424"/>
      <c r="UC46" s="424"/>
      <c r="UD46" s="424"/>
      <c r="UE46" s="424"/>
      <c r="UF46" s="424"/>
      <c r="UG46" s="424"/>
      <c r="UH46" s="424"/>
      <c r="UI46" s="424"/>
      <c r="UJ46" s="424"/>
      <c r="UK46" s="424"/>
      <c r="UL46" s="424"/>
      <c r="UM46" s="424"/>
      <c r="UN46" s="424"/>
      <c r="UO46" s="424"/>
      <c r="UP46" s="424"/>
      <c r="UQ46" s="424"/>
      <c r="UR46" s="424"/>
      <c r="US46" s="424"/>
      <c r="UT46" s="424"/>
      <c r="UU46" s="424"/>
      <c r="UV46" s="424"/>
      <c r="UW46" s="424"/>
      <c r="UX46" s="424"/>
      <c r="UY46" s="424"/>
      <c r="UZ46" s="424"/>
      <c r="VA46" s="424"/>
      <c r="VB46" s="424"/>
      <c r="VC46" s="424"/>
      <c r="VD46" s="424"/>
      <c r="VE46" s="424"/>
      <c r="VF46" s="424"/>
      <c r="VG46" s="424"/>
      <c r="VH46" s="424"/>
      <c r="VI46" s="424"/>
      <c r="VJ46" s="424"/>
      <c r="VK46" s="424"/>
      <c r="VL46" s="424"/>
      <c r="VM46" s="424"/>
      <c r="VN46" s="424"/>
      <c r="VO46" s="424"/>
      <c r="VP46" s="424"/>
      <c r="VQ46" s="424"/>
      <c r="VR46" s="424"/>
      <c r="VS46" s="424"/>
      <c r="VT46" s="424"/>
      <c r="VU46" s="424"/>
      <c r="VV46" s="424"/>
      <c r="VW46" s="424"/>
      <c r="VX46" s="424"/>
      <c r="VY46" s="424"/>
      <c r="VZ46" s="424"/>
      <c r="WA46" s="424"/>
      <c r="WB46" s="424"/>
      <c r="WC46" s="424"/>
      <c r="WD46" s="424"/>
      <c r="WE46" s="424"/>
      <c r="WF46" s="424"/>
      <c r="WG46" s="424"/>
      <c r="WH46" s="424"/>
      <c r="WI46" s="424"/>
      <c r="WJ46" s="424"/>
      <c r="WK46" s="424"/>
      <c r="WL46" s="424"/>
      <c r="WM46" s="424"/>
      <c r="WN46" s="424"/>
      <c r="WO46" s="424"/>
      <c r="WP46" s="424"/>
      <c r="WQ46" s="424"/>
      <c r="WR46" s="424"/>
      <c r="WS46" s="424"/>
      <c r="WT46" s="424"/>
      <c r="WU46" s="424"/>
      <c r="WV46" s="424"/>
      <c r="WW46" s="424"/>
      <c r="WX46" s="424"/>
      <c r="WY46" s="424"/>
      <c r="WZ46" s="424"/>
      <c r="XA46" s="424"/>
      <c r="XB46" s="424"/>
      <c r="XC46" s="534"/>
      <c r="XD46" s="534"/>
      <c r="XE46" s="534"/>
      <c r="XF46" s="534"/>
      <c r="XG46" s="534"/>
      <c r="XH46" s="534"/>
      <c r="XI46" s="534"/>
      <c r="XJ46" s="534"/>
      <c r="XK46" s="534"/>
      <c r="XL46" s="534"/>
      <c r="XM46" s="534"/>
      <c r="XN46" s="534"/>
      <c r="XO46" s="534"/>
      <c r="XP46" s="534"/>
      <c r="XQ46" s="534"/>
      <c r="XR46" s="534"/>
      <c r="XS46" s="534"/>
      <c r="XT46" s="534"/>
      <c r="XU46" s="534"/>
      <c r="XV46" s="534"/>
      <c r="XW46" s="534"/>
      <c r="XX46" s="534"/>
      <c r="XY46" s="534"/>
      <c r="XZ46" s="534"/>
      <c r="YA46" s="534"/>
      <c r="YB46" s="534"/>
      <c r="YC46" s="534"/>
      <c r="YD46" s="534"/>
      <c r="YE46" s="534"/>
      <c r="YF46" s="534"/>
      <c r="YG46" s="534"/>
      <c r="YH46" s="534"/>
      <c r="YI46" s="534"/>
      <c r="YJ46" s="534"/>
      <c r="YK46" s="534"/>
      <c r="YL46" s="534"/>
      <c r="YM46" s="534"/>
      <c r="YN46" s="534"/>
      <c r="YO46" s="534"/>
      <c r="YP46" s="534"/>
      <c r="YQ46" s="534"/>
      <c r="YR46" s="534"/>
      <c r="YS46" s="534"/>
      <c r="YT46" s="534"/>
      <c r="YU46" s="534"/>
      <c r="YV46" s="534"/>
      <c r="YW46" s="534"/>
      <c r="YX46" s="534"/>
      <c r="YY46" s="534"/>
      <c r="YZ46" s="534"/>
      <c r="ZA46" s="534"/>
      <c r="ZB46" s="534"/>
      <c r="ZC46" s="534"/>
      <c r="ZD46" s="534"/>
      <c r="ZE46" s="534"/>
      <c r="ZF46" s="534"/>
      <c r="ZG46" s="534"/>
      <c r="ZH46" s="534"/>
      <c r="ZI46" s="534"/>
      <c r="ZJ46" s="535"/>
      <c r="ZK46" s="214"/>
      <c r="ZL46" s="214"/>
      <c r="ZM46" s="21"/>
      <c r="ZN46" s="21"/>
      <c r="ACI46" s="534"/>
      <c r="ACJ46" s="534"/>
      <c r="ACK46" s="534"/>
      <c r="ACL46" s="534"/>
      <c r="ACM46" s="534"/>
      <c r="ACN46" s="534"/>
      <c r="ACO46" s="534"/>
      <c r="ACP46" s="534"/>
      <c r="ACQ46" s="534"/>
      <c r="ACR46" s="534"/>
      <c r="ACS46" s="534"/>
      <c r="ACT46" s="534"/>
      <c r="ACU46" s="534"/>
      <c r="ACV46" s="534"/>
      <c r="ACW46" s="534"/>
      <c r="ACX46" s="534"/>
      <c r="ACY46" s="534"/>
      <c r="ACZ46" s="534"/>
      <c r="ADA46" s="534"/>
      <c r="ADB46" s="534"/>
      <c r="ADC46" s="534"/>
      <c r="ADD46" s="534"/>
      <c r="ADE46" s="534"/>
      <c r="ADF46" s="534"/>
      <c r="ADG46" s="534"/>
      <c r="ADH46" s="534"/>
      <c r="ADI46" s="534"/>
      <c r="ADJ46" s="534"/>
      <c r="AEP46" s="424"/>
      <c r="AEQ46" s="424"/>
      <c r="AER46" s="424"/>
      <c r="AES46" s="424"/>
      <c r="AET46" s="424"/>
      <c r="AEU46" s="424"/>
      <c r="AEV46" s="424"/>
      <c r="AEW46" s="424"/>
      <c r="AEX46" s="424"/>
      <c r="AEY46" s="536"/>
      <c r="AEZ46" s="536"/>
      <c r="AFA46" s="536"/>
      <c r="AFB46" s="536"/>
      <c r="ALG46" s="537"/>
      <c r="ALH46" s="537"/>
      <c r="ALI46" s="537"/>
      <c r="ALJ46" s="537"/>
      <c r="ALK46" s="537"/>
      <c r="ALL46" s="537"/>
      <c r="ALM46" s="537"/>
      <c r="ALN46" s="537"/>
      <c r="ALO46" s="537"/>
      <c r="ALP46" s="537"/>
      <c r="ALQ46" s="537"/>
      <c r="ALR46" s="537"/>
      <c r="ALS46" s="537"/>
      <c r="ALT46" s="537"/>
      <c r="BSN46" s="536"/>
      <c r="BSO46" s="536"/>
      <c r="BSP46" s="536"/>
      <c r="BSQ46" s="536"/>
      <c r="BSR46" s="536"/>
      <c r="BSS46" s="536"/>
      <c r="BST46" s="536"/>
      <c r="BSU46" s="536"/>
      <c r="BSV46" s="536"/>
      <c r="BSW46" s="536"/>
      <c r="BYB46" s="230"/>
      <c r="BYC46" s="230"/>
      <c r="BYD46" s="143"/>
      <c r="BYE46" s="143"/>
      <c r="BYF46" s="143"/>
      <c r="BYG46" s="143"/>
      <c r="BYH46" s="537"/>
      <c r="BYI46" s="537"/>
      <c r="BYJ46" s="537"/>
      <c r="BYK46" s="537"/>
      <c r="BYZ46" s="536"/>
      <c r="BZA46" s="536"/>
      <c r="BZB46" s="536"/>
      <c r="BZC46" s="536"/>
      <c r="BZD46" s="536"/>
      <c r="BZE46" s="536"/>
      <c r="BZF46" s="536"/>
      <c r="BZG46" s="536"/>
      <c r="BZH46" s="536"/>
      <c r="BZI46" s="536"/>
    </row>
    <row r="47" spans="1:1010 1200:2037" s="321" customFormat="1">
      <c r="Z47" s="228"/>
      <c r="AA47" s="228"/>
      <c r="AB47" s="228"/>
      <c r="AC47" s="228"/>
      <c r="AD47" s="228"/>
      <c r="AE47" s="311"/>
      <c r="AF47" s="228"/>
      <c r="AG47" s="228"/>
      <c r="AH47" s="228"/>
      <c r="AI47" s="228"/>
      <c r="AJ47" s="228"/>
      <c r="AK47" s="228"/>
      <c r="AL47" s="228"/>
      <c r="AM47" s="228"/>
      <c r="AN47" s="228"/>
      <c r="AO47" s="228"/>
      <c r="AP47" s="228"/>
      <c r="AQ47" s="228"/>
      <c r="AR47" s="228"/>
      <c r="AS47" s="228"/>
      <c r="AT47" s="228"/>
      <c r="AU47" s="228"/>
      <c r="AV47" s="228"/>
      <c r="AW47" s="228"/>
      <c r="AX47" s="228"/>
      <c r="AY47" s="228"/>
      <c r="AZ47" s="228"/>
      <c r="BA47" s="228"/>
      <c r="BB47" s="228"/>
      <c r="BC47" s="228"/>
      <c r="BD47" s="228"/>
      <c r="BE47" s="228"/>
      <c r="BF47" s="228"/>
      <c r="BG47" s="228"/>
      <c r="BH47" s="424"/>
      <c r="BI47" s="424"/>
      <c r="BJ47" s="424"/>
      <c r="BK47" s="424"/>
      <c r="BL47" s="424"/>
      <c r="BM47" s="424"/>
      <c r="BN47" s="424"/>
      <c r="BO47" s="424"/>
      <c r="BP47" s="424"/>
      <c r="BQ47" s="424"/>
      <c r="BR47" s="424"/>
      <c r="BS47" s="424"/>
      <c r="BT47" s="424"/>
      <c r="BU47" s="424"/>
      <c r="BV47" s="424"/>
      <c r="BW47" s="424"/>
      <c r="BX47" s="424"/>
      <c r="BY47" s="424"/>
      <c r="BZ47" s="424"/>
      <c r="CA47" s="424"/>
      <c r="CB47" s="424"/>
      <c r="CC47" s="424"/>
      <c r="CD47" s="424"/>
      <c r="CE47" s="424"/>
      <c r="CF47" s="424"/>
      <c r="CG47" s="424"/>
      <c r="CH47" s="424"/>
      <c r="CI47" s="424"/>
      <c r="CJ47" s="424"/>
      <c r="CK47" s="424"/>
      <c r="CL47" s="424"/>
      <c r="CM47" s="424"/>
      <c r="CN47" s="424"/>
      <c r="CO47" s="424"/>
      <c r="CP47" s="424"/>
      <c r="CQ47" s="424"/>
      <c r="CR47" s="424"/>
      <c r="CS47" s="424"/>
      <c r="CT47" s="424"/>
      <c r="CU47" s="424"/>
      <c r="CV47" s="424"/>
      <c r="CW47" s="424"/>
      <c r="CX47" s="424"/>
      <c r="CY47" s="424"/>
      <c r="CZ47" s="424"/>
      <c r="DA47" s="424"/>
      <c r="DB47" s="424"/>
      <c r="DC47" s="424"/>
      <c r="DD47" s="424"/>
      <c r="DE47" s="424"/>
      <c r="DF47" s="424"/>
      <c r="DG47" s="424"/>
      <c r="DH47" s="424"/>
      <c r="DI47" s="424"/>
      <c r="DJ47" s="424"/>
      <c r="DK47" s="424"/>
      <c r="DL47" s="424"/>
      <c r="DM47" s="424"/>
      <c r="DN47" s="424"/>
      <c r="DO47" s="424"/>
      <c r="DP47" s="424"/>
      <c r="DQ47" s="424"/>
      <c r="DR47" s="424"/>
      <c r="DS47" s="424"/>
      <c r="DT47" s="424"/>
      <c r="DU47" s="424"/>
      <c r="DV47" s="424"/>
      <c r="DW47" s="424"/>
      <c r="DX47" s="424"/>
      <c r="DY47" s="424"/>
      <c r="DZ47" s="424"/>
      <c r="EA47" s="424"/>
      <c r="EB47" s="424"/>
      <c r="EC47" s="424"/>
      <c r="ED47" s="424"/>
      <c r="EE47" s="424"/>
      <c r="EF47" s="424"/>
      <c r="EG47" s="424"/>
      <c r="EH47" s="424"/>
      <c r="EI47" s="424"/>
      <c r="EJ47" s="424"/>
      <c r="EK47" s="424"/>
      <c r="EL47" s="424"/>
      <c r="EM47" s="424"/>
      <c r="EN47" s="424"/>
      <c r="EO47" s="424"/>
      <c r="EP47" s="424"/>
      <c r="EQ47" s="424"/>
      <c r="ER47" s="424"/>
      <c r="ES47" s="424"/>
      <c r="ET47" s="424"/>
      <c r="EU47" s="424"/>
      <c r="EV47" s="424"/>
      <c r="EW47" s="424"/>
      <c r="EX47" s="424"/>
      <c r="EY47" s="424"/>
      <c r="EZ47" s="424"/>
      <c r="FA47" s="424"/>
      <c r="FB47" s="424"/>
      <c r="FC47" s="424"/>
      <c r="FD47" s="424"/>
      <c r="FE47" s="424"/>
      <c r="FF47" s="424"/>
      <c r="FG47" s="424"/>
      <c r="FH47" s="424"/>
      <c r="FI47" s="424"/>
      <c r="FJ47" s="424"/>
      <c r="FK47" s="424"/>
      <c r="FL47" s="424"/>
      <c r="FM47" s="424"/>
      <c r="FN47" s="424"/>
      <c r="FO47" s="21"/>
      <c r="FP47" s="424"/>
      <c r="FQ47" s="4"/>
      <c r="FR47" s="424"/>
      <c r="FS47" s="424"/>
      <c r="FT47" s="424"/>
      <c r="FU47" s="424"/>
      <c r="FV47" s="424"/>
      <c r="FW47" s="424"/>
      <c r="FX47" s="424"/>
      <c r="FY47" s="424"/>
      <c r="FZ47" s="424"/>
      <c r="GA47" s="424"/>
      <c r="GB47" s="424"/>
      <c r="GC47" s="424"/>
      <c r="GD47" s="424"/>
      <c r="GE47" s="424"/>
      <c r="GF47" s="424"/>
      <c r="GG47" s="424"/>
      <c r="GH47" s="424"/>
      <c r="GI47" s="424"/>
      <c r="GJ47" s="424"/>
      <c r="GK47" s="424"/>
      <c r="GL47" s="424"/>
      <c r="GM47" s="424"/>
      <c r="GN47" s="424"/>
      <c r="GO47" s="424"/>
      <c r="GP47" s="424"/>
      <c r="GQ47" s="424"/>
      <c r="GR47" s="424"/>
      <c r="GS47" s="424"/>
      <c r="GT47" s="424"/>
      <c r="GU47" s="424"/>
      <c r="GV47" s="424"/>
      <c r="GW47" s="424"/>
      <c r="GX47" s="424"/>
      <c r="GY47" s="424"/>
      <c r="GZ47" s="424"/>
      <c r="HA47" s="424"/>
      <c r="HB47" s="424"/>
      <c r="HC47" s="424"/>
      <c r="HD47" s="424"/>
      <c r="HE47" s="424"/>
      <c r="HF47" s="424"/>
      <c r="HG47" s="424"/>
      <c r="HH47" s="424"/>
      <c r="HI47" s="424"/>
      <c r="HJ47" s="424"/>
      <c r="HK47" s="424"/>
      <c r="HL47" s="424"/>
      <c r="HM47" s="424"/>
      <c r="HN47" s="424"/>
      <c r="HO47" s="424"/>
      <c r="HP47" s="424"/>
      <c r="HQ47" s="424"/>
      <c r="HR47" s="424"/>
      <c r="HS47" s="424"/>
      <c r="HT47" s="424"/>
      <c r="HU47" s="424"/>
      <c r="HV47" s="424"/>
      <c r="HW47" s="424"/>
      <c r="HX47" s="424"/>
      <c r="HY47" s="424"/>
      <c r="HZ47" s="424"/>
      <c r="IA47" s="424"/>
      <c r="IB47" s="424"/>
      <c r="IC47" s="424"/>
      <c r="ID47" s="424"/>
      <c r="IE47" s="424"/>
      <c r="IF47" s="424"/>
      <c r="IG47" s="424"/>
      <c r="IH47" s="424"/>
      <c r="II47" s="424"/>
      <c r="IJ47" s="424"/>
      <c r="IK47" s="424"/>
      <c r="IL47" s="424"/>
      <c r="IM47" s="424"/>
      <c r="IN47" s="424"/>
      <c r="IO47" s="424"/>
      <c r="IP47" s="424"/>
      <c r="IQ47" s="424"/>
      <c r="IR47" s="424"/>
      <c r="IS47" s="424"/>
      <c r="IT47" s="424"/>
      <c r="IU47" s="424"/>
      <c r="IV47" s="424"/>
      <c r="IW47" s="424"/>
      <c r="IX47" s="424"/>
      <c r="IY47" s="424"/>
      <c r="IZ47" s="424"/>
      <c r="JA47" s="424"/>
      <c r="JB47" s="424"/>
      <c r="JC47" s="424"/>
      <c r="JD47" s="424"/>
      <c r="JE47" s="424"/>
      <c r="JF47" s="424"/>
      <c r="JG47" s="424"/>
      <c r="JH47" s="424"/>
      <c r="JI47" s="424"/>
      <c r="JJ47" s="424"/>
      <c r="JK47" s="424"/>
      <c r="JL47" s="424"/>
      <c r="JM47" s="424"/>
      <c r="JN47" s="424"/>
      <c r="JO47" s="424"/>
      <c r="JP47" s="424"/>
      <c r="JQ47" s="424"/>
      <c r="JR47" s="424"/>
      <c r="JS47" s="424"/>
      <c r="JT47" s="424"/>
      <c r="JU47" s="424"/>
      <c r="JV47" s="424"/>
      <c r="JW47" s="424"/>
      <c r="JX47" s="424"/>
      <c r="JY47" s="424"/>
      <c r="JZ47" s="424"/>
      <c r="KA47" s="424"/>
      <c r="KV47" s="228"/>
      <c r="KW47" s="228"/>
      <c r="KX47" s="228"/>
      <c r="KY47" s="228"/>
      <c r="KZ47" s="228"/>
      <c r="LA47" s="228"/>
      <c r="LB47" s="228"/>
      <c r="LC47" s="228"/>
      <c r="NJ47" s="424"/>
      <c r="NK47" s="424"/>
      <c r="NL47" s="424"/>
      <c r="NM47" s="424"/>
      <c r="NN47" s="424"/>
      <c r="NO47" s="424"/>
      <c r="NP47" s="424"/>
      <c r="NQ47" s="424"/>
      <c r="NR47" s="424"/>
      <c r="NS47" s="424"/>
      <c r="NT47" s="424"/>
      <c r="NU47" s="228"/>
      <c r="NV47" s="228"/>
      <c r="NW47" s="228"/>
      <c r="NX47" s="228"/>
      <c r="NY47" s="228"/>
      <c r="NZ47" s="228"/>
      <c r="OA47" s="228"/>
      <c r="OB47" s="228"/>
      <c r="OC47" s="228"/>
      <c r="OD47" s="228"/>
      <c r="OE47" s="228"/>
      <c r="OF47" s="228"/>
      <c r="OG47" s="228"/>
      <c r="OH47" s="228"/>
      <c r="OI47" s="228"/>
      <c r="OJ47" s="228"/>
      <c r="OK47" s="424"/>
      <c r="OL47" s="424"/>
      <c r="OM47" s="424"/>
      <c r="ON47" s="424"/>
      <c r="OO47" s="424"/>
      <c r="OP47" s="424"/>
      <c r="OQ47" s="424"/>
      <c r="OR47" s="424"/>
      <c r="OS47" s="424"/>
      <c r="OT47" s="424"/>
      <c r="OU47" s="424"/>
      <c r="OV47" s="424"/>
      <c r="OW47" s="424"/>
      <c r="OX47" s="424"/>
      <c r="OY47" s="424"/>
      <c r="OZ47" s="424"/>
      <c r="PA47" s="424"/>
      <c r="PB47" s="424"/>
      <c r="PC47" s="424"/>
      <c r="PD47" s="424"/>
      <c r="PE47" s="424"/>
      <c r="PF47" s="424"/>
      <c r="PG47" s="424"/>
      <c r="PH47" s="424"/>
      <c r="PI47" s="424"/>
      <c r="PJ47" s="424"/>
      <c r="PK47" s="424"/>
      <c r="PL47" s="424"/>
      <c r="PM47" s="424"/>
      <c r="PN47" s="424"/>
      <c r="PO47" s="424"/>
      <c r="PP47" s="424"/>
      <c r="PQ47" s="424"/>
      <c r="PR47" s="424"/>
      <c r="PS47" s="424"/>
      <c r="PT47" s="424"/>
      <c r="PU47" s="424"/>
      <c r="PV47" s="424"/>
      <c r="PW47" s="424"/>
      <c r="PX47" s="424"/>
      <c r="PY47" s="424"/>
      <c r="PZ47" s="424"/>
      <c r="QA47" s="424"/>
      <c r="QB47" s="424"/>
      <c r="QC47" s="424"/>
      <c r="QD47" s="424"/>
      <c r="QE47" s="424"/>
      <c r="QF47" s="424"/>
      <c r="QG47" s="424"/>
      <c r="QH47" s="424"/>
      <c r="QI47" s="424"/>
      <c r="QJ47" s="424"/>
      <c r="QK47" s="424"/>
      <c r="QL47" s="424"/>
      <c r="QM47" s="424"/>
      <c r="QN47" s="424"/>
      <c r="QO47" s="424"/>
      <c r="QP47" s="424"/>
      <c r="QQ47" s="424"/>
      <c r="QR47" s="424"/>
      <c r="QS47" s="424"/>
      <c r="QT47" s="424"/>
      <c r="QU47" s="424"/>
      <c r="QV47" s="424"/>
      <c r="QW47" s="424"/>
      <c r="QX47" s="424"/>
      <c r="QY47" s="424"/>
      <c r="QZ47" s="424"/>
      <c r="RA47" s="424"/>
      <c r="RB47" s="424"/>
      <c r="RC47" s="424"/>
      <c r="RD47" s="424"/>
      <c r="RE47" s="424"/>
      <c r="RF47" s="424"/>
      <c r="RG47" s="424"/>
      <c r="RH47" s="424"/>
      <c r="RI47" s="424"/>
      <c r="RJ47" s="424"/>
      <c r="RK47" s="424"/>
      <c r="RL47" s="424"/>
      <c r="RM47" s="424"/>
      <c r="RN47" s="424"/>
      <c r="RO47" s="424"/>
      <c r="RP47" s="424"/>
      <c r="RQ47" s="424"/>
      <c r="RR47" s="424"/>
      <c r="RS47" s="424"/>
      <c r="RT47" s="424"/>
      <c r="RU47" s="424"/>
      <c r="RV47" s="424"/>
      <c r="RW47" s="424"/>
      <c r="RX47" s="424"/>
      <c r="RY47" s="424"/>
      <c r="RZ47" s="424"/>
      <c r="SA47" s="424"/>
      <c r="SB47" s="424"/>
      <c r="SC47" s="424"/>
      <c r="SD47" s="424"/>
      <c r="SE47" s="424"/>
      <c r="SF47" s="424"/>
      <c r="SG47" s="424"/>
      <c r="SH47" s="424"/>
      <c r="SI47" s="424"/>
      <c r="SJ47" s="424"/>
      <c r="SK47" s="424"/>
      <c r="SL47" s="424"/>
      <c r="SM47" s="424"/>
      <c r="SN47" s="424"/>
      <c r="SO47" s="424"/>
      <c r="SP47" s="424"/>
      <c r="SQ47" s="424"/>
      <c r="SR47" s="424"/>
      <c r="SS47" s="424"/>
      <c r="ST47" s="424"/>
      <c r="SU47" s="424"/>
      <c r="SV47" s="424"/>
      <c r="SW47" s="424"/>
      <c r="SX47" s="424"/>
      <c r="SY47" s="424"/>
      <c r="SZ47" s="424"/>
      <c r="TA47" s="424"/>
      <c r="TB47" s="424"/>
      <c r="TC47" s="424"/>
      <c r="TD47" s="424"/>
      <c r="TE47" s="424"/>
      <c r="TF47" s="424"/>
      <c r="TG47" s="424"/>
      <c r="TH47" s="424"/>
      <c r="TI47" s="424"/>
      <c r="TJ47" s="424"/>
      <c r="TK47" s="424"/>
      <c r="TL47" s="424"/>
      <c r="TM47" s="424"/>
      <c r="TN47" s="424"/>
      <c r="TO47" s="424"/>
      <c r="TP47" s="424"/>
      <c r="TQ47" s="424"/>
      <c r="TR47" s="424"/>
      <c r="TS47" s="424"/>
      <c r="TT47" s="424"/>
      <c r="TU47" s="424"/>
      <c r="TV47" s="424"/>
      <c r="TW47" s="424"/>
      <c r="TX47" s="424"/>
      <c r="TY47" s="424"/>
      <c r="TZ47" s="424"/>
      <c r="UA47" s="424"/>
      <c r="UB47" s="424"/>
      <c r="UC47" s="424"/>
      <c r="UD47" s="424"/>
      <c r="UE47" s="424"/>
      <c r="UF47" s="424"/>
      <c r="UG47" s="424"/>
      <c r="UH47" s="424"/>
      <c r="UI47" s="424"/>
      <c r="UJ47" s="424"/>
      <c r="UK47" s="424"/>
      <c r="UL47" s="424"/>
      <c r="UM47" s="424"/>
      <c r="UN47" s="424"/>
      <c r="UO47" s="424"/>
      <c r="UP47" s="424"/>
      <c r="UQ47" s="424"/>
      <c r="UR47" s="424"/>
      <c r="US47" s="424"/>
      <c r="UT47" s="424"/>
      <c r="UU47" s="424"/>
      <c r="UV47" s="424"/>
      <c r="UW47" s="424"/>
      <c r="UX47" s="424"/>
      <c r="UY47" s="424"/>
      <c r="UZ47" s="424"/>
      <c r="VA47" s="424"/>
      <c r="VB47" s="424"/>
      <c r="VC47" s="424"/>
      <c r="VD47" s="424"/>
      <c r="VE47" s="424"/>
      <c r="VF47" s="424"/>
      <c r="VG47" s="424"/>
      <c r="VH47" s="424"/>
      <c r="VI47" s="424"/>
      <c r="VJ47" s="424"/>
      <c r="VK47" s="424"/>
      <c r="VL47" s="424"/>
      <c r="VM47" s="424"/>
      <c r="VN47" s="424"/>
      <c r="VO47" s="424"/>
      <c r="VP47" s="424"/>
      <c r="VQ47" s="424"/>
      <c r="VR47" s="424"/>
      <c r="VS47" s="424"/>
      <c r="VT47" s="424"/>
      <c r="VU47" s="424"/>
      <c r="VV47" s="424"/>
      <c r="VW47" s="424"/>
      <c r="VX47" s="424"/>
      <c r="VY47" s="424"/>
      <c r="VZ47" s="424"/>
      <c r="WA47" s="424"/>
      <c r="WB47" s="424"/>
      <c r="WC47" s="424"/>
      <c r="WD47" s="424"/>
      <c r="WE47" s="424"/>
      <c r="WF47" s="424"/>
      <c r="WG47" s="424"/>
      <c r="WH47" s="424"/>
      <c r="WI47" s="424"/>
      <c r="WJ47" s="424"/>
      <c r="WK47" s="424"/>
      <c r="WL47" s="424"/>
      <c r="WM47" s="424"/>
      <c r="WN47" s="424"/>
      <c r="WO47" s="424"/>
      <c r="WP47" s="424"/>
      <c r="WQ47" s="424"/>
      <c r="WR47" s="424"/>
      <c r="WS47" s="424"/>
      <c r="WT47" s="424"/>
      <c r="WU47" s="424"/>
      <c r="WV47" s="424"/>
      <c r="WW47" s="424"/>
      <c r="WX47" s="424"/>
      <c r="WY47" s="424"/>
      <c r="WZ47" s="424"/>
      <c r="XA47" s="424"/>
      <c r="XB47" s="424"/>
      <c r="XC47" s="534"/>
      <c r="XD47" s="534"/>
      <c r="XE47" s="534"/>
      <c r="XF47" s="534"/>
      <c r="XG47" s="534"/>
      <c r="XH47" s="534"/>
      <c r="XI47" s="534"/>
      <c r="XJ47" s="534"/>
      <c r="XK47" s="534"/>
      <c r="XL47" s="534"/>
      <c r="XM47" s="534"/>
      <c r="XN47" s="534"/>
      <c r="XO47" s="534"/>
      <c r="XP47" s="534"/>
      <c r="XQ47" s="534"/>
      <c r="XR47" s="534"/>
      <c r="XS47" s="534"/>
      <c r="XT47" s="534"/>
      <c r="XU47" s="534"/>
      <c r="XV47" s="534"/>
      <c r="XW47" s="534"/>
      <c r="XX47" s="534"/>
      <c r="XY47" s="534"/>
      <c r="XZ47" s="534"/>
      <c r="YA47" s="534"/>
      <c r="YB47" s="534"/>
      <c r="YC47" s="534"/>
      <c r="YD47" s="534"/>
      <c r="YE47" s="534"/>
      <c r="YF47" s="534"/>
      <c r="YG47" s="534"/>
      <c r="YH47" s="534"/>
      <c r="YI47" s="534"/>
      <c r="YJ47" s="534"/>
      <c r="YK47" s="534"/>
      <c r="YL47" s="534"/>
      <c r="YM47" s="534"/>
      <c r="YN47" s="534"/>
      <c r="YO47" s="534"/>
      <c r="YP47" s="534"/>
      <c r="YQ47" s="534"/>
      <c r="YR47" s="534"/>
      <c r="YS47" s="534"/>
      <c r="YT47" s="534"/>
      <c r="YU47" s="534"/>
      <c r="YV47" s="534"/>
      <c r="YW47" s="534"/>
      <c r="YX47" s="534"/>
      <c r="YY47" s="534"/>
      <c r="YZ47" s="534"/>
      <c r="ZA47" s="534"/>
      <c r="ZB47" s="534"/>
      <c r="ZC47" s="534"/>
      <c r="ZD47" s="534"/>
      <c r="ZE47" s="534"/>
      <c r="ZF47" s="534"/>
      <c r="ZG47" s="534"/>
      <c r="ZH47" s="534"/>
      <c r="ZI47" s="534"/>
      <c r="ZJ47" s="535"/>
      <c r="ZK47" s="214"/>
      <c r="ZL47" s="214"/>
      <c r="ZM47" s="21"/>
      <c r="ZN47" s="21"/>
      <c r="ACI47" s="534"/>
      <c r="ACJ47" s="534"/>
      <c r="ACK47" s="534"/>
      <c r="ACL47" s="534"/>
      <c r="ACM47" s="534"/>
      <c r="ACN47" s="534"/>
      <c r="ACO47" s="534"/>
      <c r="ACP47" s="534"/>
      <c r="ACQ47" s="534"/>
      <c r="ACR47" s="534"/>
      <c r="ACS47" s="534"/>
      <c r="ACT47" s="534"/>
      <c r="ACU47" s="534"/>
      <c r="ACV47" s="534"/>
      <c r="ACW47" s="534"/>
      <c r="ACX47" s="534"/>
      <c r="ACY47" s="534"/>
      <c r="ACZ47" s="534"/>
      <c r="ADA47" s="534"/>
      <c r="ADB47" s="534"/>
      <c r="ADC47" s="534"/>
      <c r="ADD47" s="534"/>
      <c r="ADE47" s="534"/>
      <c r="ADF47" s="534"/>
      <c r="ADG47" s="534"/>
      <c r="ADH47" s="534"/>
      <c r="ADI47" s="534"/>
      <c r="ADJ47" s="534"/>
      <c r="AEP47" s="424"/>
      <c r="AEQ47" s="424"/>
      <c r="AER47" s="424"/>
      <c r="AES47" s="424"/>
      <c r="AET47" s="424"/>
      <c r="AEU47" s="424"/>
      <c r="AEV47" s="424"/>
      <c r="AEW47" s="424"/>
      <c r="AEX47" s="424"/>
      <c r="AEY47" s="536"/>
      <c r="AEZ47" s="536"/>
      <c r="AFA47" s="536"/>
      <c r="AFB47" s="536"/>
      <c r="ALG47" s="537"/>
      <c r="ALH47" s="537"/>
      <c r="ALI47" s="537"/>
      <c r="ALJ47" s="537"/>
      <c r="ALK47" s="537"/>
      <c r="ALL47" s="537"/>
      <c r="ALM47" s="537"/>
      <c r="ALN47" s="537"/>
      <c r="ALO47" s="537"/>
      <c r="ALP47" s="537"/>
      <c r="ALQ47" s="537"/>
      <c r="ALR47" s="537"/>
      <c r="ALS47" s="537"/>
      <c r="ALT47" s="537"/>
      <c r="BSN47" s="536"/>
      <c r="BSO47" s="536"/>
      <c r="BSP47" s="536"/>
      <c r="BSQ47" s="536"/>
      <c r="BSR47" s="536"/>
      <c r="BSS47" s="536"/>
      <c r="BST47" s="536"/>
      <c r="BSU47" s="536"/>
      <c r="BSV47" s="536"/>
      <c r="BSW47" s="536"/>
      <c r="BYB47" s="230"/>
      <c r="BYC47" s="230"/>
      <c r="BYD47" s="143"/>
      <c r="BYE47" s="143"/>
      <c r="BYF47" s="143"/>
      <c r="BYG47" s="143"/>
      <c r="BYH47" s="537"/>
      <c r="BYI47" s="537"/>
      <c r="BYJ47" s="537"/>
      <c r="BYK47" s="537"/>
      <c r="BYZ47" s="536"/>
      <c r="BZA47" s="536"/>
      <c r="BZB47" s="536"/>
      <c r="BZC47" s="536"/>
      <c r="BZD47" s="536"/>
      <c r="BZE47" s="536"/>
      <c r="BZF47" s="536"/>
      <c r="BZG47" s="536"/>
      <c r="BZH47" s="536"/>
      <c r="BZI47" s="536"/>
    </row>
    <row r="48" spans="1:1010 1200:2037" s="321" customFormat="1">
      <c r="Z48" s="228"/>
      <c r="AA48" s="228"/>
      <c r="AB48" s="228"/>
      <c r="AC48" s="228"/>
      <c r="AD48" s="228"/>
      <c r="AE48" s="311"/>
      <c r="AF48" s="228"/>
      <c r="AG48" s="228"/>
      <c r="AH48" s="228"/>
      <c r="AI48" s="228"/>
      <c r="AJ48" s="228"/>
      <c r="AK48" s="228"/>
      <c r="AL48" s="228"/>
      <c r="AM48" s="228"/>
      <c r="AN48" s="228"/>
      <c r="AO48" s="228"/>
      <c r="AP48" s="228"/>
      <c r="AQ48" s="228"/>
      <c r="AR48" s="228"/>
      <c r="AS48" s="228"/>
      <c r="AT48" s="228"/>
      <c r="AU48" s="228"/>
      <c r="AV48" s="228"/>
      <c r="AW48" s="228"/>
      <c r="AX48" s="228"/>
      <c r="AY48" s="228"/>
      <c r="AZ48" s="228"/>
      <c r="BA48" s="228"/>
      <c r="BB48" s="228"/>
      <c r="BC48" s="228"/>
      <c r="BD48" s="228"/>
      <c r="BE48" s="228"/>
      <c r="BF48" s="228"/>
      <c r="BG48" s="228"/>
      <c r="BH48" s="424"/>
      <c r="BI48" s="424"/>
      <c r="BJ48" s="424"/>
      <c r="BK48" s="424"/>
      <c r="BL48" s="424"/>
      <c r="BM48" s="424"/>
      <c r="BN48" s="424"/>
      <c r="BO48" s="424"/>
      <c r="BP48" s="424"/>
      <c r="BQ48" s="424"/>
      <c r="BR48" s="424"/>
      <c r="BS48" s="424"/>
      <c r="BT48" s="424"/>
      <c r="BU48" s="424"/>
      <c r="BV48" s="424"/>
      <c r="BW48" s="424"/>
      <c r="BX48" s="424"/>
      <c r="BY48" s="424"/>
      <c r="BZ48" s="424"/>
      <c r="CA48" s="424"/>
      <c r="CB48" s="424"/>
      <c r="CC48" s="424"/>
      <c r="CD48" s="424"/>
      <c r="CE48" s="424"/>
      <c r="CF48" s="424"/>
      <c r="CG48" s="424"/>
      <c r="CH48" s="424"/>
      <c r="CI48" s="424"/>
      <c r="CJ48" s="424"/>
      <c r="CK48" s="424"/>
      <c r="CL48" s="424"/>
      <c r="CM48" s="424"/>
      <c r="CN48" s="424"/>
      <c r="CO48" s="424"/>
      <c r="CP48" s="424"/>
      <c r="CQ48" s="424"/>
      <c r="CR48" s="424"/>
      <c r="CS48" s="424"/>
      <c r="CT48" s="424"/>
      <c r="CU48" s="424"/>
      <c r="CV48" s="424"/>
      <c r="CW48" s="424"/>
      <c r="CX48" s="424"/>
      <c r="CY48" s="424"/>
      <c r="CZ48" s="424"/>
      <c r="DA48" s="424"/>
      <c r="DB48" s="424"/>
      <c r="DC48" s="424"/>
      <c r="DD48" s="424"/>
      <c r="DE48" s="424"/>
      <c r="DF48" s="424"/>
      <c r="DG48" s="424"/>
      <c r="DH48" s="424"/>
      <c r="DI48" s="424"/>
      <c r="DJ48" s="424"/>
      <c r="DK48" s="424"/>
      <c r="DL48" s="424"/>
      <c r="DM48" s="424"/>
      <c r="DN48" s="424"/>
      <c r="DO48" s="424"/>
      <c r="DP48" s="424"/>
      <c r="DQ48" s="424"/>
      <c r="DR48" s="424"/>
      <c r="DS48" s="424"/>
      <c r="DT48" s="424"/>
      <c r="DU48" s="424"/>
      <c r="DV48" s="424"/>
      <c r="DW48" s="424"/>
      <c r="DX48" s="424"/>
      <c r="DY48" s="424"/>
      <c r="DZ48" s="424"/>
      <c r="EA48" s="424"/>
      <c r="EB48" s="424"/>
      <c r="EC48" s="424"/>
      <c r="ED48" s="424"/>
      <c r="EE48" s="424"/>
      <c r="EF48" s="424"/>
      <c r="EG48" s="424"/>
      <c r="EH48" s="424"/>
      <c r="EI48" s="424"/>
      <c r="EJ48" s="424"/>
      <c r="EK48" s="424"/>
      <c r="EL48" s="424"/>
      <c r="EM48" s="424"/>
      <c r="EN48" s="424"/>
      <c r="EO48" s="424"/>
      <c r="EP48" s="424"/>
      <c r="EQ48" s="424"/>
      <c r="ER48" s="424"/>
      <c r="ES48" s="424"/>
      <c r="ET48" s="424"/>
      <c r="EU48" s="424"/>
      <c r="EV48" s="424"/>
      <c r="EW48" s="424"/>
      <c r="EX48" s="424"/>
      <c r="EY48" s="424"/>
      <c r="EZ48" s="424"/>
      <c r="FA48" s="424"/>
      <c r="FB48" s="424"/>
      <c r="FC48" s="424"/>
      <c r="FD48" s="424"/>
      <c r="FE48" s="424"/>
      <c r="FF48" s="424"/>
      <c r="FG48" s="424"/>
      <c r="FH48" s="424"/>
      <c r="FI48" s="424"/>
      <c r="FJ48" s="424"/>
      <c r="FK48" s="424"/>
      <c r="FL48" s="424"/>
      <c r="FM48" s="424"/>
      <c r="FN48" s="424"/>
      <c r="FO48" s="21"/>
      <c r="FP48" s="424"/>
      <c r="FQ48" s="4"/>
      <c r="FR48" s="424"/>
      <c r="FS48" s="424"/>
      <c r="FT48" s="424"/>
      <c r="FU48" s="424"/>
      <c r="FV48" s="424"/>
      <c r="FW48" s="424"/>
      <c r="FX48" s="424"/>
      <c r="FY48" s="424"/>
      <c r="FZ48" s="424"/>
      <c r="GA48" s="424"/>
      <c r="GB48" s="424"/>
      <c r="GC48" s="424"/>
      <c r="GD48" s="424"/>
      <c r="GE48" s="424"/>
      <c r="GF48" s="424"/>
      <c r="GG48" s="424"/>
      <c r="GH48" s="424"/>
      <c r="GI48" s="424"/>
      <c r="GJ48" s="424"/>
      <c r="GK48" s="424"/>
      <c r="GL48" s="424"/>
      <c r="GM48" s="424"/>
      <c r="GN48" s="424"/>
      <c r="GO48" s="424"/>
      <c r="GP48" s="424"/>
      <c r="GQ48" s="424"/>
      <c r="GR48" s="424"/>
      <c r="GS48" s="424"/>
      <c r="GT48" s="424"/>
      <c r="GU48" s="424"/>
      <c r="GV48" s="424"/>
      <c r="GW48" s="424"/>
      <c r="GX48" s="424"/>
      <c r="GY48" s="424"/>
      <c r="GZ48" s="424"/>
      <c r="HA48" s="424"/>
      <c r="HB48" s="424"/>
      <c r="HC48" s="424"/>
      <c r="HD48" s="424"/>
      <c r="HE48" s="424"/>
      <c r="HF48" s="424"/>
      <c r="HG48" s="424"/>
      <c r="HH48" s="424"/>
      <c r="HI48" s="424"/>
      <c r="HJ48" s="424"/>
      <c r="HK48" s="424"/>
      <c r="HL48" s="424"/>
      <c r="HM48" s="424"/>
      <c r="HN48" s="424"/>
      <c r="HO48" s="424"/>
      <c r="HP48" s="424"/>
      <c r="HQ48" s="424"/>
      <c r="HR48" s="424"/>
      <c r="HS48" s="424"/>
      <c r="HT48" s="424"/>
      <c r="HU48" s="424"/>
      <c r="HV48" s="424"/>
      <c r="HW48" s="424"/>
      <c r="HX48" s="424"/>
      <c r="HY48" s="424"/>
      <c r="HZ48" s="424"/>
      <c r="IA48" s="424"/>
      <c r="IB48" s="424"/>
      <c r="IC48" s="424"/>
      <c r="ID48" s="424"/>
      <c r="IE48" s="424"/>
      <c r="IF48" s="424"/>
      <c r="IG48" s="424"/>
      <c r="IH48" s="424"/>
      <c r="II48" s="424"/>
      <c r="IJ48" s="424"/>
      <c r="IK48" s="424"/>
      <c r="IL48" s="424"/>
      <c r="IM48" s="424"/>
      <c r="IN48" s="424"/>
      <c r="IO48" s="424"/>
      <c r="IP48" s="424"/>
      <c r="IQ48" s="424"/>
      <c r="IR48" s="424"/>
      <c r="IS48" s="424"/>
      <c r="IT48" s="424"/>
      <c r="IU48" s="424"/>
      <c r="IV48" s="424"/>
      <c r="IW48" s="424"/>
      <c r="IX48" s="424"/>
      <c r="IY48" s="424"/>
      <c r="IZ48" s="424"/>
      <c r="JA48" s="424"/>
      <c r="JB48" s="424"/>
      <c r="JC48" s="424"/>
      <c r="JD48" s="424"/>
      <c r="JE48" s="424"/>
      <c r="JF48" s="424"/>
      <c r="JG48" s="424"/>
      <c r="JH48" s="424"/>
      <c r="JI48" s="424"/>
      <c r="JJ48" s="424"/>
      <c r="JK48" s="424"/>
      <c r="JL48" s="424"/>
      <c r="JM48" s="424"/>
      <c r="JN48" s="424"/>
      <c r="JO48" s="424"/>
      <c r="JP48" s="424"/>
      <c r="JQ48" s="424"/>
      <c r="JR48" s="424"/>
      <c r="JS48" s="424"/>
      <c r="JT48" s="424"/>
      <c r="JU48" s="424"/>
      <c r="JV48" s="424"/>
      <c r="JW48" s="424"/>
      <c r="JX48" s="424"/>
      <c r="JY48" s="424"/>
      <c r="JZ48" s="424"/>
      <c r="KA48" s="424"/>
      <c r="KV48" s="228"/>
      <c r="KW48" s="228"/>
      <c r="KX48" s="228"/>
      <c r="KY48" s="228"/>
      <c r="KZ48" s="228"/>
      <c r="LA48" s="228"/>
      <c r="LB48" s="228"/>
      <c r="LC48" s="228"/>
      <c r="NJ48" s="424"/>
      <c r="NK48" s="424"/>
      <c r="NL48" s="424"/>
      <c r="NM48" s="424"/>
      <c r="NN48" s="424"/>
      <c r="NO48" s="424"/>
      <c r="NP48" s="424"/>
      <c r="NQ48" s="424"/>
      <c r="NR48" s="424"/>
      <c r="NS48" s="424"/>
      <c r="NT48" s="424"/>
      <c r="NU48" s="228"/>
      <c r="NV48" s="228"/>
      <c r="NW48" s="228"/>
      <c r="NX48" s="228"/>
      <c r="NY48" s="228"/>
      <c r="NZ48" s="228"/>
      <c r="OA48" s="228"/>
      <c r="OB48" s="228"/>
      <c r="OC48" s="228"/>
      <c r="OD48" s="228"/>
      <c r="OE48" s="228"/>
      <c r="OF48" s="228"/>
      <c r="OG48" s="228"/>
      <c r="OH48" s="228"/>
      <c r="OI48" s="228"/>
      <c r="OJ48" s="228"/>
      <c r="OK48" s="424"/>
      <c r="OL48" s="424"/>
      <c r="OM48" s="424"/>
      <c r="ON48" s="424"/>
      <c r="OO48" s="424"/>
      <c r="OP48" s="424"/>
      <c r="OQ48" s="424"/>
      <c r="OR48" s="424"/>
      <c r="OS48" s="424"/>
      <c r="OT48" s="424"/>
      <c r="OU48" s="424"/>
      <c r="OV48" s="424"/>
      <c r="OW48" s="424"/>
      <c r="OX48" s="424"/>
      <c r="OY48" s="424"/>
      <c r="OZ48" s="424"/>
      <c r="PA48" s="424"/>
      <c r="PB48" s="424"/>
      <c r="PC48" s="424"/>
      <c r="PD48" s="424"/>
      <c r="PE48" s="424"/>
      <c r="PF48" s="424"/>
      <c r="PG48" s="424"/>
      <c r="PH48" s="424"/>
      <c r="PI48" s="424"/>
      <c r="PJ48" s="424"/>
      <c r="PK48" s="424"/>
      <c r="PL48" s="424"/>
      <c r="PM48" s="424"/>
      <c r="PN48" s="424"/>
      <c r="PO48" s="424"/>
      <c r="PP48" s="424"/>
      <c r="PQ48" s="424"/>
      <c r="PR48" s="424"/>
      <c r="PS48" s="424"/>
      <c r="PT48" s="424"/>
      <c r="PU48" s="424"/>
      <c r="PV48" s="424"/>
      <c r="PW48" s="424"/>
      <c r="PX48" s="424"/>
      <c r="PY48" s="424"/>
      <c r="PZ48" s="424"/>
      <c r="QA48" s="424"/>
      <c r="QB48" s="424"/>
      <c r="QC48" s="424"/>
      <c r="QD48" s="424"/>
      <c r="QE48" s="424"/>
      <c r="QF48" s="424"/>
      <c r="QG48" s="424"/>
      <c r="QH48" s="424"/>
      <c r="QI48" s="424"/>
      <c r="QJ48" s="424"/>
      <c r="QK48" s="424"/>
      <c r="QL48" s="424"/>
      <c r="QM48" s="424"/>
      <c r="QN48" s="424"/>
      <c r="QO48" s="424"/>
      <c r="QP48" s="424"/>
      <c r="QQ48" s="424"/>
      <c r="QR48" s="424"/>
      <c r="QS48" s="424"/>
      <c r="QT48" s="424"/>
      <c r="QU48" s="424"/>
      <c r="QV48" s="424"/>
      <c r="QW48" s="424"/>
      <c r="QX48" s="424"/>
      <c r="QY48" s="424"/>
      <c r="QZ48" s="424"/>
      <c r="RA48" s="424"/>
      <c r="RB48" s="424"/>
      <c r="RC48" s="424"/>
      <c r="RD48" s="424"/>
      <c r="RE48" s="424"/>
      <c r="RF48" s="424"/>
      <c r="RG48" s="424"/>
      <c r="RH48" s="424"/>
      <c r="RI48" s="424"/>
      <c r="RJ48" s="424"/>
      <c r="RK48" s="424"/>
      <c r="RL48" s="424"/>
      <c r="RM48" s="424"/>
      <c r="RN48" s="424"/>
      <c r="RO48" s="424"/>
      <c r="RP48" s="424"/>
      <c r="RQ48" s="424"/>
      <c r="RR48" s="424"/>
      <c r="RS48" s="424"/>
      <c r="RT48" s="424"/>
      <c r="RU48" s="424"/>
      <c r="RV48" s="424"/>
      <c r="RW48" s="424"/>
      <c r="RX48" s="424"/>
      <c r="RY48" s="424"/>
      <c r="RZ48" s="424"/>
      <c r="SA48" s="424"/>
      <c r="SB48" s="424"/>
      <c r="SC48" s="424"/>
      <c r="SD48" s="424"/>
      <c r="SE48" s="424"/>
      <c r="SF48" s="424"/>
      <c r="SG48" s="424"/>
      <c r="SH48" s="424"/>
      <c r="SI48" s="424"/>
      <c r="SJ48" s="424"/>
      <c r="SK48" s="424"/>
      <c r="SL48" s="424"/>
      <c r="SM48" s="424"/>
      <c r="SN48" s="424"/>
      <c r="SO48" s="424"/>
      <c r="SP48" s="424"/>
      <c r="SQ48" s="424"/>
      <c r="SR48" s="424"/>
      <c r="SS48" s="424"/>
      <c r="ST48" s="424"/>
      <c r="SU48" s="424"/>
      <c r="SV48" s="424"/>
      <c r="SW48" s="424"/>
      <c r="SX48" s="424"/>
      <c r="SY48" s="424"/>
      <c r="SZ48" s="424"/>
      <c r="TA48" s="424"/>
      <c r="TB48" s="424"/>
      <c r="TC48" s="424"/>
      <c r="TD48" s="424"/>
      <c r="TE48" s="424"/>
      <c r="TF48" s="424"/>
      <c r="TG48" s="424"/>
      <c r="TH48" s="424"/>
      <c r="TI48" s="424"/>
      <c r="TJ48" s="424"/>
      <c r="TK48" s="424"/>
      <c r="TL48" s="424"/>
      <c r="TM48" s="424"/>
      <c r="TN48" s="424"/>
      <c r="TO48" s="424"/>
      <c r="TP48" s="424"/>
      <c r="TQ48" s="424"/>
      <c r="TR48" s="424"/>
      <c r="TS48" s="424"/>
      <c r="TT48" s="424"/>
      <c r="TU48" s="424"/>
      <c r="TV48" s="424"/>
      <c r="TW48" s="424"/>
      <c r="TX48" s="424"/>
      <c r="TY48" s="424"/>
      <c r="TZ48" s="424"/>
      <c r="UA48" s="424"/>
      <c r="UB48" s="424"/>
      <c r="UC48" s="424"/>
      <c r="UD48" s="424"/>
      <c r="UE48" s="424"/>
      <c r="UF48" s="424"/>
      <c r="UG48" s="424"/>
      <c r="UH48" s="424"/>
      <c r="UI48" s="424"/>
      <c r="UJ48" s="424"/>
      <c r="UK48" s="424"/>
      <c r="UL48" s="424"/>
      <c r="UM48" s="424"/>
      <c r="UN48" s="424"/>
      <c r="UO48" s="424"/>
      <c r="UP48" s="424"/>
      <c r="UQ48" s="424"/>
      <c r="UR48" s="424"/>
      <c r="US48" s="424"/>
      <c r="UT48" s="424"/>
      <c r="UU48" s="424"/>
      <c r="UV48" s="424"/>
      <c r="UW48" s="424"/>
      <c r="UX48" s="424"/>
      <c r="UY48" s="424"/>
      <c r="UZ48" s="424"/>
      <c r="VA48" s="424"/>
      <c r="VB48" s="424"/>
      <c r="VC48" s="424"/>
      <c r="VD48" s="424"/>
      <c r="VE48" s="424"/>
      <c r="VF48" s="424"/>
      <c r="VG48" s="424"/>
      <c r="VH48" s="424"/>
      <c r="VI48" s="424"/>
      <c r="VJ48" s="424"/>
      <c r="VK48" s="424"/>
      <c r="VL48" s="424"/>
      <c r="VM48" s="424"/>
      <c r="VN48" s="424"/>
      <c r="VO48" s="424"/>
      <c r="VP48" s="424"/>
      <c r="VQ48" s="424"/>
      <c r="VR48" s="424"/>
      <c r="VS48" s="424"/>
      <c r="VT48" s="424"/>
      <c r="VU48" s="424"/>
      <c r="VV48" s="424"/>
      <c r="VW48" s="424"/>
      <c r="VX48" s="424"/>
      <c r="VY48" s="424"/>
      <c r="VZ48" s="424"/>
      <c r="WA48" s="424"/>
      <c r="WB48" s="424"/>
      <c r="WC48" s="424"/>
      <c r="WD48" s="424"/>
      <c r="WE48" s="424"/>
      <c r="WF48" s="424"/>
      <c r="WG48" s="424"/>
      <c r="WH48" s="424"/>
      <c r="WI48" s="424"/>
      <c r="WJ48" s="424"/>
      <c r="WK48" s="424"/>
      <c r="WL48" s="424"/>
      <c r="WM48" s="424"/>
      <c r="WN48" s="424"/>
      <c r="WO48" s="424"/>
      <c r="WP48" s="424"/>
      <c r="WQ48" s="424"/>
      <c r="WR48" s="424"/>
      <c r="WS48" s="424"/>
      <c r="WT48" s="424"/>
      <c r="WU48" s="424"/>
      <c r="WV48" s="424"/>
      <c r="WW48" s="424"/>
      <c r="WX48" s="424"/>
      <c r="WY48" s="424"/>
      <c r="WZ48" s="424"/>
      <c r="XA48" s="424"/>
      <c r="XB48" s="424"/>
      <c r="XC48" s="534"/>
      <c r="XD48" s="534"/>
      <c r="XE48" s="534"/>
      <c r="XF48" s="534"/>
      <c r="XG48" s="534"/>
      <c r="XH48" s="534"/>
      <c r="XI48" s="534"/>
      <c r="XJ48" s="534"/>
      <c r="XK48" s="534"/>
      <c r="XL48" s="534"/>
      <c r="XM48" s="534"/>
      <c r="XN48" s="534"/>
      <c r="XO48" s="534"/>
      <c r="XP48" s="534"/>
      <c r="XQ48" s="534"/>
      <c r="XR48" s="534"/>
      <c r="XS48" s="534"/>
      <c r="XT48" s="534"/>
      <c r="XU48" s="534"/>
      <c r="XV48" s="534"/>
      <c r="XW48" s="534"/>
      <c r="XX48" s="534"/>
      <c r="XY48" s="534"/>
      <c r="XZ48" s="534"/>
      <c r="YA48" s="534"/>
      <c r="YB48" s="534"/>
      <c r="YC48" s="534"/>
      <c r="YD48" s="534"/>
      <c r="YE48" s="534"/>
      <c r="YF48" s="534"/>
      <c r="YG48" s="534"/>
      <c r="YH48" s="534"/>
      <c r="YI48" s="534"/>
      <c r="YJ48" s="534"/>
      <c r="YK48" s="534"/>
      <c r="YL48" s="534"/>
      <c r="YM48" s="534"/>
      <c r="YN48" s="534"/>
      <c r="YO48" s="534"/>
      <c r="YP48" s="534"/>
      <c r="YQ48" s="534"/>
      <c r="YR48" s="534"/>
      <c r="YS48" s="534"/>
      <c r="YT48" s="534"/>
      <c r="YU48" s="534"/>
      <c r="YV48" s="534"/>
      <c r="YW48" s="534"/>
      <c r="YX48" s="534"/>
      <c r="YY48" s="534"/>
      <c r="YZ48" s="534"/>
      <c r="ZA48" s="534"/>
      <c r="ZB48" s="534"/>
      <c r="ZC48" s="534"/>
      <c r="ZD48" s="534"/>
      <c r="ZE48" s="534"/>
      <c r="ZF48" s="534"/>
      <c r="ZG48" s="534"/>
      <c r="ZH48" s="534"/>
      <c r="ZI48" s="534"/>
      <c r="ZJ48" s="535"/>
      <c r="ZK48" s="58"/>
      <c r="ZL48" s="58"/>
      <c r="ZM48" s="196"/>
      <c r="ZN48" s="196"/>
      <c r="ACI48" s="534"/>
      <c r="ACJ48" s="534"/>
      <c r="ACK48" s="534"/>
      <c r="ACL48" s="534"/>
      <c r="ACM48" s="534"/>
      <c r="ACN48" s="534"/>
      <c r="ACO48" s="534"/>
      <c r="ACP48" s="534"/>
      <c r="ACQ48" s="534"/>
      <c r="ACR48" s="534"/>
      <c r="ACS48" s="534"/>
      <c r="ACT48" s="534"/>
      <c r="ACU48" s="534"/>
      <c r="ACV48" s="534"/>
      <c r="ACW48" s="534"/>
      <c r="ACX48" s="534"/>
      <c r="ACY48" s="534"/>
      <c r="ACZ48" s="534"/>
      <c r="ADA48" s="534"/>
      <c r="ADB48" s="534"/>
      <c r="ADC48" s="534"/>
      <c r="ADD48" s="534"/>
      <c r="ADE48" s="534"/>
      <c r="ADF48" s="534"/>
      <c r="ADG48" s="534"/>
      <c r="ADH48" s="534"/>
      <c r="ADI48" s="534"/>
      <c r="ADJ48" s="534"/>
      <c r="AEP48" s="424"/>
      <c r="AEQ48" s="424"/>
      <c r="AER48" s="424"/>
      <c r="AES48" s="424"/>
      <c r="AET48" s="424"/>
      <c r="AEU48" s="424"/>
      <c r="AEV48" s="424"/>
      <c r="AEW48" s="424"/>
      <c r="AEX48" s="424"/>
      <c r="AEY48" s="536"/>
      <c r="AEZ48" s="536"/>
      <c r="AFA48" s="536"/>
      <c r="AFB48" s="536"/>
      <c r="ALG48" s="537"/>
      <c r="ALH48" s="537"/>
      <c r="ALI48" s="537"/>
      <c r="ALJ48" s="537"/>
      <c r="ALK48" s="537"/>
      <c r="ALL48" s="537"/>
      <c r="ALM48" s="537"/>
      <c r="ALN48" s="537"/>
      <c r="ALO48" s="537"/>
      <c r="ALP48" s="537"/>
      <c r="ALQ48" s="537"/>
      <c r="ALR48" s="537"/>
      <c r="ALS48" s="537"/>
      <c r="ALT48" s="537"/>
      <c r="BSN48" s="536"/>
      <c r="BSO48" s="536"/>
      <c r="BSP48" s="536"/>
      <c r="BSQ48" s="536"/>
      <c r="BSR48" s="536"/>
      <c r="BSS48" s="536"/>
      <c r="BST48" s="536"/>
      <c r="BSU48" s="536"/>
      <c r="BSV48" s="536"/>
      <c r="BSW48" s="536"/>
      <c r="BYB48" s="230"/>
      <c r="BYC48" s="230"/>
      <c r="BYD48" s="143"/>
      <c r="BYE48" s="143"/>
      <c r="BYF48" s="143"/>
      <c r="BYG48" s="143"/>
      <c r="BYH48" s="537"/>
      <c r="BYI48" s="537"/>
      <c r="BYJ48" s="537"/>
      <c r="BYK48" s="537"/>
      <c r="BYZ48" s="536"/>
      <c r="BZA48" s="536"/>
      <c r="BZB48" s="536"/>
      <c r="BZC48" s="536"/>
      <c r="BZD48" s="536"/>
      <c r="BZE48" s="536"/>
      <c r="BZF48" s="536"/>
      <c r="BZG48" s="536"/>
      <c r="BZH48" s="536"/>
      <c r="BZI48" s="536"/>
    </row>
    <row r="49" spans="26:1008 1860:2037" s="321" customFormat="1">
      <c r="Z49" s="228"/>
      <c r="AA49" s="228"/>
      <c r="AB49" s="228"/>
      <c r="AC49" s="228"/>
      <c r="AD49" s="228"/>
      <c r="AE49" s="311"/>
      <c r="AF49" s="228"/>
      <c r="AG49" s="228"/>
      <c r="AH49" s="228"/>
      <c r="AI49" s="228"/>
      <c r="AJ49" s="228"/>
      <c r="AK49" s="228"/>
      <c r="AL49" s="228"/>
      <c r="AM49" s="228"/>
      <c r="AN49" s="228"/>
      <c r="AO49" s="228"/>
      <c r="AP49" s="228"/>
      <c r="AQ49" s="228"/>
      <c r="AR49" s="228"/>
      <c r="AS49" s="228"/>
      <c r="AT49" s="228"/>
      <c r="AU49" s="228"/>
      <c r="AV49" s="228"/>
      <c r="AW49" s="228"/>
      <c r="AX49" s="228"/>
      <c r="AY49" s="228"/>
      <c r="AZ49" s="228"/>
      <c r="BA49" s="228"/>
      <c r="BB49" s="228"/>
      <c r="BC49" s="228"/>
      <c r="BD49" s="228"/>
      <c r="BE49" s="228"/>
      <c r="BF49" s="228"/>
      <c r="BG49" s="228"/>
      <c r="BH49" s="424"/>
      <c r="BI49" s="424"/>
      <c r="BJ49" s="424"/>
      <c r="BK49" s="424"/>
      <c r="BL49" s="424"/>
      <c r="BM49" s="424"/>
      <c r="BN49" s="424"/>
      <c r="BO49" s="424"/>
      <c r="BP49" s="424"/>
      <c r="BQ49" s="424"/>
      <c r="BR49" s="424"/>
      <c r="BS49" s="424"/>
      <c r="BT49" s="424"/>
      <c r="BU49" s="424"/>
      <c r="BV49" s="424"/>
      <c r="BW49" s="424"/>
      <c r="BX49" s="424"/>
      <c r="BY49" s="424"/>
      <c r="BZ49" s="424"/>
      <c r="CA49" s="424"/>
      <c r="CB49" s="424"/>
      <c r="CC49" s="424"/>
      <c r="CD49" s="424"/>
      <c r="CE49" s="424"/>
      <c r="CF49" s="424"/>
      <c r="CG49" s="424"/>
      <c r="CH49" s="424"/>
      <c r="CI49" s="424"/>
      <c r="CJ49" s="424"/>
      <c r="CK49" s="424"/>
      <c r="CL49" s="424"/>
      <c r="CM49" s="424"/>
      <c r="CN49" s="424"/>
      <c r="CO49" s="424"/>
      <c r="CP49" s="424"/>
      <c r="CQ49" s="424"/>
      <c r="CR49" s="424"/>
      <c r="CS49" s="424"/>
      <c r="CT49" s="424"/>
      <c r="CU49" s="424"/>
      <c r="CV49" s="424"/>
      <c r="CW49" s="424"/>
      <c r="CX49" s="424"/>
      <c r="CY49" s="424"/>
      <c r="CZ49" s="424"/>
      <c r="DA49" s="424"/>
      <c r="DB49" s="424"/>
      <c r="DC49" s="424"/>
      <c r="DD49" s="424"/>
      <c r="DE49" s="424"/>
      <c r="DF49" s="424"/>
      <c r="DG49" s="424"/>
      <c r="DH49" s="424"/>
      <c r="DI49" s="424"/>
      <c r="DJ49" s="424"/>
      <c r="DK49" s="424"/>
      <c r="DL49" s="424"/>
      <c r="DM49" s="424"/>
      <c r="DN49" s="424"/>
      <c r="DO49" s="424"/>
      <c r="DP49" s="424"/>
      <c r="DQ49" s="424"/>
      <c r="DR49" s="424"/>
      <c r="DS49" s="424"/>
      <c r="DT49" s="424"/>
      <c r="DU49" s="424"/>
      <c r="DV49" s="424"/>
      <c r="DW49" s="424"/>
      <c r="DX49" s="424"/>
      <c r="DY49" s="424"/>
      <c r="DZ49" s="424"/>
      <c r="EA49" s="424"/>
      <c r="EB49" s="424"/>
      <c r="EC49" s="424"/>
      <c r="ED49" s="424"/>
      <c r="EE49" s="424"/>
      <c r="EF49" s="424"/>
      <c r="EG49" s="424"/>
      <c r="EH49" s="424"/>
      <c r="EI49" s="424"/>
      <c r="EJ49" s="424"/>
      <c r="EK49" s="424"/>
      <c r="EL49" s="424"/>
      <c r="EM49" s="424"/>
      <c r="EN49" s="424"/>
      <c r="EO49" s="424"/>
      <c r="EP49" s="424"/>
      <c r="EQ49" s="424"/>
      <c r="ER49" s="424"/>
      <c r="ES49" s="424"/>
      <c r="ET49" s="424"/>
      <c r="EU49" s="424"/>
      <c r="EV49" s="424"/>
      <c r="EW49" s="424"/>
      <c r="EX49" s="424"/>
      <c r="EY49" s="424"/>
      <c r="EZ49" s="424"/>
      <c r="FA49" s="424"/>
      <c r="FB49" s="424"/>
      <c r="FC49" s="424"/>
      <c r="FD49" s="424"/>
      <c r="FE49" s="424"/>
      <c r="FF49" s="424"/>
      <c r="FG49" s="424"/>
      <c r="FH49" s="424"/>
      <c r="FI49" s="424"/>
      <c r="FJ49" s="424"/>
      <c r="FK49" s="424"/>
      <c r="FL49" s="424"/>
      <c r="FM49" s="424"/>
      <c r="FN49" s="424"/>
      <c r="FO49" s="21"/>
      <c r="FP49" s="424"/>
      <c r="FQ49" s="4"/>
      <c r="FR49" s="424"/>
      <c r="FS49" s="424"/>
      <c r="FT49" s="424"/>
      <c r="FU49" s="424"/>
      <c r="FV49" s="424"/>
      <c r="FW49" s="424"/>
      <c r="FX49" s="424"/>
      <c r="FY49" s="424"/>
      <c r="FZ49" s="424"/>
      <c r="GA49" s="424"/>
      <c r="GB49" s="424"/>
      <c r="GC49" s="424"/>
      <c r="GD49" s="424"/>
      <c r="GE49" s="424"/>
      <c r="GF49" s="424"/>
      <c r="GG49" s="424"/>
      <c r="GH49" s="424"/>
      <c r="GI49" s="424"/>
      <c r="GJ49" s="424"/>
      <c r="GK49" s="424"/>
      <c r="GL49" s="424"/>
      <c r="GM49" s="424"/>
      <c r="GN49" s="424"/>
      <c r="GO49" s="424"/>
      <c r="GP49" s="424"/>
      <c r="GQ49" s="424"/>
      <c r="GR49" s="424"/>
      <c r="GS49" s="424"/>
      <c r="GT49" s="424"/>
      <c r="GU49" s="424"/>
      <c r="GV49" s="424"/>
      <c r="GW49" s="424"/>
      <c r="GX49" s="424"/>
      <c r="GY49" s="424"/>
      <c r="GZ49" s="424"/>
      <c r="HA49" s="424"/>
      <c r="HB49" s="424"/>
      <c r="HC49" s="424"/>
      <c r="HD49" s="424"/>
      <c r="HE49" s="424"/>
      <c r="HF49" s="424"/>
      <c r="HG49" s="424"/>
      <c r="HH49" s="424"/>
      <c r="HI49" s="424"/>
      <c r="HJ49" s="424"/>
      <c r="HK49" s="424"/>
      <c r="HL49" s="424"/>
      <c r="HM49" s="424"/>
      <c r="HN49" s="424"/>
      <c r="HO49" s="424"/>
      <c r="HP49" s="424"/>
      <c r="HQ49" s="424"/>
      <c r="HR49" s="424"/>
      <c r="HS49" s="424"/>
      <c r="HT49" s="424"/>
      <c r="HU49" s="424"/>
      <c r="HV49" s="424"/>
      <c r="HW49" s="424"/>
      <c r="HX49" s="424"/>
      <c r="HY49" s="424"/>
      <c r="HZ49" s="424"/>
      <c r="IA49" s="424"/>
      <c r="IB49" s="424"/>
      <c r="IC49" s="424"/>
      <c r="ID49" s="424"/>
      <c r="IE49" s="424"/>
      <c r="IF49" s="424"/>
      <c r="IG49" s="424"/>
      <c r="IH49" s="424"/>
      <c r="II49" s="424"/>
      <c r="IJ49" s="424"/>
      <c r="IK49" s="424"/>
      <c r="IL49" s="424"/>
      <c r="IM49" s="424"/>
      <c r="IN49" s="424"/>
      <c r="IO49" s="424"/>
      <c r="IP49" s="424"/>
      <c r="IQ49" s="424"/>
      <c r="IR49" s="424"/>
      <c r="IS49" s="424"/>
      <c r="IT49" s="424"/>
      <c r="IU49" s="424"/>
      <c r="IV49" s="424"/>
      <c r="IW49" s="424"/>
      <c r="IX49" s="424"/>
      <c r="IY49" s="424"/>
      <c r="IZ49" s="424"/>
      <c r="JA49" s="424"/>
      <c r="JB49" s="424"/>
      <c r="JC49" s="424"/>
      <c r="JD49" s="424"/>
      <c r="JE49" s="424"/>
      <c r="JF49" s="424"/>
      <c r="JG49" s="424"/>
      <c r="JH49" s="424"/>
      <c r="JI49" s="424"/>
      <c r="JJ49" s="424"/>
      <c r="JK49" s="424"/>
      <c r="JL49" s="424"/>
      <c r="JM49" s="424"/>
      <c r="JN49" s="424"/>
      <c r="JO49" s="424"/>
      <c r="JP49" s="424"/>
      <c r="JQ49" s="424"/>
      <c r="JR49" s="424"/>
      <c r="JS49" s="424"/>
      <c r="JT49" s="424"/>
      <c r="JU49" s="424"/>
      <c r="JV49" s="424"/>
      <c r="JW49" s="424"/>
      <c r="JX49" s="424"/>
      <c r="JY49" s="424"/>
      <c r="JZ49" s="424"/>
      <c r="KA49" s="424"/>
      <c r="KV49" s="228"/>
      <c r="KW49" s="228"/>
      <c r="KX49" s="228"/>
      <c r="KY49" s="228"/>
      <c r="KZ49" s="228"/>
      <c r="LA49" s="228"/>
      <c r="LB49" s="228"/>
      <c r="LC49" s="228"/>
      <c r="NJ49" s="424"/>
      <c r="NK49" s="424"/>
      <c r="NL49" s="424"/>
      <c r="NM49" s="424"/>
      <c r="NN49" s="424"/>
      <c r="NO49" s="424"/>
      <c r="NP49" s="424"/>
      <c r="NQ49" s="424"/>
      <c r="NR49" s="424"/>
      <c r="NS49" s="424"/>
      <c r="NT49" s="424"/>
      <c r="NU49" s="228"/>
      <c r="NV49" s="228"/>
      <c r="NW49" s="228"/>
      <c r="NX49" s="228"/>
      <c r="NY49" s="228"/>
      <c r="NZ49" s="228"/>
      <c r="OA49" s="228"/>
      <c r="OB49" s="228"/>
      <c r="OC49" s="228"/>
      <c r="OD49" s="228"/>
      <c r="OE49" s="228"/>
      <c r="OF49" s="228"/>
      <c r="OG49" s="228"/>
      <c r="OH49" s="228"/>
      <c r="OI49" s="228"/>
      <c r="OJ49" s="228"/>
      <c r="OK49" s="424"/>
      <c r="OL49" s="424"/>
      <c r="OM49" s="424"/>
      <c r="ON49" s="424"/>
      <c r="OO49" s="424"/>
      <c r="OP49" s="424"/>
      <c r="OQ49" s="424"/>
      <c r="OR49" s="424"/>
      <c r="OS49" s="424"/>
      <c r="OT49" s="424"/>
      <c r="OU49" s="424"/>
      <c r="OV49" s="424"/>
      <c r="OW49" s="424"/>
      <c r="OX49" s="424"/>
      <c r="OY49" s="424"/>
      <c r="OZ49" s="424"/>
      <c r="PA49" s="424"/>
      <c r="PB49" s="424"/>
      <c r="PC49" s="424"/>
      <c r="PD49" s="424"/>
      <c r="PE49" s="424"/>
      <c r="PF49" s="424"/>
      <c r="PG49" s="424"/>
      <c r="PH49" s="424"/>
      <c r="PI49" s="424"/>
      <c r="PJ49" s="424"/>
      <c r="PK49" s="424"/>
      <c r="PL49" s="424"/>
      <c r="PM49" s="424"/>
      <c r="PN49" s="424"/>
      <c r="PO49" s="424"/>
      <c r="PP49" s="424"/>
      <c r="PQ49" s="424"/>
      <c r="PR49" s="424"/>
      <c r="PS49" s="424"/>
      <c r="PT49" s="424"/>
      <c r="PU49" s="424"/>
      <c r="PV49" s="424"/>
      <c r="PW49" s="424"/>
      <c r="PX49" s="424"/>
      <c r="PY49" s="424"/>
      <c r="PZ49" s="424"/>
      <c r="QA49" s="424"/>
      <c r="QB49" s="424"/>
      <c r="QC49" s="424"/>
      <c r="QD49" s="424"/>
      <c r="QE49" s="424"/>
      <c r="QF49" s="424"/>
      <c r="QG49" s="424"/>
      <c r="QH49" s="424"/>
      <c r="QI49" s="424"/>
      <c r="QJ49" s="424"/>
      <c r="QK49" s="424"/>
      <c r="QL49" s="424"/>
      <c r="QM49" s="424"/>
      <c r="QN49" s="424"/>
      <c r="QO49" s="424"/>
      <c r="QP49" s="424"/>
      <c r="QQ49" s="424"/>
      <c r="QR49" s="424"/>
      <c r="QS49" s="424"/>
      <c r="QT49" s="424"/>
      <c r="QU49" s="424"/>
      <c r="QV49" s="424"/>
      <c r="QW49" s="424"/>
      <c r="QX49" s="424"/>
      <c r="QY49" s="424"/>
      <c r="QZ49" s="424"/>
      <c r="RA49" s="424"/>
      <c r="RB49" s="424"/>
      <c r="RC49" s="424"/>
      <c r="RD49" s="424"/>
      <c r="RE49" s="424"/>
      <c r="RF49" s="424"/>
      <c r="RG49" s="424"/>
      <c r="RH49" s="424"/>
      <c r="RI49" s="424"/>
      <c r="RJ49" s="424"/>
      <c r="RK49" s="424"/>
      <c r="RL49" s="424"/>
      <c r="RM49" s="424"/>
      <c r="RN49" s="424"/>
      <c r="RO49" s="424"/>
      <c r="RP49" s="424"/>
      <c r="RQ49" s="424"/>
      <c r="RR49" s="424"/>
      <c r="RS49" s="424"/>
      <c r="RT49" s="424"/>
      <c r="RU49" s="424"/>
      <c r="RV49" s="424"/>
      <c r="RW49" s="424"/>
      <c r="RX49" s="424"/>
      <c r="RY49" s="424"/>
      <c r="RZ49" s="424"/>
      <c r="SA49" s="424"/>
      <c r="SB49" s="424"/>
      <c r="SC49" s="424"/>
      <c r="SD49" s="424"/>
      <c r="SE49" s="424"/>
      <c r="SF49" s="424"/>
      <c r="SG49" s="424"/>
      <c r="SH49" s="424"/>
      <c r="SI49" s="424"/>
      <c r="SJ49" s="424"/>
      <c r="SK49" s="424"/>
      <c r="SL49" s="424"/>
      <c r="SM49" s="424"/>
      <c r="SN49" s="424"/>
      <c r="SO49" s="424"/>
      <c r="SP49" s="424"/>
      <c r="SQ49" s="424"/>
      <c r="SR49" s="424"/>
      <c r="SS49" s="424"/>
      <c r="ST49" s="424"/>
      <c r="SU49" s="424"/>
      <c r="SV49" s="424"/>
      <c r="SW49" s="424"/>
      <c r="SX49" s="424"/>
      <c r="SY49" s="424"/>
      <c r="SZ49" s="424"/>
      <c r="TA49" s="424"/>
      <c r="TB49" s="424"/>
      <c r="TC49" s="424"/>
      <c r="TD49" s="424"/>
      <c r="TE49" s="424"/>
      <c r="TF49" s="424"/>
      <c r="TG49" s="424"/>
      <c r="TH49" s="424"/>
      <c r="TI49" s="424"/>
      <c r="TJ49" s="424"/>
      <c r="TK49" s="424"/>
      <c r="TL49" s="424"/>
      <c r="TM49" s="424"/>
      <c r="TN49" s="424"/>
      <c r="TO49" s="424"/>
      <c r="TP49" s="424"/>
      <c r="TQ49" s="424"/>
      <c r="TR49" s="424"/>
      <c r="TS49" s="424"/>
      <c r="TT49" s="424"/>
      <c r="TU49" s="424"/>
      <c r="TV49" s="424"/>
      <c r="TW49" s="424"/>
      <c r="TX49" s="424"/>
      <c r="TY49" s="424"/>
      <c r="TZ49" s="424"/>
      <c r="UA49" s="424"/>
      <c r="UB49" s="424"/>
      <c r="UC49" s="424"/>
      <c r="UD49" s="424"/>
      <c r="UE49" s="424"/>
      <c r="UF49" s="424"/>
      <c r="UG49" s="424"/>
      <c r="UH49" s="424"/>
      <c r="UI49" s="424"/>
      <c r="UJ49" s="424"/>
      <c r="UK49" s="424"/>
      <c r="UL49" s="424"/>
      <c r="UM49" s="424"/>
      <c r="UN49" s="424"/>
      <c r="UO49" s="424"/>
      <c r="UP49" s="424"/>
      <c r="UQ49" s="424"/>
      <c r="UR49" s="424"/>
      <c r="US49" s="424"/>
      <c r="UT49" s="424"/>
      <c r="UU49" s="424"/>
      <c r="UV49" s="424"/>
      <c r="UW49" s="424"/>
      <c r="UX49" s="424"/>
      <c r="UY49" s="424"/>
      <c r="UZ49" s="424"/>
      <c r="VA49" s="424"/>
      <c r="VB49" s="424"/>
      <c r="VC49" s="424"/>
      <c r="VD49" s="424"/>
      <c r="VE49" s="424"/>
      <c r="VF49" s="424"/>
      <c r="VG49" s="424"/>
      <c r="VH49" s="424"/>
      <c r="VI49" s="424"/>
      <c r="VJ49" s="424"/>
      <c r="VK49" s="424"/>
      <c r="VL49" s="424"/>
      <c r="VM49" s="424"/>
      <c r="VN49" s="424"/>
      <c r="VO49" s="424"/>
      <c r="VP49" s="424"/>
      <c r="VQ49" s="424"/>
      <c r="VR49" s="424"/>
      <c r="VS49" s="424"/>
      <c r="VT49" s="424"/>
      <c r="VU49" s="424"/>
      <c r="VV49" s="424"/>
      <c r="VW49" s="424"/>
      <c r="VX49" s="424"/>
      <c r="VY49" s="424"/>
      <c r="VZ49" s="424"/>
      <c r="WA49" s="424"/>
      <c r="WB49" s="424"/>
      <c r="WC49" s="424"/>
      <c r="WD49" s="424"/>
      <c r="WE49" s="424"/>
      <c r="WF49" s="424"/>
      <c r="WG49" s="424"/>
      <c r="WH49" s="424"/>
      <c r="WI49" s="424"/>
      <c r="WJ49" s="424"/>
      <c r="WK49" s="424"/>
      <c r="WL49" s="424"/>
      <c r="WM49" s="424"/>
      <c r="WN49" s="424"/>
      <c r="WO49" s="424"/>
      <c r="WP49" s="424"/>
      <c r="WQ49" s="424"/>
      <c r="WR49" s="424"/>
      <c r="WS49" s="424"/>
      <c r="WT49" s="424"/>
      <c r="WU49" s="424"/>
      <c r="WV49" s="424"/>
      <c r="WW49" s="424"/>
      <c r="WX49" s="424"/>
      <c r="WY49" s="424"/>
      <c r="WZ49" s="424"/>
      <c r="XA49" s="424"/>
      <c r="XB49" s="424"/>
      <c r="XC49" s="534"/>
      <c r="XD49" s="534"/>
      <c r="XE49" s="534"/>
      <c r="XF49" s="534"/>
      <c r="XG49" s="534"/>
      <c r="XH49" s="534"/>
      <c r="XI49" s="534"/>
      <c r="XJ49" s="534"/>
      <c r="XK49" s="534"/>
      <c r="XL49" s="534"/>
      <c r="XM49" s="534"/>
      <c r="XN49" s="534"/>
      <c r="XO49" s="534"/>
      <c r="XP49" s="534"/>
      <c r="XQ49" s="534"/>
      <c r="XR49" s="534"/>
      <c r="XS49" s="534"/>
      <c r="XT49" s="534"/>
      <c r="XU49" s="534"/>
      <c r="XV49" s="534"/>
      <c r="XW49" s="534"/>
      <c r="XX49" s="534"/>
      <c r="XY49" s="534"/>
      <c r="XZ49" s="534"/>
      <c r="YA49" s="534"/>
      <c r="YB49" s="534"/>
      <c r="YC49" s="534"/>
      <c r="YD49" s="534"/>
      <c r="YE49" s="534"/>
      <c r="YF49" s="534"/>
      <c r="YG49" s="534"/>
      <c r="YH49" s="534"/>
      <c r="YI49" s="534"/>
      <c r="YJ49" s="534"/>
      <c r="YK49" s="534"/>
      <c r="YL49" s="534"/>
      <c r="YM49" s="534"/>
      <c r="YN49" s="534"/>
      <c r="YO49" s="534"/>
      <c r="YP49" s="534"/>
      <c r="YQ49" s="534"/>
      <c r="YR49" s="534"/>
      <c r="YS49" s="534"/>
      <c r="YT49" s="534"/>
      <c r="YU49" s="534"/>
      <c r="YV49" s="534"/>
      <c r="YW49" s="534"/>
      <c r="YX49" s="534"/>
      <c r="YY49" s="534"/>
      <c r="YZ49" s="534"/>
      <c r="ZA49" s="534"/>
      <c r="ZB49" s="534"/>
      <c r="ZC49" s="534"/>
      <c r="ZD49" s="534"/>
      <c r="ZE49" s="534"/>
      <c r="ZF49" s="534"/>
      <c r="ZG49" s="534"/>
      <c r="ZH49" s="534"/>
      <c r="ZI49" s="534"/>
      <c r="ZJ49" s="535"/>
      <c r="ZK49" s="214"/>
      <c r="ZL49" s="214"/>
      <c r="ZM49" s="231"/>
      <c r="ZN49" s="231"/>
      <c r="ACI49" s="534"/>
      <c r="ACJ49" s="534"/>
      <c r="ACK49" s="534"/>
      <c r="ACL49" s="534"/>
      <c r="ACM49" s="534"/>
      <c r="ACN49" s="534"/>
      <c r="ACO49" s="534"/>
      <c r="ACP49" s="534"/>
      <c r="ACQ49" s="534"/>
      <c r="ACR49" s="534"/>
      <c r="ACS49" s="534"/>
      <c r="ACT49" s="534"/>
      <c r="ACU49" s="534"/>
      <c r="ACV49" s="534"/>
      <c r="ACW49" s="534"/>
      <c r="ACX49" s="534"/>
      <c r="ACY49" s="534"/>
      <c r="ACZ49" s="534"/>
      <c r="ADA49" s="534"/>
      <c r="ADB49" s="534"/>
      <c r="ADC49" s="534"/>
      <c r="ADD49" s="534"/>
      <c r="ADE49" s="534"/>
      <c r="ADF49" s="534"/>
      <c r="ADG49" s="534"/>
      <c r="ADH49" s="534"/>
      <c r="ADI49" s="534"/>
      <c r="ADJ49" s="534"/>
      <c r="AEP49" s="424"/>
      <c r="AEQ49" s="424"/>
      <c r="AER49" s="424"/>
      <c r="AES49" s="424"/>
      <c r="AET49" s="424"/>
      <c r="AEU49" s="424"/>
      <c r="AEV49" s="424"/>
      <c r="AEW49" s="424"/>
      <c r="AEX49" s="424"/>
      <c r="AEY49" s="536"/>
      <c r="AEZ49" s="536"/>
      <c r="AFA49" s="536"/>
      <c r="AFB49" s="536"/>
      <c r="ALG49" s="537"/>
      <c r="ALH49" s="537"/>
      <c r="ALI49" s="537"/>
      <c r="ALJ49" s="537"/>
      <c r="ALK49" s="537"/>
      <c r="ALL49" s="537"/>
      <c r="ALM49" s="537"/>
      <c r="ALN49" s="537"/>
      <c r="ALO49" s="537"/>
      <c r="ALP49" s="537"/>
      <c r="ALQ49" s="537"/>
      <c r="ALR49" s="537"/>
      <c r="ALS49" s="537"/>
      <c r="ALT49" s="537"/>
      <c r="BSN49" s="536"/>
      <c r="BSO49" s="536"/>
      <c r="BSP49" s="536"/>
      <c r="BSQ49" s="536"/>
      <c r="BSR49" s="536"/>
      <c r="BSS49" s="536"/>
      <c r="BST49" s="536"/>
      <c r="BSU49" s="536"/>
      <c r="BSV49" s="536"/>
      <c r="BSW49" s="536"/>
      <c r="BYB49" s="230"/>
      <c r="BYC49" s="230"/>
      <c r="BYD49" s="143"/>
      <c r="BYE49" s="143"/>
      <c r="BYF49" s="143"/>
      <c r="BYG49" s="143"/>
      <c r="BYH49" s="537"/>
      <c r="BYI49" s="537"/>
      <c r="BYJ49" s="537"/>
      <c r="BYK49" s="537"/>
      <c r="BYZ49" s="536"/>
      <c r="BZA49" s="536"/>
      <c r="BZB49" s="536"/>
      <c r="BZC49" s="536"/>
      <c r="BZD49" s="536"/>
      <c r="BZE49" s="536"/>
      <c r="BZF49" s="536"/>
      <c r="BZG49" s="536"/>
      <c r="BZH49" s="536"/>
      <c r="BZI49" s="536"/>
    </row>
    <row r="50" spans="26:1008 1860:2037" s="321" customFormat="1">
      <c r="Z50" s="228"/>
      <c r="AA50" s="228"/>
      <c r="AB50" s="228"/>
      <c r="AC50" s="228"/>
      <c r="AD50" s="228"/>
      <c r="AE50" s="311"/>
      <c r="AF50" s="228"/>
      <c r="AG50" s="228"/>
      <c r="AH50" s="228"/>
      <c r="AI50" s="228"/>
      <c r="AJ50" s="228"/>
      <c r="AK50" s="228"/>
      <c r="AL50" s="228"/>
      <c r="AM50" s="228"/>
      <c r="AN50" s="228"/>
      <c r="AO50" s="228"/>
      <c r="AP50" s="228"/>
      <c r="AQ50" s="228"/>
      <c r="AR50" s="228"/>
      <c r="AS50" s="228"/>
      <c r="AT50" s="228"/>
      <c r="AU50" s="228"/>
      <c r="AV50" s="228"/>
      <c r="AW50" s="228"/>
      <c r="AX50" s="228"/>
      <c r="AY50" s="228"/>
      <c r="AZ50" s="228"/>
      <c r="BA50" s="228"/>
      <c r="BB50" s="228"/>
      <c r="BC50" s="228"/>
      <c r="BD50" s="228"/>
      <c r="BE50" s="228"/>
      <c r="BF50" s="228"/>
      <c r="BG50" s="228"/>
      <c r="BH50" s="424"/>
      <c r="BI50" s="424"/>
      <c r="BJ50" s="424"/>
      <c r="BK50" s="424"/>
      <c r="BL50" s="424"/>
      <c r="BM50" s="424"/>
      <c r="BN50" s="424"/>
      <c r="BO50" s="424"/>
      <c r="BP50" s="424"/>
      <c r="BQ50" s="424"/>
      <c r="BR50" s="424"/>
      <c r="BS50" s="424"/>
      <c r="BT50" s="424"/>
      <c r="BU50" s="424"/>
      <c r="BV50" s="424"/>
      <c r="BW50" s="424"/>
      <c r="BX50" s="424"/>
      <c r="BY50" s="424"/>
      <c r="BZ50" s="424"/>
      <c r="CA50" s="424"/>
      <c r="CB50" s="424"/>
      <c r="CC50" s="424"/>
      <c r="CD50" s="424"/>
      <c r="CE50" s="424"/>
      <c r="CF50" s="424"/>
      <c r="CG50" s="424"/>
      <c r="CH50" s="424"/>
      <c r="CI50" s="424"/>
      <c r="CJ50" s="424"/>
      <c r="CK50" s="424"/>
      <c r="CL50" s="424"/>
      <c r="CM50" s="424"/>
      <c r="CN50" s="424"/>
      <c r="CO50" s="424"/>
      <c r="CP50" s="424"/>
      <c r="CQ50" s="424"/>
      <c r="CR50" s="424"/>
      <c r="CS50" s="424"/>
      <c r="CT50" s="424"/>
      <c r="CU50" s="424"/>
      <c r="CV50" s="424"/>
      <c r="CW50" s="424"/>
      <c r="CX50" s="424"/>
      <c r="CY50" s="424"/>
      <c r="CZ50" s="424"/>
      <c r="DA50" s="424"/>
      <c r="DB50" s="424"/>
      <c r="DC50" s="424"/>
      <c r="DD50" s="424"/>
      <c r="DE50" s="424"/>
      <c r="DF50" s="424"/>
      <c r="DG50" s="424"/>
      <c r="DH50" s="424"/>
      <c r="DI50" s="424"/>
      <c r="DJ50" s="424"/>
      <c r="DK50" s="424"/>
      <c r="DL50" s="424"/>
      <c r="DM50" s="424"/>
      <c r="DN50" s="424"/>
      <c r="DO50" s="424"/>
      <c r="DP50" s="424"/>
      <c r="DQ50" s="424"/>
      <c r="DR50" s="424"/>
      <c r="DS50" s="424"/>
      <c r="DT50" s="424"/>
      <c r="DU50" s="424"/>
      <c r="DV50" s="424"/>
      <c r="DW50" s="424"/>
      <c r="DX50" s="424"/>
      <c r="DY50" s="424"/>
      <c r="DZ50" s="424"/>
      <c r="EA50" s="424"/>
      <c r="EB50" s="424"/>
      <c r="EC50" s="424"/>
      <c r="ED50" s="424"/>
      <c r="EE50" s="424"/>
      <c r="EF50" s="424"/>
      <c r="EG50" s="424"/>
      <c r="EH50" s="424"/>
      <c r="EI50" s="424"/>
      <c r="EJ50" s="424"/>
      <c r="EK50" s="424"/>
      <c r="EL50" s="424"/>
      <c r="EM50" s="424"/>
      <c r="EN50" s="424"/>
      <c r="EO50" s="424"/>
      <c r="EP50" s="424"/>
      <c r="EQ50" s="424"/>
      <c r="ER50" s="424"/>
      <c r="ES50" s="424"/>
      <c r="ET50" s="424"/>
      <c r="EU50" s="424"/>
      <c r="EV50" s="424"/>
      <c r="EW50" s="424"/>
      <c r="EX50" s="424"/>
      <c r="EY50" s="424"/>
      <c r="EZ50" s="424"/>
      <c r="FA50" s="424"/>
      <c r="FB50" s="424"/>
      <c r="FC50" s="424"/>
      <c r="FD50" s="424"/>
      <c r="FE50" s="424"/>
      <c r="FF50" s="424"/>
      <c r="FG50" s="424"/>
      <c r="FH50" s="424"/>
      <c r="FI50" s="424"/>
      <c r="FJ50" s="424"/>
      <c r="FK50" s="424"/>
      <c r="FL50" s="424"/>
      <c r="FM50" s="424"/>
      <c r="FN50" s="424"/>
      <c r="FO50" s="21"/>
      <c r="FP50" s="424"/>
      <c r="FQ50" s="4"/>
      <c r="FR50" s="424"/>
      <c r="FS50" s="424"/>
      <c r="FT50" s="424"/>
      <c r="FU50" s="424"/>
      <c r="FV50" s="424"/>
      <c r="FW50" s="424"/>
      <c r="FX50" s="424"/>
      <c r="FY50" s="424"/>
      <c r="FZ50" s="424"/>
      <c r="GA50" s="424"/>
      <c r="GB50" s="424"/>
      <c r="GC50" s="424"/>
      <c r="GD50" s="424"/>
      <c r="GE50" s="424"/>
      <c r="GF50" s="424"/>
      <c r="GG50" s="424"/>
      <c r="GH50" s="424"/>
      <c r="GI50" s="424"/>
      <c r="GJ50" s="424"/>
      <c r="GK50" s="424"/>
      <c r="GL50" s="424"/>
      <c r="GM50" s="424"/>
      <c r="GN50" s="424"/>
      <c r="GO50" s="424"/>
      <c r="GP50" s="424"/>
      <c r="GQ50" s="424"/>
      <c r="GR50" s="424"/>
      <c r="GS50" s="424"/>
      <c r="GT50" s="424"/>
      <c r="GU50" s="424"/>
      <c r="GV50" s="424"/>
      <c r="GW50" s="424"/>
      <c r="GX50" s="424"/>
      <c r="GY50" s="424"/>
      <c r="GZ50" s="424"/>
      <c r="HA50" s="424"/>
      <c r="HB50" s="424"/>
      <c r="HC50" s="424"/>
      <c r="HD50" s="424"/>
      <c r="HE50" s="424"/>
      <c r="HF50" s="424"/>
      <c r="HG50" s="424"/>
      <c r="HH50" s="424"/>
      <c r="HI50" s="424"/>
      <c r="HJ50" s="424"/>
      <c r="HK50" s="424"/>
      <c r="HL50" s="424"/>
      <c r="HM50" s="424"/>
      <c r="HN50" s="424"/>
      <c r="HO50" s="424"/>
      <c r="HP50" s="424"/>
      <c r="HQ50" s="424"/>
      <c r="HR50" s="424"/>
      <c r="HS50" s="424"/>
      <c r="HT50" s="424"/>
      <c r="HU50" s="424"/>
      <c r="HV50" s="424"/>
      <c r="HW50" s="424"/>
      <c r="HX50" s="424"/>
      <c r="HY50" s="424"/>
      <c r="HZ50" s="424"/>
      <c r="IA50" s="424"/>
      <c r="IB50" s="424"/>
      <c r="IC50" s="424"/>
      <c r="ID50" s="424"/>
      <c r="IE50" s="424"/>
      <c r="IF50" s="424"/>
      <c r="IG50" s="424"/>
      <c r="IH50" s="424"/>
      <c r="II50" s="424"/>
      <c r="IJ50" s="424"/>
      <c r="IK50" s="424"/>
      <c r="IL50" s="424"/>
      <c r="IM50" s="424"/>
      <c r="IN50" s="424"/>
      <c r="IO50" s="424"/>
      <c r="IP50" s="424"/>
      <c r="IQ50" s="424"/>
      <c r="IR50" s="424"/>
      <c r="IS50" s="424"/>
      <c r="IT50" s="424"/>
      <c r="IU50" s="424"/>
      <c r="IV50" s="424"/>
      <c r="IW50" s="424"/>
      <c r="IX50" s="424"/>
      <c r="IY50" s="424"/>
      <c r="IZ50" s="424"/>
      <c r="JA50" s="424"/>
      <c r="JB50" s="424"/>
      <c r="JC50" s="424"/>
      <c r="JD50" s="424"/>
      <c r="JE50" s="424"/>
      <c r="JF50" s="424"/>
      <c r="JG50" s="424"/>
      <c r="JH50" s="424"/>
      <c r="JI50" s="424"/>
      <c r="JJ50" s="424"/>
      <c r="JK50" s="424"/>
      <c r="JL50" s="424"/>
      <c r="JM50" s="424"/>
      <c r="JN50" s="424"/>
      <c r="JO50" s="424"/>
      <c r="JP50" s="424"/>
      <c r="JQ50" s="424"/>
      <c r="JR50" s="424"/>
      <c r="JS50" s="424"/>
      <c r="JT50" s="424"/>
      <c r="JU50" s="424"/>
      <c r="JV50" s="424"/>
      <c r="JW50" s="424"/>
      <c r="JX50" s="424"/>
      <c r="JY50" s="424"/>
      <c r="JZ50" s="424"/>
      <c r="KA50" s="424"/>
      <c r="KV50" s="228"/>
      <c r="KW50" s="228"/>
      <c r="KX50" s="228"/>
      <c r="KY50" s="228"/>
      <c r="KZ50" s="228"/>
      <c r="LA50" s="228"/>
      <c r="LB50" s="228"/>
      <c r="LC50" s="228"/>
      <c r="NJ50" s="424"/>
      <c r="NK50" s="424"/>
      <c r="NL50" s="424"/>
      <c r="NM50" s="424"/>
      <c r="NN50" s="424"/>
      <c r="NO50" s="424"/>
      <c r="NP50" s="424"/>
      <c r="NQ50" s="424"/>
      <c r="NR50" s="424"/>
      <c r="NS50" s="424"/>
      <c r="NT50" s="424"/>
      <c r="NU50" s="228"/>
      <c r="NV50" s="228"/>
      <c r="NW50" s="228"/>
      <c r="NX50" s="228"/>
      <c r="NY50" s="228"/>
      <c r="NZ50" s="228"/>
      <c r="OA50" s="228"/>
      <c r="OB50" s="228"/>
      <c r="OC50" s="228"/>
      <c r="OD50" s="228"/>
      <c r="OE50" s="228"/>
      <c r="OF50" s="228"/>
      <c r="OG50" s="228"/>
      <c r="OH50" s="228"/>
      <c r="OI50" s="228"/>
      <c r="OJ50" s="228"/>
      <c r="OK50" s="424"/>
      <c r="OL50" s="424"/>
      <c r="OM50" s="424"/>
      <c r="ON50" s="424"/>
      <c r="OO50" s="424"/>
      <c r="OP50" s="424"/>
      <c r="OQ50" s="424"/>
      <c r="OR50" s="424"/>
      <c r="OS50" s="424"/>
      <c r="OT50" s="424"/>
      <c r="OU50" s="424"/>
      <c r="OV50" s="424"/>
      <c r="OW50" s="424"/>
      <c r="OX50" s="424"/>
      <c r="OY50" s="424"/>
      <c r="OZ50" s="424"/>
      <c r="PA50" s="424"/>
      <c r="PB50" s="424"/>
      <c r="PC50" s="424"/>
      <c r="PD50" s="424"/>
      <c r="PE50" s="424"/>
      <c r="PF50" s="424"/>
      <c r="PG50" s="424"/>
      <c r="PH50" s="424"/>
      <c r="PI50" s="424"/>
      <c r="PJ50" s="424"/>
      <c r="PK50" s="424"/>
      <c r="PL50" s="424"/>
      <c r="PM50" s="424"/>
      <c r="PN50" s="424"/>
      <c r="PO50" s="424"/>
      <c r="PP50" s="424"/>
      <c r="PQ50" s="424"/>
      <c r="PR50" s="424"/>
      <c r="PS50" s="424"/>
      <c r="PT50" s="424"/>
      <c r="PU50" s="424"/>
      <c r="PV50" s="424"/>
      <c r="PW50" s="424"/>
      <c r="PX50" s="424"/>
      <c r="PY50" s="424"/>
      <c r="PZ50" s="424"/>
      <c r="QA50" s="424"/>
      <c r="QB50" s="424"/>
      <c r="QC50" s="424"/>
      <c r="QD50" s="424"/>
      <c r="QE50" s="424"/>
      <c r="QF50" s="424"/>
      <c r="QG50" s="424"/>
      <c r="QH50" s="424"/>
      <c r="QI50" s="424"/>
      <c r="QJ50" s="424"/>
      <c r="QK50" s="424"/>
      <c r="QL50" s="424"/>
      <c r="QM50" s="424"/>
      <c r="QN50" s="424"/>
      <c r="QO50" s="424"/>
      <c r="QP50" s="424"/>
      <c r="QQ50" s="424"/>
      <c r="QR50" s="424"/>
      <c r="QS50" s="424"/>
      <c r="QT50" s="424"/>
      <c r="QU50" s="424"/>
      <c r="QV50" s="424"/>
      <c r="QW50" s="424"/>
      <c r="QX50" s="424"/>
      <c r="QY50" s="424"/>
      <c r="QZ50" s="424"/>
      <c r="RA50" s="424"/>
      <c r="RB50" s="424"/>
      <c r="RC50" s="424"/>
      <c r="RD50" s="424"/>
      <c r="RE50" s="424"/>
      <c r="RF50" s="424"/>
      <c r="RG50" s="424"/>
      <c r="RH50" s="424"/>
      <c r="RI50" s="424"/>
      <c r="RJ50" s="424"/>
      <c r="RK50" s="424"/>
      <c r="RL50" s="424"/>
      <c r="RM50" s="424"/>
      <c r="RN50" s="424"/>
      <c r="RO50" s="424"/>
      <c r="RP50" s="424"/>
      <c r="RQ50" s="424"/>
      <c r="RR50" s="424"/>
      <c r="RS50" s="424"/>
      <c r="RT50" s="424"/>
      <c r="RU50" s="424"/>
      <c r="RV50" s="424"/>
      <c r="RW50" s="424"/>
      <c r="RX50" s="424"/>
      <c r="RY50" s="424"/>
      <c r="RZ50" s="424"/>
      <c r="SA50" s="424"/>
      <c r="SB50" s="424"/>
      <c r="SC50" s="424"/>
      <c r="SD50" s="424"/>
      <c r="SE50" s="424"/>
      <c r="SF50" s="424"/>
      <c r="SG50" s="424"/>
      <c r="SH50" s="424"/>
      <c r="SI50" s="424"/>
      <c r="SJ50" s="424"/>
      <c r="SK50" s="424"/>
      <c r="SL50" s="424"/>
      <c r="SM50" s="424"/>
      <c r="SN50" s="424"/>
      <c r="SO50" s="424"/>
      <c r="SP50" s="424"/>
      <c r="SQ50" s="424"/>
      <c r="SR50" s="424"/>
      <c r="SS50" s="424"/>
      <c r="ST50" s="424"/>
      <c r="SU50" s="424"/>
      <c r="SV50" s="424"/>
      <c r="SW50" s="424"/>
      <c r="SX50" s="424"/>
      <c r="SY50" s="424"/>
      <c r="SZ50" s="424"/>
      <c r="TA50" s="424"/>
      <c r="TB50" s="424"/>
      <c r="TC50" s="424"/>
      <c r="TD50" s="424"/>
      <c r="TE50" s="424"/>
      <c r="TF50" s="424"/>
      <c r="TG50" s="424"/>
      <c r="TH50" s="424"/>
      <c r="TI50" s="424"/>
      <c r="TJ50" s="424"/>
      <c r="TK50" s="424"/>
      <c r="TL50" s="424"/>
      <c r="TM50" s="424"/>
      <c r="TN50" s="424"/>
      <c r="TO50" s="424"/>
      <c r="TP50" s="424"/>
      <c r="TQ50" s="424"/>
      <c r="TR50" s="424"/>
      <c r="TS50" s="424"/>
      <c r="TT50" s="424"/>
      <c r="TU50" s="424"/>
      <c r="TV50" s="424"/>
      <c r="TW50" s="424"/>
      <c r="TX50" s="424"/>
      <c r="TY50" s="424"/>
      <c r="TZ50" s="424"/>
      <c r="UA50" s="424"/>
      <c r="UB50" s="424"/>
      <c r="UC50" s="424"/>
      <c r="UD50" s="424"/>
      <c r="UE50" s="424"/>
      <c r="UF50" s="424"/>
      <c r="UG50" s="424"/>
      <c r="UH50" s="424"/>
      <c r="UI50" s="424"/>
      <c r="UJ50" s="424"/>
      <c r="UK50" s="424"/>
      <c r="UL50" s="424"/>
      <c r="UM50" s="424"/>
      <c r="UN50" s="424"/>
      <c r="UO50" s="424"/>
      <c r="UP50" s="424"/>
      <c r="UQ50" s="424"/>
      <c r="UR50" s="424"/>
      <c r="US50" s="424"/>
      <c r="UT50" s="424"/>
      <c r="UU50" s="424"/>
      <c r="UV50" s="424"/>
      <c r="UW50" s="424"/>
      <c r="UX50" s="424"/>
      <c r="UY50" s="424"/>
      <c r="UZ50" s="424"/>
      <c r="VA50" s="424"/>
      <c r="VB50" s="424"/>
      <c r="VC50" s="424"/>
      <c r="VD50" s="424"/>
      <c r="VE50" s="424"/>
      <c r="VF50" s="424"/>
      <c r="VG50" s="424"/>
      <c r="VH50" s="424"/>
      <c r="VI50" s="424"/>
      <c r="VJ50" s="424"/>
      <c r="VK50" s="424"/>
      <c r="VL50" s="424"/>
      <c r="VM50" s="424"/>
      <c r="VN50" s="424"/>
      <c r="VO50" s="424"/>
      <c r="VP50" s="424"/>
      <c r="VQ50" s="424"/>
      <c r="VR50" s="424"/>
      <c r="VS50" s="424"/>
      <c r="VT50" s="424"/>
      <c r="VU50" s="424"/>
      <c r="VV50" s="424"/>
      <c r="VW50" s="424"/>
      <c r="VX50" s="424"/>
      <c r="VY50" s="424"/>
      <c r="VZ50" s="424"/>
      <c r="WA50" s="424"/>
      <c r="WB50" s="424"/>
      <c r="WC50" s="424"/>
      <c r="WD50" s="424"/>
      <c r="WE50" s="424"/>
      <c r="WF50" s="424"/>
      <c r="WG50" s="424"/>
      <c r="WH50" s="424"/>
      <c r="WI50" s="424"/>
      <c r="WJ50" s="424"/>
      <c r="WK50" s="424"/>
      <c r="WL50" s="424"/>
      <c r="WM50" s="424"/>
      <c r="WN50" s="424"/>
      <c r="WO50" s="424"/>
      <c r="WP50" s="424"/>
      <c r="WQ50" s="424"/>
      <c r="WR50" s="424"/>
      <c r="WS50" s="424"/>
      <c r="WT50" s="424"/>
      <c r="WU50" s="424"/>
      <c r="WV50" s="424"/>
      <c r="WW50" s="424"/>
      <c r="WX50" s="424"/>
      <c r="WY50" s="424"/>
      <c r="WZ50" s="424"/>
      <c r="XA50" s="424"/>
      <c r="XB50" s="424"/>
      <c r="XC50" s="534"/>
      <c r="XD50" s="534"/>
      <c r="XE50" s="534"/>
      <c r="XF50" s="534"/>
      <c r="XG50" s="534"/>
      <c r="XH50" s="534"/>
      <c r="XI50" s="534"/>
      <c r="XJ50" s="534"/>
      <c r="XK50" s="534"/>
      <c r="XL50" s="534"/>
      <c r="XM50" s="534"/>
      <c r="XN50" s="534"/>
      <c r="XO50" s="534"/>
      <c r="XP50" s="534"/>
      <c r="XQ50" s="534"/>
      <c r="XR50" s="534"/>
      <c r="XS50" s="534"/>
      <c r="XT50" s="534"/>
      <c r="XU50" s="534"/>
      <c r="XV50" s="534"/>
      <c r="XW50" s="534"/>
      <c r="XX50" s="534"/>
      <c r="XY50" s="534"/>
      <c r="XZ50" s="534"/>
      <c r="YA50" s="534"/>
      <c r="YB50" s="534"/>
      <c r="YC50" s="534"/>
      <c r="YD50" s="534"/>
      <c r="YE50" s="534"/>
      <c r="YF50" s="534"/>
      <c r="YG50" s="534"/>
      <c r="YH50" s="534"/>
      <c r="YI50" s="534"/>
      <c r="YJ50" s="534"/>
      <c r="YK50" s="534"/>
      <c r="YL50" s="534"/>
      <c r="YM50" s="534"/>
      <c r="YN50" s="534"/>
      <c r="YO50" s="534"/>
      <c r="YP50" s="534"/>
      <c r="YQ50" s="534"/>
      <c r="YR50" s="534"/>
      <c r="YS50" s="534"/>
      <c r="YT50" s="534"/>
      <c r="YU50" s="534"/>
      <c r="YV50" s="534"/>
      <c r="YW50" s="534"/>
      <c r="YX50" s="534"/>
      <c r="YY50" s="534"/>
      <c r="YZ50" s="534"/>
      <c r="ZA50" s="534"/>
      <c r="ZB50" s="534"/>
      <c r="ZC50" s="534"/>
      <c r="ZD50" s="534"/>
      <c r="ZE50" s="534"/>
      <c r="ZF50" s="534"/>
      <c r="ZG50" s="534"/>
      <c r="ZH50" s="534"/>
      <c r="ZI50" s="534"/>
      <c r="ZJ50" s="535"/>
      <c r="ZK50" s="214"/>
      <c r="ZL50" s="214"/>
      <c r="ZM50" s="231"/>
      <c r="ZN50" s="231"/>
      <c r="ACI50" s="534"/>
      <c r="ACJ50" s="534"/>
      <c r="ACK50" s="534"/>
      <c r="ACL50" s="534"/>
      <c r="ACM50" s="534"/>
      <c r="ACN50" s="534"/>
      <c r="ACO50" s="534"/>
      <c r="ACP50" s="534"/>
      <c r="ACQ50" s="534"/>
      <c r="ACR50" s="534"/>
      <c r="ACS50" s="534"/>
      <c r="ACT50" s="534"/>
      <c r="ACU50" s="534"/>
      <c r="ACV50" s="534"/>
      <c r="ACW50" s="534"/>
      <c r="ACX50" s="534"/>
      <c r="ACY50" s="534"/>
      <c r="ACZ50" s="534"/>
      <c r="ADA50" s="534"/>
      <c r="ADB50" s="534"/>
      <c r="ADC50" s="534"/>
      <c r="ADD50" s="534"/>
      <c r="ADE50" s="534"/>
      <c r="ADF50" s="534"/>
      <c r="ADG50" s="534"/>
      <c r="ADH50" s="534"/>
      <c r="ADI50" s="534"/>
      <c r="ADJ50" s="534"/>
      <c r="AEP50" s="424"/>
      <c r="AEQ50" s="424"/>
      <c r="AER50" s="424"/>
      <c r="AES50" s="424"/>
      <c r="AET50" s="424"/>
      <c r="AEU50" s="424"/>
      <c r="AEV50" s="424"/>
      <c r="AEW50" s="424"/>
      <c r="AEX50" s="424"/>
      <c r="AEY50" s="536"/>
      <c r="AEZ50" s="536"/>
      <c r="AFA50" s="536"/>
      <c r="AFB50" s="536"/>
      <c r="ALG50" s="537"/>
      <c r="ALH50" s="537"/>
      <c r="ALI50" s="537"/>
      <c r="ALJ50" s="537"/>
      <c r="ALK50" s="537"/>
      <c r="ALL50" s="537"/>
      <c r="ALM50" s="537"/>
      <c r="ALN50" s="537"/>
      <c r="ALO50" s="537"/>
      <c r="ALP50" s="537"/>
      <c r="ALQ50" s="537"/>
      <c r="ALR50" s="537"/>
      <c r="ALS50" s="537"/>
      <c r="ALT50" s="537"/>
      <c r="BSN50" s="536"/>
      <c r="BSO50" s="536"/>
      <c r="BSP50" s="536"/>
      <c r="BSQ50" s="536"/>
      <c r="BSR50" s="536"/>
      <c r="BSS50" s="536"/>
      <c r="BST50" s="536"/>
      <c r="BSU50" s="536"/>
      <c r="BSV50" s="536"/>
      <c r="BSW50" s="536"/>
      <c r="BYB50" s="230"/>
      <c r="BYC50" s="230"/>
      <c r="BYD50" s="143"/>
      <c r="BYE50" s="143"/>
      <c r="BYF50" s="143"/>
      <c r="BYG50" s="143"/>
      <c r="BYH50" s="537"/>
      <c r="BYI50" s="537"/>
      <c r="BYJ50" s="537"/>
      <c r="BYK50" s="537"/>
      <c r="BYZ50" s="536"/>
      <c r="BZA50" s="536"/>
      <c r="BZB50" s="536"/>
      <c r="BZC50" s="536"/>
      <c r="BZD50" s="536"/>
      <c r="BZE50" s="536"/>
      <c r="BZF50" s="536"/>
      <c r="BZG50" s="536"/>
      <c r="BZH50" s="536"/>
      <c r="BZI50" s="536"/>
    </row>
    <row r="51" spans="26:1008 1860:2037" s="321" customFormat="1">
      <c r="Z51" s="228"/>
      <c r="AA51" s="228"/>
      <c r="AB51" s="228"/>
      <c r="AC51" s="228"/>
      <c r="AD51" s="228"/>
      <c r="AE51" s="311"/>
      <c r="AF51" s="228"/>
      <c r="AG51" s="228"/>
      <c r="AH51" s="228"/>
      <c r="AI51" s="228"/>
      <c r="AJ51" s="228"/>
      <c r="AK51" s="228"/>
      <c r="AL51" s="228"/>
      <c r="AM51" s="228"/>
      <c r="AN51" s="228"/>
      <c r="AO51" s="228"/>
      <c r="AP51" s="228"/>
      <c r="AQ51" s="228"/>
      <c r="AR51" s="228"/>
      <c r="AS51" s="228"/>
      <c r="AT51" s="228"/>
      <c r="AU51" s="228"/>
      <c r="AV51" s="228"/>
      <c r="AW51" s="228"/>
      <c r="AX51" s="228"/>
      <c r="AY51" s="228"/>
      <c r="AZ51" s="228"/>
      <c r="BA51" s="228"/>
      <c r="BB51" s="228"/>
      <c r="BC51" s="228"/>
      <c r="BD51" s="228"/>
      <c r="BE51" s="228"/>
      <c r="BF51" s="228"/>
      <c r="BG51" s="228"/>
      <c r="BH51" s="424"/>
      <c r="BI51" s="424"/>
      <c r="BJ51" s="424"/>
      <c r="BK51" s="424"/>
      <c r="BL51" s="424"/>
      <c r="BM51" s="424"/>
      <c r="BN51" s="424"/>
      <c r="BO51" s="424"/>
      <c r="BP51" s="424"/>
      <c r="BQ51" s="424"/>
      <c r="BR51" s="424"/>
      <c r="BS51" s="424"/>
      <c r="BT51" s="424"/>
      <c r="BU51" s="424"/>
      <c r="BV51" s="424"/>
      <c r="BW51" s="424"/>
      <c r="BX51" s="424"/>
      <c r="BY51" s="424"/>
      <c r="BZ51" s="424"/>
      <c r="CA51" s="424"/>
      <c r="CB51" s="424"/>
      <c r="CC51" s="424"/>
      <c r="CD51" s="424"/>
      <c r="CE51" s="424"/>
      <c r="CF51" s="424"/>
      <c r="CG51" s="424"/>
      <c r="CH51" s="424"/>
      <c r="CI51" s="424"/>
      <c r="CJ51" s="424"/>
      <c r="CK51" s="424"/>
      <c r="CL51" s="424"/>
      <c r="CM51" s="424"/>
      <c r="CN51" s="424"/>
      <c r="CO51" s="424"/>
      <c r="CP51" s="424"/>
      <c r="CQ51" s="424"/>
      <c r="CR51" s="424"/>
      <c r="CS51" s="424"/>
      <c r="CT51" s="424"/>
      <c r="CU51" s="424"/>
      <c r="CV51" s="424"/>
      <c r="CW51" s="424"/>
      <c r="CX51" s="424"/>
      <c r="CY51" s="424"/>
      <c r="CZ51" s="424"/>
      <c r="DA51" s="424"/>
      <c r="DB51" s="424"/>
      <c r="DC51" s="424"/>
      <c r="DD51" s="424"/>
      <c r="DE51" s="424"/>
      <c r="DF51" s="424"/>
      <c r="DG51" s="424"/>
      <c r="DH51" s="424"/>
      <c r="DI51" s="424"/>
      <c r="DJ51" s="424"/>
      <c r="DK51" s="424"/>
      <c r="DL51" s="424"/>
      <c r="DM51" s="424"/>
      <c r="DN51" s="424"/>
      <c r="DO51" s="424"/>
      <c r="DP51" s="424"/>
      <c r="DQ51" s="424"/>
      <c r="DR51" s="424"/>
      <c r="DS51" s="424"/>
      <c r="DT51" s="424"/>
      <c r="DU51" s="424"/>
      <c r="DV51" s="424"/>
      <c r="DW51" s="424"/>
      <c r="DX51" s="424"/>
      <c r="DY51" s="424"/>
      <c r="DZ51" s="424"/>
      <c r="EA51" s="424"/>
      <c r="EB51" s="424"/>
      <c r="EC51" s="424"/>
      <c r="ED51" s="424"/>
      <c r="EE51" s="424"/>
      <c r="EF51" s="424"/>
      <c r="EG51" s="424"/>
      <c r="EH51" s="424"/>
      <c r="EI51" s="424"/>
      <c r="EJ51" s="424"/>
      <c r="EK51" s="424"/>
      <c r="EL51" s="424"/>
      <c r="EM51" s="424"/>
      <c r="EN51" s="424"/>
      <c r="EO51" s="424"/>
      <c r="EP51" s="424"/>
      <c r="EQ51" s="424"/>
      <c r="ER51" s="424"/>
      <c r="ES51" s="424"/>
      <c r="ET51" s="424"/>
      <c r="EU51" s="424"/>
      <c r="EV51" s="424"/>
      <c r="EW51" s="424"/>
      <c r="EX51" s="424"/>
      <c r="EY51" s="424"/>
      <c r="EZ51" s="424"/>
      <c r="FA51" s="424"/>
      <c r="FB51" s="424"/>
      <c r="FC51" s="424"/>
      <c r="FD51" s="424"/>
      <c r="FE51" s="424"/>
      <c r="FF51" s="424"/>
      <c r="FG51" s="424"/>
      <c r="FH51" s="424"/>
      <c r="FI51" s="424"/>
      <c r="FJ51" s="424"/>
      <c r="FK51" s="424"/>
      <c r="FL51" s="424"/>
      <c r="FM51" s="424"/>
      <c r="FN51" s="424"/>
      <c r="FO51" s="21"/>
      <c r="FP51" s="424"/>
      <c r="FQ51" s="4"/>
      <c r="FR51" s="424"/>
      <c r="FS51" s="424"/>
      <c r="FT51" s="424"/>
      <c r="FU51" s="424"/>
      <c r="FV51" s="424"/>
      <c r="FW51" s="424"/>
      <c r="FX51" s="424"/>
      <c r="FY51" s="424"/>
      <c r="FZ51" s="424"/>
      <c r="GA51" s="424"/>
      <c r="GB51" s="424"/>
      <c r="GC51" s="424"/>
      <c r="GD51" s="424"/>
      <c r="GE51" s="424"/>
      <c r="GF51" s="424"/>
      <c r="GG51" s="424"/>
      <c r="GH51" s="424"/>
      <c r="GI51" s="424"/>
      <c r="GJ51" s="424"/>
      <c r="GK51" s="424"/>
      <c r="GL51" s="424"/>
      <c r="GM51" s="424"/>
      <c r="GN51" s="424"/>
      <c r="GO51" s="424"/>
      <c r="GP51" s="424"/>
      <c r="GQ51" s="424"/>
      <c r="GR51" s="424"/>
      <c r="GS51" s="424"/>
      <c r="GT51" s="424"/>
      <c r="GU51" s="424"/>
      <c r="GV51" s="424"/>
      <c r="GW51" s="424"/>
      <c r="GX51" s="424"/>
      <c r="GY51" s="424"/>
      <c r="GZ51" s="424"/>
      <c r="HA51" s="424"/>
      <c r="HB51" s="424"/>
      <c r="HC51" s="424"/>
      <c r="HD51" s="424"/>
      <c r="HE51" s="424"/>
      <c r="HF51" s="424"/>
      <c r="HG51" s="424"/>
      <c r="HH51" s="424"/>
      <c r="HI51" s="424"/>
      <c r="HJ51" s="424"/>
      <c r="HK51" s="424"/>
      <c r="HL51" s="424"/>
      <c r="HM51" s="424"/>
      <c r="HN51" s="424"/>
      <c r="HO51" s="424"/>
      <c r="HP51" s="424"/>
      <c r="HQ51" s="424"/>
      <c r="HR51" s="424"/>
      <c r="HS51" s="424"/>
      <c r="HT51" s="424"/>
      <c r="HU51" s="424"/>
      <c r="HV51" s="424"/>
      <c r="HW51" s="424"/>
      <c r="HX51" s="424"/>
      <c r="HY51" s="424"/>
      <c r="HZ51" s="424"/>
      <c r="IA51" s="424"/>
      <c r="IB51" s="424"/>
      <c r="IC51" s="424"/>
      <c r="ID51" s="424"/>
      <c r="IE51" s="424"/>
      <c r="IF51" s="424"/>
      <c r="IG51" s="424"/>
      <c r="IH51" s="424"/>
      <c r="II51" s="424"/>
      <c r="IJ51" s="424"/>
      <c r="IK51" s="424"/>
      <c r="IL51" s="424"/>
      <c r="IM51" s="424"/>
      <c r="IN51" s="424"/>
      <c r="IO51" s="424"/>
      <c r="IP51" s="424"/>
      <c r="IQ51" s="424"/>
      <c r="IR51" s="424"/>
      <c r="IS51" s="424"/>
      <c r="IT51" s="424"/>
      <c r="IU51" s="424"/>
      <c r="IV51" s="424"/>
      <c r="IW51" s="424"/>
      <c r="IX51" s="424"/>
      <c r="IY51" s="424"/>
      <c r="IZ51" s="424"/>
      <c r="JA51" s="424"/>
      <c r="JB51" s="424"/>
      <c r="JC51" s="424"/>
      <c r="JD51" s="424"/>
      <c r="JE51" s="424"/>
      <c r="JF51" s="424"/>
      <c r="JG51" s="424"/>
      <c r="JH51" s="424"/>
      <c r="JI51" s="424"/>
      <c r="JJ51" s="424"/>
      <c r="JK51" s="424"/>
      <c r="JL51" s="424"/>
      <c r="JM51" s="424"/>
      <c r="JN51" s="424"/>
      <c r="JO51" s="424"/>
      <c r="JP51" s="424"/>
      <c r="JQ51" s="424"/>
      <c r="JR51" s="424"/>
      <c r="JS51" s="424"/>
      <c r="JT51" s="424"/>
      <c r="JU51" s="424"/>
      <c r="JV51" s="424"/>
      <c r="JW51" s="424"/>
      <c r="JX51" s="424"/>
      <c r="JY51" s="424"/>
      <c r="JZ51" s="424"/>
      <c r="KA51" s="424"/>
      <c r="KV51" s="228"/>
      <c r="KW51" s="228"/>
      <c r="KX51" s="228"/>
      <c r="KY51" s="228"/>
      <c r="KZ51" s="228"/>
      <c r="LA51" s="228"/>
      <c r="LB51" s="228"/>
      <c r="LC51" s="228"/>
      <c r="NJ51" s="424"/>
      <c r="NK51" s="424"/>
      <c r="NL51" s="424"/>
      <c r="NM51" s="424"/>
      <c r="NN51" s="424"/>
      <c r="NO51" s="424"/>
      <c r="NP51" s="424"/>
      <c r="NQ51" s="424"/>
      <c r="NR51" s="424"/>
      <c r="NS51" s="424"/>
      <c r="NT51" s="424"/>
      <c r="NU51" s="228"/>
      <c r="NV51" s="228"/>
      <c r="NW51" s="228"/>
      <c r="NX51" s="228"/>
      <c r="NY51" s="228"/>
      <c r="NZ51" s="228"/>
      <c r="OA51" s="228"/>
      <c r="OB51" s="228"/>
      <c r="OC51" s="228"/>
      <c r="OD51" s="228"/>
      <c r="OE51" s="228"/>
      <c r="OF51" s="228"/>
      <c r="OG51" s="228"/>
      <c r="OH51" s="228"/>
      <c r="OI51" s="228"/>
      <c r="OJ51" s="228"/>
      <c r="OK51" s="424"/>
      <c r="OL51" s="424"/>
      <c r="OM51" s="424"/>
      <c r="ON51" s="424"/>
      <c r="OO51" s="424"/>
      <c r="OP51" s="424"/>
      <c r="OQ51" s="424"/>
      <c r="OR51" s="424"/>
      <c r="OS51" s="424"/>
      <c r="OT51" s="424"/>
      <c r="OU51" s="424"/>
      <c r="OV51" s="424"/>
      <c r="OW51" s="424"/>
      <c r="OX51" s="424"/>
      <c r="OY51" s="424"/>
      <c r="OZ51" s="424"/>
      <c r="PA51" s="424"/>
      <c r="PB51" s="424"/>
      <c r="PC51" s="424"/>
      <c r="PD51" s="424"/>
      <c r="PE51" s="424"/>
      <c r="PF51" s="424"/>
      <c r="PG51" s="424"/>
      <c r="PH51" s="424"/>
      <c r="PI51" s="424"/>
      <c r="PJ51" s="424"/>
      <c r="PK51" s="424"/>
      <c r="PL51" s="424"/>
      <c r="PM51" s="424"/>
      <c r="PN51" s="424"/>
      <c r="PO51" s="424"/>
      <c r="PP51" s="424"/>
      <c r="PQ51" s="424"/>
      <c r="PR51" s="424"/>
      <c r="PS51" s="424"/>
      <c r="PT51" s="424"/>
      <c r="PU51" s="424"/>
      <c r="PV51" s="424"/>
      <c r="PW51" s="424"/>
      <c r="PX51" s="424"/>
      <c r="PY51" s="424"/>
      <c r="PZ51" s="424"/>
      <c r="QA51" s="424"/>
      <c r="QB51" s="424"/>
      <c r="QC51" s="424"/>
      <c r="QD51" s="424"/>
      <c r="QE51" s="424"/>
      <c r="QF51" s="424"/>
      <c r="QG51" s="424"/>
      <c r="QH51" s="424"/>
      <c r="QI51" s="424"/>
      <c r="QJ51" s="424"/>
      <c r="QK51" s="424"/>
      <c r="QL51" s="424"/>
      <c r="QM51" s="424"/>
      <c r="QN51" s="424"/>
      <c r="QO51" s="424"/>
      <c r="QP51" s="424"/>
      <c r="QQ51" s="424"/>
      <c r="QR51" s="424"/>
      <c r="QS51" s="424"/>
      <c r="QT51" s="424"/>
      <c r="QU51" s="424"/>
      <c r="QV51" s="424"/>
      <c r="QW51" s="424"/>
      <c r="QX51" s="424"/>
      <c r="QY51" s="424"/>
      <c r="QZ51" s="424"/>
      <c r="RA51" s="424"/>
      <c r="RB51" s="424"/>
      <c r="RC51" s="424"/>
      <c r="RD51" s="424"/>
      <c r="RE51" s="424"/>
      <c r="RF51" s="424"/>
      <c r="RG51" s="424"/>
      <c r="RH51" s="424"/>
      <c r="RI51" s="424"/>
      <c r="RJ51" s="424"/>
      <c r="RK51" s="424"/>
      <c r="RL51" s="424"/>
      <c r="RM51" s="424"/>
      <c r="RN51" s="424"/>
      <c r="RO51" s="424"/>
      <c r="RP51" s="424"/>
      <c r="RQ51" s="424"/>
      <c r="RR51" s="424"/>
      <c r="RS51" s="424"/>
      <c r="RT51" s="424"/>
      <c r="RU51" s="424"/>
      <c r="RV51" s="424"/>
      <c r="RW51" s="424"/>
      <c r="RX51" s="424"/>
      <c r="RY51" s="424"/>
      <c r="RZ51" s="424"/>
      <c r="SA51" s="424"/>
      <c r="SB51" s="424"/>
      <c r="SC51" s="424"/>
      <c r="SD51" s="424"/>
      <c r="SE51" s="424"/>
      <c r="SF51" s="424"/>
      <c r="SG51" s="424"/>
      <c r="SH51" s="424"/>
      <c r="SI51" s="424"/>
      <c r="SJ51" s="424"/>
      <c r="SK51" s="424"/>
      <c r="SL51" s="424"/>
      <c r="SM51" s="424"/>
      <c r="SN51" s="424"/>
      <c r="SO51" s="424"/>
      <c r="SP51" s="424"/>
      <c r="SQ51" s="424"/>
      <c r="SR51" s="424"/>
      <c r="SS51" s="424"/>
      <c r="ST51" s="424"/>
      <c r="SU51" s="424"/>
      <c r="SV51" s="424"/>
      <c r="SW51" s="424"/>
      <c r="SX51" s="424"/>
      <c r="SY51" s="424"/>
      <c r="SZ51" s="424"/>
      <c r="TA51" s="424"/>
      <c r="TB51" s="424"/>
      <c r="TC51" s="424"/>
      <c r="TD51" s="424"/>
      <c r="TE51" s="424"/>
      <c r="TF51" s="424"/>
      <c r="TG51" s="424"/>
      <c r="TH51" s="424"/>
      <c r="TI51" s="424"/>
      <c r="TJ51" s="424"/>
      <c r="TK51" s="424"/>
      <c r="TL51" s="424"/>
      <c r="TM51" s="424"/>
      <c r="TN51" s="424"/>
      <c r="TO51" s="424"/>
      <c r="TP51" s="424"/>
      <c r="TQ51" s="424"/>
      <c r="TR51" s="424"/>
      <c r="TS51" s="424"/>
      <c r="TT51" s="424"/>
      <c r="TU51" s="424"/>
      <c r="TV51" s="424"/>
      <c r="TW51" s="424"/>
      <c r="TX51" s="424"/>
      <c r="TY51" s="424"/>
      <c r="TZ51" s="424"/>
      <c r="UA51" s="424"/>
      <c r="UB51" s="424"/>
      <c r="UC51" s="424"/>
      <c r="UD51" s="424"/>
      <c r="UE51" s="424"/>
      <c r="UF51" s="424"/>
      <c r="UG51" s="424"/>
      <c r="UH51" s="424"/>
      <c r="UI51" s="424"/>
      <c r="UJ51" s="424"/>
      <c r="UK51" s="424"/>
      <c r="UL51" s="424"/>
      <c r="UM51" s="424"/>
      <c r="UN51" s="424"/>
      <c r="UO51" s="424"/>
      <c r="UP51" s="424"/>
      <c r="UQ51" s="424"/>
      <c r="UR51" s="424"/>
      <c r="US51" s="424"/>
      <c r="UT51" s="424"/>
      <c r="UU51" s="424"/>
      <c r="UV51" s="424"/>
      <c r="UW51" s="424"/>
      <c r="UX51" s="424"/>
      <c r="UY51" s="424"/>
      <c r="UZ51" s="424"/>
      <c r="VA51" s="424"/>
      <c r="VB51" s="424"/>
      <c r="VC51" s="424"/>
      <c r="VD51" s="424"/>
      <c r="VE51" s="424"/>
      <c r="VF51" s="424"/>
      <c r="VG51" s="424"/>
      <c r="VH51" s="424"/>
      <c r="VI51" s="424"/>
      <c r="VJ51" s="424"/>
      <c r="VK51" s="424"/>
      <c r="VL51" s="424"/>
      <c r="VM51" s="424"/>
      <c r="VN51" s="424"/>
      <c r="VO51" s="424"/>
      <c r="VP51" s="424"/>
      <c r="VQ51" s="424"/>
      <c r="VR51" s="424"/>
      <c r="VS51" s="424"/>
      <c r="VT51" s="424"/>
      <c r="VU51" s="424"/>
      <c r="VV51" s="424"/>
      <c r="VW51" s="424"/>
      <c r="VX51" s="424"/>
      <c r="VY51" s="424"/>
      <c r="VZ51" s="424"/>
      <c r="WA51" s="424"/>
      <c r="WB51" s="424"/>
      <c r="WC51" s="424"/>
      <c r="WD51" s="424"/>
      <c r="WE51" s="424"/>
      <c r="WF51" s="424"/>
      <c r="WG51" s="424"/>
      <c r="WH51" s="424"/>
      <c r="WI51" s="424"/>
      <c r="WJ51" s="424"/>
      <c r="WK51" s="424"/>
      <c r="WL51" s="424"/>
      <c r="WM51" s="424"/>
      <c r="WN51" s="424"/>
      <c r="WO51" s="424"/>
      <c r="WP51" s="424"/>
      <c r="WQ51" s="424"/>
      <c r="WR51" s="424"/>
      <c r="WS51" s="424"/>
      <c r="WT51" s="424"/>
      <c r="WU51" s="424"/>
      <c r="WV51" s="424"/>
      <c r="WW51" s="424"/>
      <c r="WX51" s="424"/>
      <c r="WY51" s="424"/>
      <c r="WZ51" s="424"/>
      <c r="XA51" s="424"/>
      <c r="XB51" s="424"/>
      <c r="XC51" s="534"/>
      <c r="XD51" s="534"/>
      <c r="XE51" s="534"/>
      <c r="XF51" s="534"/>
      <c r="XG51" s="534"/>
      <c r="XH51" s="534"/>
      <c r="XI51" s="534"/>
      <c r="XJ51" s="534"/>
      <c r="XK51" s="534"/>
      <c r="XL51" s="534"/>
      <c r="XM51" s="534"/>
      <c r="XN51" s="534"/>
      <c r="XO51" s="534"/>
      <c r="XP51" s="534"/>
      <c r="XQ51" s="534"/>
      <c r="XR51" s="534"/>
      <c r="XS51" s="534"/>
      <c r="XT51" s="534"/>
      <c r="XU51" s="534"/>
      <c r="XV51" s="534"/>
      <c r="XW51" s="534"/>
      <c r="XX51" s="534"/>
      <c r="XY51" s="534"/>
      <c r="XZ51" s="534"/>
      <c r="YA51" s="534"/>
      <c r="YB51" s="534"/>
      <c r="YC51" s="534"/>
      <c r="YD51" s="534"/>
      <c r="YE51" s="534"/>
      <c r="YF51" s="534"/>
      <c r="YG51" s="534"/>
      <c r="YH51" s="534"/>
      <c r="YI51" s="534"/>
      <c r="YJ51" s="534"/>
      <c r="YK51" s="534"/>
      <c r="YL51" s="534"/>
      <c r="YM51" s="534"/>
      <c r="YN51" s="534"/>
      <c r="YO51" s="534"/>
      <c r="YP51" s="534"/>
      <c r="YQ51" s="534"/>
      <c r="YR51" s="534"/>
      <c r="YS51" s="534"/>
      <c r="YT51" s="534"/>
      <c r="YU51" s="534"/>
      <c r="YV51" s="534"/>
      <c r="YW51" s="534"/>
      <c r="YX51" s="534"/>
      <c r="YY51" s="534"/>
      <c r="YZ51" s="534"/>
      <c r="ZA51" s="534"/>
      <c r="ZB51" s="534"/>
      <c r="ZC51" s="534"/>
      <c r="ZD51" s="534"/>
      <c r="ZE51" s="534"/>
      <c r="ZF51" s="534"/>
      <c r="ZG51" s="534"/>
      <c r="ZH51" s="534"/>
      <c r="ZI51" s="534"/>
      <c r="ZJ51" s="535"/>
      <c r="ZK51" s="214"/>
      <c r="ZL51" s="214"/>
      <c r="ZM51" s="231"/>
      <c r="ZN51" s="231"/>
      <c r="ACI51" s="534"/>
      <c r="ACJ51" s="534"/>
      <c r="ACK51" s="534"/>
      <c r="ACL51" s="534"/>
      <c r="ACM51" s="534"/>
      <c r="ACN51" s="534"/>
      <c r="ACO51" s="534"/>
      <c r="ACP51" s="534"/>
      <c r="ACQ51" s="534"/>
      <c r="ACR51" s="534"/>
      <c r="ACS51" s="534"/>
      <c r="ACT51" s="534"/>
      <c r="ACU51" s="534"/>
      <c r="ACV51" s="534"/>
      <c r="ACW51" s="534"/>
      <c r="ACX51" s="534"/>
      <c r="ACY51" s="534"/>
      <c r="ACZ51" s="534"/>
      <c r="ADA51" s="534"/>
      <c r="ADB51" s="534"/>
      <c r="ADC51" s="534"/>
      <c r="ADD51" s="534"/>
      <c r="ADE51" s="534"/>
      <c r="ADF51" s="534"/>
      <c r="ADG51" s="534"/>
      <c r="ADH51" s="534"/>
      <c r="ADI51" s="534"/>
      <c r="ADJ51" s="534"/>
      <c r="AEP51" s="424"/>
      <c r="AEQ51" s="424"/>
      <c r="AER51" s="424"/>
      <c r="AES51" s="424"/>
      <c r="AET51" s="424"/>
      <c r="AEU51" s="424"/>
      <c r="AEV51" s="424"/>
      <c r="AEW51" s="424"/>
      <c r="AEX51" s="424"/>
      <c r="AEY51" s="536"/>
      <c r="AEZ51" s="536"/>
      <c r="AFA51" s="536"/>
      <c r="AFB51" s="536"/>
      <c r="ALG51" s="537"/>
      <c r="ALH51" s="537"/>
      <c r="ALI51" s="537"/>
      <c r="ALJ51" s="537"/>
      <c r="ALK51" s="537"/>
      <c r="ALL51" s="537"/>
      <c r="ALM51" s="537"/>
      <c r="ALN51" s="537"/>
      <c r="ALO51" s="537"/>
      <c r="ALP51" s="537"/>
      <c r="ALQ51" s="537"/>
      <c r="ALR51" s="537"/>
      <c r="ALS51" s="537"/>
      <c r="ALT51" s="537"/>
      <c r="BSN51" s="536"/>
      <c r="BSO51" s="536"/>
      <c r="BSP51" s="536"/>
      <c r="BSQ51" s="536"/>
      <c r="BSR51" s="536"/>
      <c r="BSS51" s="536"/>
      <c r="BST51" s="536"/>
      <c r="BSU51" s="536"/>
      <c r="BSV51" s="536"/>
      <c r="BSW51" s="536"/>
      <c r="BYB51" s="230"/>
      <c r="BYC51" s="230"/>
      <c r="BYD51" s="143"/>
      <c r="BYE51" s="143"/>
      <c r="BYF51" s="143"/>
      <c r="BYG51" s="143"/>
      <c r="BYH51" s="537"/>
      <c r="BYI51" s="537"/>
      <c r="BYJ51" s="537"/>
      <c r="BYK51" s="537"/>
      <c r="BYZ51" s="536"/>
      <c r="BZA51" s="536"/>
      <c r="BZB51" s="536"/>
      <c r="BZC51" s="536"/>
      <c r="BZD51" s="536"/>
      <c r="BZE51" s="536"/>
      <c r="BZF51" s="536"/>
      <c r="BZG51" s="536"/>
      <c r="BZH51" s="536"/>
      <c r="BZI51" s="536"/>
    </row>
    <row r="52" spans="26:1008 1860:2037" s="321" customFormat="1">
      <c r="Z52" s="228"/>
      <c r="AA52" s="228"/>
      <c r="AB52" s="228"/>
      <c r="AC52" s="228"/>
      <c r="AD52" s="228"/>
      <c r="AE52" s="311"/>
      <c r="AF52" s="228"/>
      <c r="AG52" s="228"/>
      <c r="AH52" s="228"/>
      <c r="AI52" s="228"/>
      <c r="AJ52" s="228"/>
      <c r="AK52" s="228"/>
      <c r="AL52" s="228"/>
      <c r="AM52" s="228"/>
      <c r="AN52" s="228"/>
      <c r="AO52" s="228"/>
      <c r="AP52" s="228"/>
      <c r="AQ52" s="228"/>
      <c r="AR52" s="228"/>
      <c r="AS52" s="228"/>
      <c r="AT52" s="228"/>
      <c r="AU52" s="228"/>
      <c r="AV52" s="228"/>
      <c r="AW52" s="228"/>
      <c r="AX52" s="228"/>
      <c r="AY52" s="228"/>
      <c r="AZ52" s="228"/>
      <c r="BA52" s="228"/>
      <c r="BB52" s="228"/>
      <c r="BC52" s="228"/>
      <c r="BD52" s="228"/>
      <c r="BE52" s="228"/>
      <c r="BF52" s="228"/>
      <c r="BG52" s="228"/>
      <c r="BH52" s="424"/>
      <c r="BI52" s="424"/>
      <c r="BJ52" s="424"/>
      <c r="BK52" s="424"/>
      <c r="BL52" s="424"/>
      <c r="BM52" s="424"/>
      <c r="BN52" s="424"/>
      <c r="BO52" s="424"/>
      <c r="BP52" s="424"/>
      <c r="BQ52" s="424"/>
      <c r="BR52" s="424"/>
      <c r="BS52" s="424"/>
      <c r="BT52" s="424"/>
      <c r="BU52" s="424"/>
      <c r="BV52" s="424"/>
      <c r="BW52" s="424"/>
      <c r="BX52" s="424"/>
      <c r="BY52" s="424"/>
      <c r="BZ52" s="424"/>
      <c r="CA52" s="424"/>
      <c r="CB52" s="424"/>
      <c r="CC52" s="424"/>
      <c r="CD52" s="424"/>
      <c r="CE52" s="424"/>
      <c r="CF52" s="424"/>
      <c r="CG52" s="424"/>
      <c r="CH52" s="424"/>
      <c r="CI52" s="424"/>
      <c r="CJ52" s="424"/>
      <c r="CK52" s="424"/>
      <c r="CL52" s="424"/>
      <c r="CM52" s="424"/>
      <c r="CN52" s="424"/>
      <c r="CO52" s="424"/>
      <c r="CP52" s="424"/>
      <c r="CQ52" s="424"/>
      <c r="CR52" s="424"/>
      <c r="CS52" s="424"/>
      <c r="CT52" s="424"/>
      <c r="CU52" s="424"/>
      <c r="CV52" s="424"/>
      <c r="CW52" s="424"/>
      <c r="CX52" s="424"/>
      <c r="CY52" s="424"/>
      <c r="CZ52" s="424"/>
      <c r="DA52" s="424"/>
      <c r="DB52" s="424"/>
      <c r="DC52" s="424"/>
      <c r="DD52" s="424"/>
      <c r="DE52" s="424"/>
      <c r="DF52" s="424"/>
      <c r="DG52" s="424"/>
      <c r="DH52" s="424"/>
      <c r="DI52" s="424"/>
      <c r="DJ52" s="424"/>
      <c r="DK52" s="424"/>
      <c r="DL52" s="424"/>
      <c r="DM52" s="424"/>
      <c r="DN52" s="424"/>
      <c r="DO52" s="424"/>
      <c r="DP52" s="424"/>
      <c r="DQ52" s="424"/>
      <c r="DR52" s="424"/>
      <c r="DS52" s="424"/>
      <c r="DT52" s="424"/>
      <c r="DU52" s="424"/>
      <c r="DV52" s="424"/>
      <c r="DW52" s="424"/>
      <c r="DX52" s="424"/>
      <c r="DY52" s="424"/>
      <c r="DZ52" s="424"/>
      <c r="EA52" s="424"/>
      <c r="EB52" s="424"/>
      <c r="EC52" s="424"/>
      <c r="ED52" s="424"/>
      <c r="EE52" s="424"/>
      <c r="EF52" s="424"/>
      <c r="EG52" s="424"/>
      <c r="EH52" s="424"/>
      <c r="EI52" s="424"/>
      <c r="EJ52" s="424"/>
      <c r="EK52" s="424"/>
      <c r="EL52" s="424"/>
      <c r="EM52" s="424"/>
      <c r="EN52" s="424"/>
      <c r="EO52" s="424"/>
      <c r="EP52" s="424"/>
      <c r="EQ52" s="424"/>
      <c r="ER52" s="424"/>
      <c r="ES52" s="424"/>
      <c r="ET52" s="424"/>
      <c r="EU52" s="424"/>
      <c r="EV52" s="424"/>
      <c r="EW52" s="424"/>
      <c r="EX52" s="424"/>
      <c r="EY52" s="424"/>
      <c r="EZ52" s="424"/>
      <c r="FA52" s="424"/>
      <c r="FB52" s="424"/>
      <c r="FC52" s="424"/>
      <c r="FD52" s="424"/>
      <c r="FE52" s="424"/>
      <c r="FF52" s="424"/>
      <c r="FG52" s="424"/>
      <c r="FH52" s="424"/>
      <c r="FI52" s="424"/>
      <c r="FJ52" s="424"/>
      <c r="FK52" s="424"/>
      <c r="FL52" s="424"/>
      <c r="FM52" s="424"/>
      <c r="FN52" s="424"/>
      <c r="FO52" s="21"/>
      <c r="FP52" s="424"/>
      <c r="FQ52" s="4"/>
      <c r="FR52" s="424"/>
      <c r="FS52" s="424"/>
      <c r="FT52" s="424"/>
      <c r="FU52" s="424"/>
      <c r="FV52" s="424"/>
      <c r="FW52" s="424"/>
      <c r="FX52" s="424"/>
      <c r="FY52" s="424"/>
      <c r="FZ52" s="424"/>
      <c r="GA52" s="424"/>
      <c r="GB52" s="424"/>
      <c r="GC52" s="424"/>
      <c r="GD52" s="424"/>
      <c r="GE52" s="424"/>
      <c r="GF52" s="424"/>
      <c r="GG52" s="424"/>
      <c r="GH52" s="424"/>
      <c r="GI52" s="424"/>
      <c r="GJ52" s="424"/>
      <c r="GK52" s="424"/>
      <c r="GL52" s="424"/>
      <c r="GM52" s="424"/>
      <c r="GN52" s="424"/>
      <c r="GO52" s="424"/>
      <c r="GP52" s="424"/>
      <c r="GQ52" s="424"/>
      <c r="GR52" s="424"/>
      <c r="GS52" s="424"/>
      <c r="GT52" s="424"/>
      <c r="GU52" s="424"/>
      <c r="GV52" s="424"/>
      <c r="GW52" s="424"/>
      <c r="GX52" s="424"/>
      <c r="GY52" s="424"/>
      <c r="GZ52" s="424"/>
      <c r="HA52" s="424"/>
      <c r="HB52" s="424"/>
      <c r="HC52" s="424"/>
      <c r="HD52" s="424"/>
      <c r="HE52" s="424"/>
      <c r="HF52" s="424"/>
      <c r="HG52" s="424"/>
      <c r="HH52" s="424"/>
      <c r="HI52" s="424"/>
      <c r="HJ52" s="424"/>
      <c r="HK52" s="424"/>
      <c r="HL52" s="424"/>
      <c r="HM52" s="424"/>
      <c r="HN52" s="424"/>
      <c r="HO52" s="424"/>
      <c r="HP52" s="424"/>
      <c r="HQ52" s="424"/>
      <c r="HR52" s="424"/>
      <c r="HS52" s="424"/>
      <c r="HT52" s="424"/>
      <c r="HU52" s="424"/>
      <c r="HV52" s="424"/>
      <c r="HW52" s="424"/>
      <c r="HX52" s="424"/>
      <c r="HY52" s="424"/>
      <c r="HZ52" s="424"/>
      <c r="IA52" s="424"/>
      <c r="IB52" s="424"/>
      <c r="IC52" s="424"/>
      <c r="ID52" s="424"/>
      <c r="IE52" s="424"/>
      <c r="IF52" s="424"/>
      <c r="IG52" s="424"/>
      <c r="IH52" s="424"/>
      <c r="II52" s="424"/>
      <c r="IJ52" s="424"/>
      <c r="IK52" s="424"/>
      <c r="IL52" s="424"/>
      <c r="IM52" s="424"/>
      <c r="IN52" s="424"/>
      <c r="IO52" s="424"/>
      <c r="IP52" s="424"/>
      <c r="IQ52" s="424"/>
      <c r="IR52" s="424"/>
      <c r="IS52" s="424"/>
      <c r="IT52" s="424"/>
      <c r="IU52" s="424"/>
      <c r="IV52" s="424"/>
      <c r="IW52" s="424"/>
      <c r="IX52" s="424"/>
      <c r="IY52" s="424"/>
      <c r="IZ52" s="424"/>
      <c r="JA52" s="424"/>
      <c r="JB52" s="424"/>
      <c r="JC52" s="424"/>
      <c r="JD52" s="424"/>
      <c r="JE52" s="424"/>
      <c r="JF52" s="424"/>
      <c r="JG52" s="424"/>
      <c r="JH52" s="424"/>
      <c r="JI52" s="424"/>
      <c r="JJ52" s="424"/>
      <c r="JK52" s="424"/>
      <c r="JL52" s="424"/>
      <c r="JM52" s="424"/>
      <c r="JN52" s="424"/>
      <c r="JO52" s="424"/>
      <c r="JP52" s="424"/>
      <c r="JQ52" s="424"/>
      <c r="JR52" s="424"/>
      <c r="JS52" s="424"/>
      <c r="JT52" s="424"/>
      <c r="JU52" s="424"/>
      <c r="JV52" s="424"/>
      <c r="JW52" s="424"/>
      <c r="JX52" s="424"/>
      <c r="JY52" s="424"/>
      <c r="JZ52" s="424"/>
      <c r="KA52" s="424"/>
      <c r="KV52" s="228"/>
      <c r="KW52" s="228"/>
      <c r="KX52" s="228"/>
      <c r="KY52" s="228"/>
      <c r="KZ52" s="228"/>
      <c r="LA52" s="228"/>
      <c r="LB52" s="228"/>
      <c r="LC52" s="228"/>
      <c r="NJ52" s="424"/>
      <c r="NK52" s="424"/>
      <c r="NL52" s="424"/>
      <c r="NM52" s="424"/>
      <c r="NN52" s="424"/>
      <c r="NO52" s="424"/>
      <c r="NP52" s="424"/>
      <c r="NQ52" s="424"/>
      <c r="NR52" s="424"/>
      <c r="NS52" s="424"/>
      <c r="NT52" s="424"/>
      <c r="NU52" s="228"/>
      <c r="NV52" s="228"/>
      <c r="NW52" s="228"/>
      <c r="NX52" s="228"/>
      <c r="NY52" s="228"/>
      <c r="NZ52" s="228"/>
      <c r="OA52" s="228"/>
      <c r="OB52" s="228"/>
      <c r="OC52" s="228"/>
      <c r="OD52" s="228"/>
      <c r="OE52" s="228"/>
      <c r="OF52" s="228"/>
      <c r="OG52" s="228"/>
      <c r="OH52" s="228"/>
      <c r="OI52" s="228"/>
      <c r="OJ52" s="228"/>
      <c r="OK52" s="424"/>
      <c r="OL52" s="424"/>
      <c r="OM52" s="424"/>
      <c r="ON52" s="424"/>
      <c r="OO52" s="424"/>
      <c r="OP52" s="424"/>
      <c r="OQ52" s="424"/>
      <c r="OR52" s="424"/>
      <c r="OS52" s="424"/>
      <c r="OT52" s="424"/>
      <c r="OU52" s="424"/>
      <c r="OV52" s="424"/>
      <c r="OW52" s="424"/>
      <c r="OX52" s="424"/>
      <c r="OY52" s="424"/>
      <c r="OZ52" s="424"/>
      <c r="PA52" s="424"/>
      <c r="PB52" s="424"/>
      <c r="PC52" s="424"/>
      <c r="PD52" s="424"/>
      <c r="PE52" s="424"/>
      <c r="PF52" s="424"/>
      <c r="PG52" s="424"/>
      <c r="PH52" s="424"/>
      <c r="PI52" s="424"/>
      <c r="PJ52" s="424"/>
      <c r="PK52" s="424"/>
      <c r="PL52" s="424"/>
      <c r="PM52" s="424"/>
      <c r="PN52" s="424"/>
      <c r="PO52" s="424"/>
      <c r="PP52" s="424"/>
      <c r="PQ52" s="424"/>
      <c r="PR52" s="424"/>
      <c r="PS52" s="424"/>
      <c r="PT52" s="424"/>
      <c r="PU52" s="424"/>
      <c r="PV52" s="424"/>
      <c r="PW52" s="424"/>
      <c r="PX52" s="424"/>
      <c r="PY52" s="424"/>
      <c r="PZ52" s="424"/>
      <c r="QA52" s="424"/>
      <c r="QB52" s="424"/>
      <c r="QC52" s="424"/>
      <c r="QD52" s="424"/>
      <c r="QE52" s="424"/>
      <c r="QF52" s="424"/>
      <c r="QG52" s="424"/>
      <c r="QH52" s="424"/>
      <c r="QI52" s="424"/>
      <c r="QJ52" s="424"/>
      <c r="QK52" s="424"/>
      <c r="QL52" s="424"/>
      <c r="QM52" s="424"/>
      <c r="QN52" s="424"/>
      <c r="QO52" s="424"/>
      <c r="QP52" s="424"/>
      <c r="QQ52" s="424"/>
      <c r="QR52" s="424"/>
      <c r="QS52" s="424"/>
      <c r="QT52" s="424"/>
      <c r="QU52" s="424"/>
      <c r="QV52" s="424"/>
      <c r="QW52" s="424"/>
      <c r="QX52" s="424"/>
      <c r="QY52" s="424"/>
      <c r="QZ52" s="424"/>
      <c r="RA52" s="424"/>
      <c r="RB52" s="424"/>
      <c r="RC52" s="424"/>
      <c r="RD52" s="424"/>
      <c r="RE52" s="424"/>
      <c r="RF52" s="424"/>
      <c r="RG52" s="424"/>
      <c r="RH52" s="424"/>
      <c r="RI52" s="424"/>
      <c r="RJ52" s="424"/>
      <c r="RK52" s="424"/>
      <c r="RL52" s="424"/>
      <c r="RM52" s="424"/>
      <c r="RN52" s="424"/>
      <c r="RO52" s="424"/>
      <c r="RP52" s="424"/>
      <c r="RQ52" s="424"/>
      <c r="RR52" s="424"/>
      <c r="RS52" s="424"/>
      <c r="RT52" s="424"/>
      <c r="RU52" s="424"/>
      <c r="RV52" s="424"/>
      <c r="RW52" s="424"/>
      <c r="RX52" s="424"/>
      <c r="RY52" s="424"/>
      <c r="RZ52" s="424"/>
      <c r="SA52" s="424"/>
      <c r="SB52" s="424"/>
      <c r="SC52" s="424"/>
      <c r="SD52" s="424"/>
      <c r="SE52" s="424"/>
      <c r="SF52" s="424"/>
      <c r="SG52" s="424"/>
      <c r="SH52" s="424"/>
      <c r="SI52" s="424"/>
      <c r="SJ52" s="424"/>
      <c r="SK52" s="424"/>
      <c r="SL52" s="424"/>
      <c r="SM52" s="424"/>
      <c r="SN52" s="424"/>
      <c r="SO52" s="424"/>
      <c r="SP52" s="424"/>
      <c r="SQ52" s="424"/>
      <c r="SR52" s="424"/>
      <c r="SS52" s="424"/>
      <c r="ST52" s="424"/>
      <c r="SU52" s="424"/>
      <c r="SV52" s="424"/>
      <c r="SW52" s="424"/>
      <c r="SX52" s="424"/>
      <c r="SY52" s="424"/>
      <c r="SZ52" s="424"/>
      <c r="TA52" s="424"/>
      <c r="TB52" s="424"/>
      <c r="TC52" s="424"/>
      <c r="TD52" s="424"/>
      <c r="TE52" s="424"/>
      <c r="TF52" s="424"/>
      <c r="TG52" s="424"/>
      <c r="TH52" s="424"/>
      <c r="TI52" s="424"/>
      <c r="TJ52" s="424"/>
      <c r="TK52" s="424"/>
      <c r="TL52" s="424"/>
      <c r="TM52" s="424"/>
      <c r="TN52" s="424"/>
      <c r="TO52" s="424"/>
      <c r="TP52" s="424"/>
      <c r="TQ52" s="424"/>
      <c r="TR52" s="424"/>
      <c r="TS52" s="424"/>
      <c r="TT52" s="424"/>
      <c r="TU52" s="424"/>
      <c r="TV52" s="424"/>
      <c r="TW52" s="424"/>
      <c r="TX52" s="424"/>
      <c r="TY52" s="424"/>
      <c r="TZ52" s="424"/>
      <c r="UA52" s="424"/>
      <c r="UB52" s="424"/>
      <c r="UC52" s="424"/>
      <c r="UD52" s="424"/>
      <c r="UE52" s="424"/>
      <c r="UF52" s="424"/>
      <c r="UG52" s="424"/>
      <c r="UH52" s="424"/>
      <c r="UI52" s="424"/>
      <c r="UJ52" s="424"/>
      <c r="UK52" s="424"/>
      <c r="UL52" s="424"/>
      <c r="UM52" s="424"/>
      <c r="UN52" s="424"/>
      <c r="UO52" s="424"/>
      <c r="UP52" s="424"/>
      <c r="UQ52" s="424"/>
      <c r="UR52" s="424"/>
      <c r="US52" s="424"/>
      <c r="UT52" s="424"/>
      <c r="UU52" s="424"/>
      <c r="UV52" s="424"/>
      <c r="UW52" s="424"/>
      <c r="UX52" s="424"/>
      <c r="UY52" s="424"/>
      <c r="UZ52" s="424"/>
      <c r="VA52" s="424"/>
      <c r="VB52" s="424"/>
      <c r="VC52" s="424"/>
      <c r="VD52" s="424"/>
      <c r="VE52" s="424"/>
      <c r="VF52" s="424"/>
      <c r="VG52" s="424"/>
      <c r="VH52" s="424"/>
      <c r="VI52" s="424"/>
      <c r="VJ52" s="424"/>
      <c r="VK52" s="424"/>
      <c r="VL52" s="424"/>
      <c r="VM52" s="424"/>
      <c r="VN52" s="424"/>
      <c r="VO52" s="424"/>
      <c r="VP52" s="424"/>
      <c r="VQ52" s="424"/>
      <c r="VR52" s="424"/>
      <c r="VS52" s="424"/>
      <c r="VT52" s="424"/>
      <c r="VU52" s="424"/>
      <c r="VV52" s="424"/>
      <c r="VW52" s="424"/>
      <c r="VX52" s="424"/>
      <c r="VY52" s="424"/>
      <c r="VZ52" s="424"/>
      <c r="WA52" s="424"/>
      <c r="WB52" s="424"/>
      <c r="WC52" s="424"/>
      <c r="WD52" s="424"/>
      <c r="WE52" s="424"/>
      <c r="WF52" s="424"/>
      <c r="WG52" s="424"/>
      <c r="WH52" s="424"/>
      <c r="WI52" s="424"/>
      <c r="WJ52" s="424"/>
      <c r="WK52" s="424"/>
      <c r="WL52" s="424"/>
      <c r="WM52" s="424"/>
      <c r="WN52" s="424"/>
      <c r="WO52" s="424"/>
      <c r="WP52" s="424"/>
      <c r="WQ52" s="424"/>
      <c r="WR52" s="424"/>
      <c r="WS52" s="424"/>
      <c r="WT52" s="424"/>
      <c r="WU52" s="424"/>
      <c r="WV52" s="424"/>
      <c r="WW52" s="424"/>
      <c r="WX52" s="424"/>
      <c r="WY52" s="424"/>
      <c r="WZ52" s="424"/>
      <c r="XA52" s="424"/>
      <c r="XB52" s="424"/>
      <c r="XC52" s="534"/>
      <c r="XD52" s="534"/>
      <c r="XE52" s="534"/>
      <c r="XF52" s="534"/>
      <c r="XG52" s="534"/>
      <c r="XH52" s="534"/>
      <c r="XI52" s="534"/>
      <c r="XJ52" s="534"/>
      <c r="XK52" s="534"/>
      <c r="XL52" s="534"/>
      <c r="XM52" s="534"/>
      <c r="XN52" s="534"/>
      <c r="XO52" s="534"/>
      <c r="XP52" s="534"/>
      <c r="XQ52" s="534"/>
      <c r="XR52" s="534"/>
      <c r="XS52" s="534"/>
      <c r="XT52" s="534"/>
      <c r="XU52" s="534"/>
      <c r="XV52" s="534"/>
      <c r="XW52" s="534"/>
      <c r="XX52" s="534"/>
      <c r="XY52" s="534"/>
      <c r="XZ52" s="534"/>
      <c r="YA52" s="534"/>
      <c r="YB52" s="534"/>
      <c r="YC52" s="534"/>
      <c r="YD52" s="534"/>
      <c r="YE52" s="534"/>
      <c r="YF52" s="534"/>
      <c r="YG52" s="534"/>
      <c r="YH52" s="534"/>
      <c r="YI52" s="534"/>
      <c r="YJ52" s="534"/>
      <c r="YK52" s="534"/>
      <c r="YL52" s="534"/>
      <c r="YM52" s="534"/>
      <c r="YN52" s="534"/>
      <c r="YO52" s="534"/>
      <c r="YP52" s="534"/>
      <c r="YQ52" s="534"/>
      <c r="YR52" s="534"/>
      <c r="YS52" s="534"/>
      <c r="YT52" s="534"/>
      <c r="YU52" s="534"/>
      <c r="YV52" s="534"/>
      <c r="YW52" s="534"/>
      <c r="YX52" s="534"/>
      <c r="YY52" s="534"/>
      <c r="YZ52" s="534"/>
      <c r="ZA52" s="534"/>
      <c r="ZB52" s="534"/>
      <c r="ZC52" s="534"/>
      <c r="ZD52" s="534"/>
      <c r="ZE52" s="534"/>
      <c r="ZF52" s="534"/>
      <c r="ZG52" s="534"/>
      <c r="ZH52" s="534"/>
      <c r="ZI52" s="534"/>
      <c r="ZJ52" s="535"/>
      <c r="ZK52" s="214"/>
      <c r="ZL52" s="214"/>
      <c r="ZM52" s="231"/>
      <c r="ZN52" s="231"/>
      <c r="ACI52" s="534"/>
      <c r="ACJ52" s="534"/>
      <c r="ACK52" s="534"/>
      <c r="ACL52" s="534"/>
      <c r="ACM52" s="534"/>
      <c r="ACN52" s="534"/>
      <c r="ACO52" s="534"/>
      <c r="ACP52" s="534"/>
      <c r="ACQ52" s="534"/>
      <c r="ACR52" s="534"/>
      <c r="ACS52" s="534"/>
      <c r="ACT52" s="534"/>
      <c r="ACU52" s="534"/>
      <c r="ACV52" s="534"/>
      <c r="ACW52" s="534"/>
      <c r="ACX52" s="534"/>
      <c r="ACY52" s="534"/>
      <c r="ACZ52" s="534"/>
      <c r="ADA52" s="534"/>
      <c r="ADB52" s="534"/>
      <c r="ADC52" s="534"/>
      <c r="ADD52" s="534"/>
      <c r="ADE52" s="534"/>
      <c r="ADF52" s="534"/>
      <c r="ADG52" s="534"/>
      <c r="ADH52" s="534"/>
      <c r="ADI52" s="534"/>
      <c r="ADJ52" s="534"/>
      <c r="AEP52" s="424"/>
      <c r="AEQ52" s="424"/>
      <c r="AER52" s="424"/>
      <c r="AES52" s="424"/>
      <c r="AET52" s="424"/>
      <c r="AEU52" s="424"/>
      <c r="AEV52" s="424"/>
      <c r="AEW52" s="424"/>
      <c r="AEX52" s="424"/>
      <c r="AEY52" s="536"/>
      <c r="AEZ52" s="536"/>
      <c r="AFA52" s="536"/>
      <c r="AFB52" s="536"/>
      <c r="ALG52" s="537"/>
      <c r="ALH52" s="537"/>
      <c r="ALI52" s="537"/>
      <c r="ALJ52" s="537"/>
      <c r="ALK52" s="537"/>
      <c r="ALL52" s="537"/>
      <c r="ALM52" s="537"/>
      <c r="ALN52" s="537"/>
      <c r="ALO52" s="537"/>
      <c r="ALP52" s="537"/>
      <c r="ALQ52" s="537"/>
      <c r="ALR52" s="537"/>
      <c r="ALS52" s="537"/>
      <c r="ALT52" s="537"/>
      <c r="BSN52" s="536"/>
      <c r="BSO52" s="536"/>
      <c r="BSP52" s="536"/>
      <c r="BSQ52" s="536"/>
      <c r="BSR52" s="536"/>
      <c r="BSS52" s="536"/>
      <c r="BST52" s="536"/>
      <c r="BSU52" s="536"/>
      <c r="BSV52" s="536"/>
      <c r="BSW52" s="536"/>
      <c r="BYB52" s="230"/>
      <c r="BYC52" s="230"/>
      <c r="BYD52" s="143"/>
      <c r="BYE52" s="143"/>
      <c r="BYF52" s="143"/>
      <c r="BYG52" s="143"/>
      <c r="BYH52" s="537"/>
      <c r="BYI52" s="537"/>
      <c r="BYJ52" s="537"/>
      <c r="BYK52" s="537"/>
      <c r="BYZ52" s="536"/>
      <c r="BZA52" s="536"/>
      <c r="BZB52" s="536"/>
      <c r="BZC52" s="536"/>
      <c r="BZD52" s="536"/>
      <c r="BZE52" s="536"/>
      <c r="BZF52" s="536"/>
      <c r="BZG52" s="536"/>
      <c r="BZH52" s="536"/>
      <c r="BZI52" s="536"/>
    </row>
    <row r="53" spans="26:1008 1860:2037" s="321" customFormat="1">
      <c r="Z53" s="228"/>
      <c r="AA53" s="228"/>
      <c r="AB53" s="228"/>
      <c r="AC53" s="228"/>
      <c r="AD53" s="228"/>
      <c r="AE53" s="311"/>
      <c r="AF53" s="228"/>
      <c r="AG53" s="228"/>
      <c r="AH53" s="228"/>
      <c r="AI53" s="228"/>
      <c r="AJ53" s="228"/>
      <c r="AK53" s="228"/>
      <c r="AL53" s="228"/>
      <c r="AM53" s="228"/>
      <c r="AN53" s="228"/>
      <c r="AO53" s="228"/>
      <c r="AP53" s="228"/>
      <c r="AQ53" s="228"/>
      <c r="AR53" s="228"/>
      <c r="AS53" s="228"/>
      <c r="AT53" s="228"/>
      <c r="AU53" s="228"/>
      <c r="AV53" s="228"/>
      <c r="AW53" s="228"/>
      <c r="AX53" s="228"/>
      <c r="AY53" s="228"/>
      <c r="AZ53" s="228"/>
      <c r="BA53" s="228"/>
      <c r="BB53" s="228"/>
      <c r="BC53" s="228"/>
      <c r="BD53" s="228"/>
      <c r="BE53" s="228"/>
      <c r="BF53" s="228"/>
      <c r="BG53" s="228"/>
      <c r="BH53" s="424"/>
      <c r="BI53" s="424"/>
      <c r="BJ53" s="424"/>
      <c r="BK53" s="424"/>
      <c r="BL53" s="424"/>
      <c r="BM53" s="424"/>
      <c r="BN53" s="424"/>
      <c r="BO53" s="424"/>
      <c r="BP53" s="424"/>
      <c r="BQ53" s="424"/>
      <c r="BR53" s="424"/>
      <c r="BS53" s="424"/>
      <c r="BT53" s="424"/>
      <c r="BU53" s="424"/>
      <c r="BV53" s="424"/>
      <c r="BW53" s="424"/>
      <c r="BX53" s="424"/>
      <c r="BY53" s="424"/>
      <c r="BZ53" s="424"/>
      <c r="CA53" s="424"/>
      <c r="CB53" s="424"/>
      <c r="CC53" s="424"/>
      <c r="CD53" s="424"/>
      <c r="CE53" s="424"/>
      <c r="CF53" s="424"/>
      <c r="CG53" s="424"/>
      <c r="CH53" s="424"/>
      <c r="CI53" s="424"/>
      <c r="CJ53" s="424"/>
      <c r="CK53" s="424"/>
      <c r="CL53" s="424"/>
      <c r="CM53" s="424"/>
      <c r="CN53" s="424"/>
      <c r="CO53" s="424"/>
      <c r="CP53" s="424"/>
      <c r="CQ53" s="424"/>
      <c r="CR53" s="424"/>
      <c r="CS53" s="424"/>
      <c r="CT53" s="424"/>
      <c r="CU53" s="424"/>
      <c r="CV53" s="424"/>
      <c r="CW53" s="424"/>
      <c r="CX53" s="424"/>
      <c r="CY53" s="424"/>
      <c r="CZ53" s="424"/>
      <c r="DA53" s="424"/>
      <c r="DB53" s="424"/>
      <c r="DC53" s="424"/>
      <c r="DD53" s="424"/>
      <c r="DE53" s="424"/>
      <c r="DF53" s="424"/>
      <c r="DG53" s="424"/>
      <c r="DH53" s="424"/>
      <c r="DI53" s="424"/>
      <c r="DJ53" s="424"/>
      <c r="DK53" s="424"/>
      <c r="DL53" s="424"/>
      <c r="DM53" s="424"/>
      <c r="DN53" s="424"/>
      <c r="DO53" s="424"/>
      <c r="DP53" s="424"/>
      <c r="DQ53" s="424"/>
      <c r="DR53" s="424"/>
      <c r="DS53" s="424"/>
      <c r="DT53" s="424"/>
      <c r="DU53" s="424"/>
      <c r="DV53" s="424"/>
      <c r="DW53" s="424"/>
      <c r="DX53" s="424"/>
      <c r="DY53" s="424"/>
      <c r="DZ53" s="424"/>
      <c r="EA53" s="424"/>
      <c r="EB53" s="424"/>
      <c r="EC53" s="424"/>
      <c r="ED53" s="424"/>
      <c r="EE53" s="424"/>
      <c r="EF53" s="424"/>
      <c r="EG53" s="424"/>
      <c r="EH53" s="424"/>
      <c r="EI53" s="424"/>
      <c r="EJ53" s="424"/>
      <c r="EK53" s="424"/>
      <c r="EL53" s="424"/>
      <c r="EM53" s="424"/>
      <c r="EN53" s="424"/>
      <c r="EO53" s="424"/>
      <c r="EP53" s="424"/>
      <c r="EQ53" s="424"/>
      <c r="ER53" s="424"/>
      <c r="ES53" s="424"/>
      <c r="ET53" s="424"/>
      <c r="EU53" s="424"/>
      <c r="EV53" s="424"/>
      <c r="EW53" s="424"/>
      <c r="EX53" s="424"/>
      <c r="EY53" s="424"/>
      <c r="EZ53" s="424"/>
      <c r="FA53" s="424"/>
      <c r="FB53" s="424"/>
      <c r="FC53" s="424"/>
      <c r="FD53" s="424"/>
      <c r="FE53" s="424"/>
      <c r="FF53" s="424"/>
      <c r="FG53" s="424"/>
      <c r="FH53" s="424"/>
      <c r="FI53" s="424"/>
      <c r="FJ53" s="424"/>
      <c r="FK53" s="424"/>
      <c r="FL53" s="424"/>
      <c r="FM53" s="424"/>
      <c r="FN53" s="424"/>
      <c r="FO53" s="21"/>
      <c r="FP53" s="424"/>
      <c r="FQ53" s="4"/>
      <c r="FR53" s="424"/>
      <c r="FS53" s="424"/>
      <c r="FT53" s="424"/>
      <c r="FU53" s="424"/>
      <c r="FV53" s="424"/>
      <c r="FW53" s="424"/>
      <c r="FX53" s="424"/>
      <c r="FY53" s="424"/>
      <c r="FZ53" s="424"/>
      <c r="GA53" s="424"/>
      <c r="GB53" s="424"/>
      <c r="GC53" s="424"/>
      <c r="GD53" s="424"/>
      <c r="GE53" s="424"/>
      <c r="GF53" s="424"/>
      <c r="GG53" s="424"/>
      <c r="GH53" s="424"/>
      <c r="GI53" s="424"/>
      <c r="GJ53" s="424"/>
      <c r="GK53" s="424"/>
      <c r="GL53" s="424"/>
      <c r="GM53" s="424"/>
      <c r="GN53" s="424"/>
      <c r="GO53" s="424"/>
      <c r="GP53" s="424"/>
      <c r="GQ53" s="424"/>
      <c r="GR53" s="424"/>
      <c r="GS53" s="424"/>
      <c r="GT53" s="424"/>
      <c r="GU53" s="424"/>
      <c r="GV53" s="424"/>
      <c r="GW53" s="424"/>
      <c r="GX53" s="424"/>
      <c r="GY53" s="424"/>
      <c r="GZ53" s="424"/>
      <c r="HA53" s="424"/>
      <c r="HB53" s="424"/>
      <c r="HC53" s="424"/>
      <c r="HD53" s="424"/>
      <c r="HE53" s="424"/>
      <c r="HF53" s="424"/>
      <c r="HG53" s="424"/>
      <c r="HH53" s="424"/>
      <c r="HI53" s="424"/>
      <c r="HJ53" s="424"/>
      <c r="HK53" s="424"/>
      <c r="HL53" s="424"/>
      <c r="HM53" s="424"/>
      <c r="HN53" s="424"/>
      <c r="HO53" s="424"/>
      <c r="HP53" s="424"/>
      <c r="HQ53" s="424"/>
      <c r="HR53" s="424"/>
      <c r="HS53" s="424"/>
      <c r="HT53" s="424"/>
      <c r="HU53" s="424"/>
      <c r="HV53" s="424"/>
      <c r="HW53" s="424"/>
      <c r="HX53" s="424"/>
      <c r="HY53" s="424"/>
      <c r="HZ53" s="424"/>
      <c r="IA53" s="424"/>
      <c r="IB53" s="424"/>
      <c r="IC53" s="424"/>
      <c r="ID53" s="424"/>
      <c r="IE53" s="424"/>
      <c r="IF53" s="424"/>
      <c r="IG53" s="424"/>
      <c r="IH53" s="424"/>
      <c r="II53" s="424"/>
      <c r="IJ53" s="424"/>
      <c r="IK53" s="424"/>
      <c r="IL53" s="424"/>
      <c r="IM53" s="424"/>
      <c r="IN53" s="424"/>
      <c r="IO53" s="424"/>
      <c r="IP53" s="424"/>
      <c r="IQ53" s="424"/>
      <c r="IR53" s="424"/>
      <c r="IS53" s="424"/>
      <c r="IT53" s="424"/>
      <c r="IU53" s="424"/>
      <c r="IV53" s="424"/>
      <c r="IW53" s="424"/>
      <c r="IX53" s="424"/>
      <c r="IY53" s="424"/>
      <c r="IZ53" s="424"/>
      <c r="JA53" s="424"/>
      <c r="JB53" s="424"/>
      <c r="JC53" s="424"/>
      <c r="JD53" s="424"/>
      <c r="JE53" s="424"/>
      <c r="JF53" s="424"/>
      <c r="JG53" s="424"/>
      <c r="JH53" s="424"/>
      <c r="JI53" s="424"/>
      <c r="JJ53" s="424"/>
      <c r="JK53" s="424"/>
      <c r="JL53" s="424"/>
      <c r="JM53" s="424"/>
      <c r="JN53" s="424"/>
      <c r="JO53" s="424"/>
      <c r="JP53" s="424"/>
      <c r="JQ53" s="424"/>
      <c r="JR53" s="424"/>
      <c r="JS53" s="424"/>
      <c r="JT53" s="424"/>
      <c r="JU53" s="424"/>
      <c r="JV53" s="424"/>
      <c r="JW53" s="424"/>
      <c r="JX53" s="424"/>
      <c r="JY53" s="424"/>
      <c r="JZ53" s="424"/>
      <c r="KA53" s="424"/>
      <c r="KV53" s="228"/>
      <c r="KW53" s="228"/>
      <c r="KX53" s="228"/>
      <c r="KY53" s="228"/>
      <c r="KZ53" s="228"/>
      <c r="LA53" s="228"/>
      <c r="LB53" s="228"/>
      <c r="LC53" s="228"/>
      <c r="NJ53" s="424"/>
      <c r="NK53" s="424"/>
      <c r="NL53" s="424"/>
      <c r="NM53" s="424"/>
      <c r="NN53" s="424"/>
      <c r="NO53" s="424"/>
      <c r="NP53" s="424"/>
      <c r="NQ53" s="424"/>
      <c r="NR53" s="424"/>
      <c r="NS53" s="424"/>
      <c r="NT53" s="424"/>
      <c r="NU53" s="228"/>
      <c r="NV53" s="228"/>
      <c r="NW53" s="228"/>
      <c r="NX53" s="228"/>
      <c r="NY53" s="228"/>
      <c r="NZ53" s="228"/>
      <c r="OA53" s="228"/>
      <c r="OB53" s="228"/>
      <c r="OC53" s="228"/>
      <c r="OD53" s="228"/>
      <c r="OE53" s="228"/>
      <c r="OF53" s="228"/>
      <c r="OG53" s="228"/>
      <c r="OH53" s="228"/>
      <c r="OI53" s="228"/>
      <c r="OJ53" s="228"/>
      <c r="OK53" s="424"/>
      <c r="OL53" s="424"/>
      <c r="OM53" s="424"/>
      <c r="ON53" s="424"/>
      <c r="OO53" s="424"/>
      <c r="OP53" s="424"/>
      <c r="OQ53" s="424"/>
      <c r="OR53" s="424"/>
      <c r="OS53" s="424"/>
      <c r="OT53" s="424"/>
      <c r="OU53" s="424"/>
      <c r="OV53" s="424"/>
      <c r="OW53" s="424"/>
      <c r="OX53" s="424"/>
      <c r="OY53" s="424"/>
      <c r="OZ53" s="424"/>
      <c r="PA53" s="424"/>
      <c r="PB53" s="424"/>
      <c r="PC53" s="424"/>
      <c r="PD53" s="424"/>
      <c r="PE53" s="424"/>
      <c r="PF53" s="424"/>
      <c r="PG53" s="424"/>
      <c r="PH53" s="424"/>
      <c r="PI53" s="424"/>
      <c r="PJ53" s="424"/>
      <c r="PK53" s="424"/>
      <c r="PL53" s="424"/>
      <c r="PM53" s="424"/>
      <c r="PN53" s="424"/>
      <c r="PO53" s="424"/>
      <c r="PP53" s="424"/>
      <c r="PQ53" s="424"/>
      <c r="PR53" s="424"/>
      <c r="PS53" s="424"/>
      <c r="PT53" s="424"/>
      <c r="PU53" s="424"/>
      <c r="PV53" s="424"/>
      <c r="PW53" s="424"/>
      <c r="PX53" s="424"/>
      <c r="PY53" s="424"/>
      <c r="PZ53" s="424"/>
      <c r="QA53" s="424"/>
      <c r="QB53" s="424"/>
      <c r="QC53" s="424"/>
      <c r="QD53" s="424"/>
      <c r="QE53" s="424"/>
      <c r="QF53" s="424"/>
      <c r="QG53" s="424"/>
      <c r="QH53" s="424"/>
      <c r="QI53" s="424"/>
      <c r="QJ53" s="424"/>
      <c r="QK53" s="424"/>
      <c r="QL53" s="424"/>
      <c r="QM53" s="424"/>
      <c r="QN53" s="424"/>
      <c r="QO53" s="424"/>
      <c r="QP53" s="424"/>
      <c r="QQ53" s="424"/>
      <c r="QR53" s="424"/>
      <c r="QS53" s="424"/>
      <c r="QT53" s="424"/>
      <c r="QU53" s="424"/>
      <c r="QV53" s="424"/>
      <c r="QW53" s="424"/>
      <c r="QX53" s="424"/>
      <c r="QY53" s="424"/>
      <c r="QZ53" s="424"/>
      <c r="RA53" s="424"/>
      <c r="RB53" s="424"/>
      <c r="RC53" s="424"/>
      <c r="RD53" s="424"/>
      <c r="RE53" s="424"/>
      <c r="RF53" s="424"/>
      <c r="RG53" s="424"/>
      <c r="RH53" s="424"/>
      <c r="RI53" s="424"/>
      <c r="RJ53" s="424"/>
      <c r="RK53" s="424"/>
      <c r="RL53" s="424"/>
      <c r="RM53" s="424"/>
      <c r="RN53" s="424"/>
      <c r="RO53" s="424"/>
      <c r="RP53" s="424"/>
      <c r="RQ53" s="424"/>
      <c r="RR53" s="424"/>
      <c r="RS53" s="424"/>
      <c r="RT53" s="424"/>
      <c r="RU53" s="424"/>
      <c r="RV53" s="424"/>
      <c r="RW53" s="424"/>
      <c r="RX53" s="424"/>
      <c r="RY53" s="424"/>
      <c r="RZ53" s="424"/>
      <c r="SA53" s="424"/>
      <c r="SB53" s="424"/>
      <c r="SC53" s="424"/>
      <c r="SD53" s="424"/>
      <c r="SE53" s="424"/>
      <c r="SF53" s="424"/>
      <c r="SG53" s="424"/>
      <c r="SH53" s="424"/>
      <c r="SI53" s="424"/>
      <c r="SJ53" s="424"/>
      <c r="SK53" s="424"/>
      <c r="SL53" s="424"/>
      <c r="SM53" s="424"/>
      <c r="SN53" s="424"/>
      <c r="SO53" s="424"/>
      <c r="SP53" s="424"/>
      <c r="SQ53" s="424"/>
      <c r="SR53" s="424"/>
      <c r="SS53" s="424"/>
      <c r="ST53" s="424"/>
      <c r="SU53" s="424"/>
      <c r="SV53" s="424"/>
      <c r="SW53" s="424"/>
      <c r="SX53" s="424"/>
      <c r="SY53" s="424"/>
      <c r="SZ53" s="424"/>
      <c r="TA53" s="424"/>
      <c r="TB53" s="424"/>
      <c r="TC53" s="424"/>
      <c r="TD53" s="424"/>
      <c r="TE53" s="424"/>
      <c r="TF53" s="424"/>
      <c r="TG53" s="424"/>
      <c r="TH53" s="424"/>
      <c r="TI53" s="424"/>
      <c r="TJ53" s="424"/>
      <c r="TK53" s="424"/>
      <c r="TL53" s="424"/>
      <c r="TM53" s="424"/>
      <c r="TN53" s="424"/>
      <c r="TO53" s="424"/>
      <c r="TP53" s="424"/>
      <c r="TQ53" s="424"/>
      <c r="TR53" s="424"/>
      <c r="TS53" s="424"/>
      <c r="TT53" s="424"/>
      <c r="TU53" s="424"/>
      <c r="TV53" s="424"/>
      <c r="TW53" s="424"/>
      <c r="TX53" s="424"/>
      <c r="TY53" s="424"/>
      <c r="TZ53" s="424"/>
      <c r="UA53" s="424"/>
      <c r="UB53" s="424"/>
      <c r="UC53" s="424"/>
      <c r="UD53" s="424"/>
      <c r="UE53" s="424"/>
      <c r="UF53" s="424"/>
      <c r="UG53" s="424"/>
      <c r="UH53" s="424"/>
      <c r="UI53" s="424"/>
      <c r="UJ53" s="424"/>
      <c r="UK53" s="424"/>
      <c r="UL53" s="424"/>
      <c r="UM53" s="424"/>
      <c r="UN53" s="424"/>
      <c r="UO53" s="424"/>
      <c r="UP53" s="424"/>
      <c r="UQ53" s="424"/>
      <c r="UR53" s="424"/>
      <c r="US53" s="424"/>
      <c r="UT53" s="424"/>
      <c r="UU53" s="424"/>
      <c r="UV53" s="424"/>
      <c r="UW53" s="424"/>
      <c r="UX53" s="424"/>
      <c r="UY53" s="424"/>
      <c r="UZ53" s="424"/>
      <c r="VA53" s="424"/>
      <c r="VB53" s="424"/>
      <c r="VC53" s="424"/>
      <c r="VD53" s="424"/>
      <c r="VE53" s="424"/>
      <c r="VF53" s="424"/>
      <c r="VG53" s="424"/>
      <c r="VH53" s="424"/>
      <c r="VI53" s="424"/>
      <c r="VJ53" s="424"/>
      <c r="VK53" s="424"/>
      <c r="VL53" s="424"/>
      <c r="VM53" s="424"/>
      <c r="VN53" s="424"/>
      <c r="VO53" s="424"/>
      <c r="VP53" s="424"/>
      <c r="VQ53" s="424"/>
      <c r="VR53" s="424"/>
      <c r="VS53" s="424"/>
      <c r="VT53" s="424"/>
      <c r="VU53" s="424"/>
      <c r="VV53" s="424"/>
      <c r="VW53" s="424"/>
      <c r="VX53" s="424"/>
      <c r="VY53" s="424"/>
      <c r="VZ53" s="424"/>
      <c r="WA53" s="424"/>
      <c r="WB53" s="424"/>
      <c r="WC53" s="424"/>
      <c r="WD53" s="424"/>
      <c r="WE53" s="424"/>
      <c r="WF53" s="424"/>
      <c r="WG53" s="424"/>
      <c r="WH53" s="424"/>
      <c r="WI53" s="424"/>
      <c r="WJ53" s="424"/>
      <c r="WK53" s="424"/>
      <c r="WL53" s="424"/>
      <c r="WM53" s="424"/>
      <c r="WN53" s="424"/>
      <c r="WO53" s="424"/>
      <c r="WP53" s="424"/>
      <c r="WQ53" s="424"/>
      <c r="WR53" s="424"/>
      <c r="WS53" s="424"/>
      <c r="WT53" s="424"/>
      <c r="WU53" s="424"/>
      <c r="WV53" s="424"/>
      <c r="WW53" s="424"/>
      <c r="WX53" s="424"/>
      <c r="WY53" s="424"/>
      <c r="WZ53" s="424"/>
      <c r="XA53" s="424"/>
      <c r="XB53" s="424"/>
      <c r="XC53" s="534"/>
      <c r="XD53" s="534"/>
      <c r="XE53" s="534"/>
      <c r="XF53" s="534"/>
      <c r="XG53" s="534"/>
      <c r="XH53" s="534"/>
      <c r="XI53" s="534"/>
      <c r="XJ53" s="534"/>
      <c r="XK53" s="534"/>
      <c r="XL53" s="534"/>
      <c r="XM53" s="534"/>
      <c r="XN53" s="534"/>
      <c r="XO53" s="534"/>
      <c r="XP53" s="534"/>
      <c r="XQ53" s="534"/>
      <c r="XR53" s="534"/>
      <c r="XS53" s="534"/>
      <c r="XT53" s="534"/>
      <c r="XU53" s="534"/>
      <c r="XV53" s="534"/>
      <c r="XW53" s="534"/>
      <c r="XX53" s="534"/>
      <c r="XY53" s="534"/>
      <c r="XZ53" s="534"/>
      <c r="YA53" s="534"/>
      <c r="YB53" s="534"/>
      <c r="YC53" s="534"/>
      <c r="YD53" s="534"/>
      <c r="YE53" s="534"/>
      <c r="YF53" s="534"/>
      <c r="YG53" s="534"/>
      <c r="YH53" s="534"/>
      <c r="YI53" s="534"/>
      <c r="YJ53" s="534"/>
      <c r="YK53" s="534"/>
      <c r="YL53" s="534"/>
      <c r="YM53" s="534"/>
      <c r="YN53" s="534"/>
      <c r="YO53" s="534"/>
      <c r="YP53" s="534"/>
      <c r="YQ53" s="534"/>
      <c r="YR53" s="534"/>
      <c r="YS53" s="534"/>
      <c r="YT53" s="534"/>
      <c r="YU53" s="534"/>
      <c r="YV53" s="534"/>
      <c r="YW53" s="534"/>
      <c r="YX53" s="534"/>
      <c r="YY53" s="534"/>
      <c r="YZ53" s="534"/>
      <c r="ZA53" s="534"/>
      <c r="ZB53" s="534"/>
      <c r="ZC53" s="534"/>
      <c r="ZD53" s="534"/>
      <c r="ZE53" s="534"/>
      <c r="ZF53" s="534"/>
      <c r="ZG53" s="534"/>
      <c r="ZH53" s="534"/>
      <c r="ZI53" s="534"/>
      <c r="ZJ53" s="535"/>
      <c r="ZK53" s="214"/>
      <c r="ZL53" s="214"/>
      <c r="ZM53" s="231"/>
      <c r="ZN53" s="231"/>
      <c r="ACI53" s="534"/>
      <c r="ACJ53" s="534"/>
      <c r="ACK53" s="534"/>
      <c r="ACL53" s="534"/>
      <c r="ACM53" s="534"/>
      <c r="ACN53" s="534"/>
      <c r="ACO53" s="534"/>
      <c r="ACP53" s="534"/>
      <c r="ACQ53" s="534"/>
      <c r="ACR53" s="534"/>
      <c r="ACS53" s="534"/>
      <c r="ACT53" s="534"/>
      <c r="ACU53" s="534"/>
      <c r="ACV53" s="534"/>
      <c r="ACW53" s="534"/>
      <c r="ACX53" s="534"/>
      <c r="ACY53" s="534"/>
      <c r="ACZ53" s="534"/>
      <c r="ADA53" s="534"/>
      <c r="ADB53" s="534"/>
      <c r="ADC53" s="534"/>
      <c r="ADD53" s="534"/>
      <c r="ADE53" s="534"/>
      <c r="ADF53" s="534"/>
      <c r="ADG53" s="534"/>
      <c r="ADH53" s="534"/>
      <c r="ADI53" s="534"/>
      <c r="ADJ53" s="534"/>
      <c r="AEP53" s="424"/>
      <c r="AEQ53" s="424"/>
      <c r="AER53" s="424"/>
      <c r="AES53" s="424"/>
      <c r="AET53" s="424"/>
      <c r="AEU53" s="424"/>
      <c r="AEV53" s="424"/>
      <c r="AEW53" s="424"/>
      <c r="AEX53" s="424"/>
      <c r="AEY53" s="536"/>
      <c r="AEZ53" s="536"/>
      <c r="AFA53" s="536"/>
      <c r="AFB53" s="536"/>
      <c r="ALG53" s="537"/>
      <c r="ALH53" s="537"/>
      <c r="ALI53" s="537"/>
      <c r="ALJ53" s="537"/>
      <c r="ALK53" s="537"/>
      <c r="ALL53" s="537"/>
      <c r="ALM53" s="537"/>
      <c r="ALN53" s="537"/>
      <c r="ALO53" s="537"/>
      <c r="ALP53" s="537"/>
      <c r="ALQ53" s="537"/>
      <c r="ALR53" s="537"/>
      <c r="ALS53" s="537"/>
      <c r="ALT53" s="537"/>
      <c r="BSN53" s="536"/>
      <c r="BSO53" s="536"/>
      <c r="BSP53" s="536"/>
      <c r="BSQ53" s="536"/>
      <c r="BSR53" s="536"/>
      <c r="BSS53" s="536"/>
      <c r="BST53" s="536"/>
      <c r="BSU53" s="536"/>
      <c r="BSV53" s="536"/>
      <c r="BSW53" s="536"/>
      <c r="BYB53" s="230"/>
      <c r="BYC53" s="230"/>
      <c r="BYD53" s="143"/>
      <c r="BYE53" s="143"/>
      <c r="BYF53" s="143"/>
      <c r="BYG53" s="143"/>
      <c r="BYH53" s="537"/>
      <c r="BYI53" s="537"/>
      <c r="BYJ53" s="537"/>
      <c r="BYK53" s="537"/>
      <c r="BYZ53" s="536"/>
      <c r="BZA53" s="536"/>
      <c r="BZB53" s="536"/>
      <c r="BZC53" s="536"/>
      <c r="BZD53" s="536"/>
      <c r="BZE53" s="536"/>
      <c r="BZF53" s="536"/>
      <c r="BZG53" s="536"/>
      <c r="BZH53" s="536"/>
      <c r="BZI53" s="536"/>
    </row>
    <row r="54" spans="26:1008 1860:2037" s="321" customFormat="1">
      <c r="Z54" s="228"/>
      <c r="AA54" s="228"/>
      <c r="AB54" s="228"/>
      <c r="AC54" s="228"/>
      <c r="AD54" s="228"/>
      <c r="AE54" s="311"/>
      <c r="AF54" s="228"/>
      <c r="AG54" s="228"/>
      <c r="AH54" s="228"/>
      <c r="AI54" s="228"/>
      <c r="AJ54" s="228"/>
      <c r="AK54" s="228"/>
      <c r="AL54" s="228"/>
      <c r="AM54" s="228"/>
      <c r="AN54" s="228"/>
      <c r="AO54" s="228"/>
      <c r="AP54" s="228"/>
      <c r="AQ54" s="228"/>
      <c r="AR54" s="228"/>
      <c r="AS54" s="228"/>
      <c r="AT54" s="228"/>
      <c r="AU54" s="228"/>
      <c r="AV54" s="228"/>
      <c r="AW54" s="228"/>
      <c r="AX54" s="228"/>
      <c r="AY54" s="228"/>
      <c r="AZ54" s="228"/>
      <c r="BA54" s="228"/>
      <c r="BB54" s="228"/>
      <c r="BC54" s="228"/>
      <c r="BD54" s="228"/>
      <c r="BE54" s="228"/>
      <c r="BF54" s="228"/>
      <c r="BG54" s="228"/>
      <c r="BH54" s="424"/>
      <c r="BI54" s="424"/>
      <c r="BJ54" s="424"/>
      <c r="BK54" s="424"/>
      <c r="BL54" s="424"/>
      <c r="BM54" s="424"/>
      <c r="BN54" s="424"/>
      <c r="BO54" s="424"/>
      <c r="BP54" s="424"/>
      <c r="BQ54" s="424"/>
      <c r="BR54" s="424"/>
      <c r="BS54" s="424"/>
      <c r="BT54" s="424"/>
      <c r="BU54" s="424"/>
      <c r="BV54" s="424"/>
      <c r="BW54" s="424"/>
      <c r="BX54" s="424"/>
      <c r="BY54" s="424"/>
      <c r="BZ54" s="424"/>
      <c r="CA54" s="424"/>
      <c r="CB54" s="424"/>
      <c r="CC54" s="424"/>
      <c r="CD54" s="424"/>
      <c r="CE54" s="424"/>
      <c r="CF54" s="424"/>
      <c r="CG54" s="424"/>
      <c r="CH54" s="424"/>
      <c r="CI54" s="424"/>
      <c r="CJ54" s="424"/>
      <c r="CK54" s="424"/>
      <c r="CL54" s="424"/>
      <c r="CM54" s="424"/>
      <c r="CN54" s="424"/>
      <c r="CO54" s="424"/>
      <c r="CP54" s="424"/>
      <c r="CQ54" s="424"/>
      <c r="CR54" s="424"/>
      <c r="CS54" s="424"/>
      <c r="CT54" s="424"/>
      <c r="CU54" s="424"/>
      <c r="CV54" s="424"/>
      <c r="CW54" s="424"/>
      <c r="CX54" s="424"/>
      <c r="CY54" s="424"/>
      <c r="CZ54" s="424"/>
      <c r="DA54" s="424"/>
      <c r="DB54" s="424"/>
      <c r="DC54" s="424"/>
      <c r="DD54" s="424"/>
      <c r="DE54" s="424"/>
      <c r="DF54" s="424"/>
      <c r="DG54" s="424"/>
      <c r="DH54" s="424"/>
      <c r="DI54" s="424"/>
      <c r="DJ54" s="424"/>
      <c r="DK54" s="424"/>
      <c r="DL54" s="424"/>
      <c r="DM54" s="424"/>
      <c r="DN54" s="424"/>
      <c r="DO54" s="424"/>
      <c r="DP54" s="424"/>
      <c r="DQ54" s="424"/>
      <c r="DR54" s="424"/>
      <c r="DS54" s="424"/>
      <c r="DT54" s="424"/>
      <c r="DU54" s="424"/>
      <c r="DV54" s="424"/>
      <c r="DW54" s="424"/>
      <c r="DX54" s="424"/>
      <c r="DY54" s="424"/>
      <c r="DZ54" s="424"/>
      <c r="EA54" s="424"/>
      <c r="EB54" s="424"/>
      <c r="EC54" s="424"/>
      <c r="ED54" s="424"/>
      <c r="EE54" s="424"/>
      <c r="EF54" s="424"/>
      <c r="EG54" s="424"/>
      <c r="EH54" s="424"/>
      <c r="EI54" s="424"/>
      <c r="EJ54" s="424"/>
      <c r="EK54" s="424"/>
      <c r="EL54" s="424"/>
      <c r="EM54" s="424"/>
      <c r="EN54" s="424"/>
      <c r="EO54" s="424"/>
      <c r="EP54" s="424"/>
      <c r="EQ54" s="424"/>
      <c r="ER54" s="424"/>
      <c r="ES54" s="424"/>
      <c r="ET54" s="424"/>
      <c r="EU54" s="424"/>
      <c r="EV54" s="424"/>
      <c r="EW54" s="424"/>
      <c r="EX54" s="424"/>
      <c r="EY54" s="424"/>
      <c r="EZ54" s="424"/>
      <c r="FA54" s="424"/>
      <c r="FB54" s="424"/>
      <c r="FC54" s="424"/>
      <c r="FD54" s="424"/>
      <c r="FE54" s="424"/>
      <c r="FF54" s="424"/>
      <c r="FG54" s="424"/>
      <c r="FH54" s="424"/>
      <c r="FI54" s="424"/>
      <c r="FJ54" s="424"/>
      <c r="FK54" s="424"/>
      <c r="FL54" s="424"/>
      <c r="FM54" s="424"/>
      <c r="FN54" s="424"/>
      <c r="FO54" s="21"/>
      <c r="FP54" s="424"/>
      <c r="FQ54" s="4"/>
      <c r="FR54" s="424"/>
      <c r="FS54" s="424"/>
      <c r="FT54" s="424"/>
      <c r="FU54" s="424"/>
      <c r="FV54" s="424"/>
      <c r="FW54" s="424"/>
      <c r="FX54" s="424"/>
      <c r="FY54" s="424"/>
      <c r="FZ54" s="424"/>
      <c r="GA54" s="424"/>
      <c r="GB54" s="424"/>
      <c r="GC54" s="424"/>
      <c r="GD54" s="424"/>
      <c r="GE54" s="424"/>
      <c r="GF54" s="424"/>
      <c r="GG54" s="424"/>
      <c r="GH54" s="424"/>
      <c r="GI54" s="424"/>
      <c r="GJ54" s="424"/>
      <c r="GK54" s="424"/>
      <c r="GL54" s="424"/>
      <c r="GM54" s="424"/>
      <c r="GN54" s="424"/>
      <c r="GO54" s="424"/>
      <c r="GP54" s="424"/>
      <c r="GQ54" s="424"/>
      <c r="GR54" s="424"/>
      <c r="GS54" s="424"/>
      <c r="GT54" s="424"/>
      <c r="GU54" s="424"/>
      <c r="GV54" s="424"/>
      <c r="GW54" s="424"/>
      <c r="GX54" s="424"/>
      <c r="GY54" s="424"/>
      <c r="GZ54" s="424"/>
      <c r="HA54" s="424"/>
      <c r="HB54" s="424"/>
      <c r="HC54" s="424"/>
      <c r="HD54" s="424"/>
      <c r="HE54" s="424"/>
      <c r="HF54" s="424"/>
      <c r="HG54" s="424"/>
      <c r="HH54" s="424"/>
      <c r="HI54" s="424"/>
      <c r="HJ54" s="424"/>
      <c r="HK54" s="424"/>
      <c r="HL54" s="424"/>
      <c r="HM54" s="424"/>
      <c r="HN54" s="424"/>
      <c r="HO54" s="424"/>
      <c r="HP54" s="424"/>
      <c r="HQ54" s="424"/>
      <c r="HR54" s="424"/>
      <c r="HS54" s="424"/>
      <c r="HT54" s="424"/>
      <c r="HU54" s="424"/>
      <c r="HV54" s="424"/>
      <c r="HW54" s="424"/>
      <c r="HX54" s="424"/>
      <c r="HY54" s="424"/>
      <c r="HZ54" s="424"/>
      <c r="IA54" s="424"/>
      <c r="IB54" s="424"/>
      <c r="IC54" s="424"/>
      <c r="ID54" s="424"/>
      <c r="IE54" s="424"/>
      <c r="IF54" s="424"/>
      <c r="IG54" s="424"/>
      <c r="IH54" s="424"/>
      <c r="II54" s="424"/>
      <c r="IJ54" s="424"/>
      <c r="IK54" s="424"/>
      <c r="IL54" s="424"/>
      <c r="IM54" s="424"/>
      <c r="IN54" s="424"/>
      <c r="IO54" s="424"/>
      <c r="IP54" s="424"/>
      <c r="IQ54" s="424"/>
      <c r="IR54" s="424"/>
      <c r="IS54" s="424"/>
      <c r="IT54" s="424"/>
      <c r="IU54" s="424"/>
      <c r="IV54" s="424"/>
      <c r="IW54" s="424"/>
      <c r="IX54" s="424"/>
      <c r="IY54" s="424"/>
      <c r="IZ54" s="424"/>
      <c r="JA54" s="424"/>
      <c r="JB54" s="424"/>
      <c r="JC54" s="424"/>
      <c r="JD54" s="424"/>
      <c r="JE54" s="424"/>
      <c r="JF54" s="424"/>
      <c r="JG54" s="424"/>
      <c r="JH54" s="424"/>
      <c r="JI54" s="424"/>
      <c r="JJ54" s="424"/>
      <c r="JK54" s="424"/>
      <c r="JL54" s="424"/>
      <c r="JM54" s="424"/>
      <c r="JN54" s="424"/>
      <c r="JO54" s="424"/>
      <c r="JP54" s="424"/>
      <c r="JQ54" s="424"/>
      <c r="JR54" s="424"/>
      <c r="JS54" s="424"/>
      <c r="JT54" s="424"/>
      <c r="JU54" s="424"/>
      <c r="JV54" s="424"/>
      <c r="JW54" s="424"/>
      <c r="JX54" s="424"/>
      <c r="JY54" s="424"/>
      <c r="JZ54" s="424"/>
      <c r="KA54" s="424"/>
      <c r="KV54" s="228"/>
      <c r="KW54" s="228"/>
      <c r="KX54" s="228"/>
      <c r="KY54" s="228"/>
      <c r="KZ54" s="228"/>
      <c r="LA54" s="228"/>
      <c r="LB54" s="228"/>
      <c r="LC54" s="228"/>
      <c r="NJ54" s="424"/>
      <c r="NK54" s="424"/>
      <c r="NL54" s="424"/>
      <c r="NM54" s="424"/>
      <c r="NN54" s="424"/>
      <c r="NO54" s="424"/>
      <c r="NP54" s="424"/>
      <c r="NQ54" s="424"/>
      <c r="NR54" s="424"/>
      <c r="NS54" s="424"/>
      <c r="NT54" s="424"/>
      <c r="NU54" s="228"/>
      <c r="NV54" s="228"/>
      <c r="NW54" s="228"/>
      <c r="NX54" s="228"/>
      <c r="NY54" s="228"/>
      <c r="NZ54" s="228"/>
      <c r="OA54" s="228"/>
      <c r="OB54" s="228"/>
      <c r="OC54" s="228"/>
      <c r="OD54" s="228"/>
      <c r="OE54" s="228"/>
      <c r="OF54" s="228"/>
      <c r="OG54" s="228"/>
      <c r="OH54" s="228"/>
      <c r="OI54" s="228"/>
      <c r="OJ54" s="228"/>
      <c r="OK54" s="424"/>
      <c r="OL54" s="424"/>
      <c r="OM54" s="424"/>
      <c r="ON54" s="424"/>
      <c r="OO54" s="424"/>
      <c r="OP54" s="424"/>
      <c r="OQ54" s="424"/>
      <c r="OR54" s="424"/>
      <c r="OS54" s="424"/>
      <c r="OT54" s="424"/>
      <c r="OU54" s="424"/>
      <c r="OV54" s="424"/>
      <c r="OW54" s="424"/>
      <c r="OX54" s="424"/>
      <c r="OY54" s="424"/>
      <c r="OZ54" s="424"/>
      <c r="PA54" s="424"/>
      <c r="PB54" s="424"/>
      <c r="PC54" s="424"/>
      <c r="PD54" s="424"/>
      <c r="PE54" s="424"/>
      <c r="PF54" s="424"/>
      <c r="PG54" s="424"/>
      <c r="PH54" s="424"/>
      <c r="PI54" s="424"/>
      <c r="PJ54" s="424"/>
      <c r="PK54" s="424"/>
      <c r="PL54" s="424"/>
      <c r="PM54" s="424"/>
      <c r="PN54" s="424"/>
      <c r="PO54" s="424"/>
      <c r="PP54" s="424"/>
      <c r="PQ54" s="424"/>
      <c r="PR54" s="424"/>
      <c r="PS54" s="424"/>
      <c r="PT54" s="424"/>
      <c r="PU54" s="424"/>
      <c r="PV54" s="424"/>
      <c r="PW54" s="424"/>
      <c r="PX54" s="424"/>
      <c r="PY54" s="424"/>
      <c r="PZ54" s="424"/>
      <c r="QA54" s="424"/>
      <c r="QB54" s="424"/>
      <c r="QC54" s="424"/>
      <c r="QD54" s="424"/>
      <c r="QE54" s="424"/>
      <c r="QF54" s="424"/>
      <c r="QG54" s="424"/>
      <c r="QH54" s="424"/>
      <c r="QI54" s="424"/>
      <c r="QJ54" s="424"/>
      <c r="QK54" s="424"/>
      <c r="QL54" s="424"/>
      <c r="QM54" s="424"/>
      <c r="QN54" s="424"/>
      <c r="QO54" s="424"/>
      <c r="QP54" s="424"/>
      <c r="QQ54" s="424"/>
      <c r="QR54" s="424"/>
      <c r="QS54" s="424"/>
      <c r="QT54" s="424"/>
      <c r="QU54" s="424"/>
      <c r="QV54" s="424"/>
      <c r="QW54" s="424"/>
      <c r="QX54" s="424"/>
      <c r="QY54" s="424"/>
      <c r="QZ54" s="424"/>
      <c r="RA54" s="424"/>
      <c r="RB54" s="424"/>
      <c r="RC54" s="424"/>
      <c r="RD54" s="424"/>
      <c r="RE54" s="424"/>
      <c r="RF54" s="424"/>
      <c r="RG54" s="424"/>
      <c r="RH54" s="424"/>
      <c r="RI54" s="424"/>
      <c r="RJ54" s="424"/>
      <c r="RK54" s="424"/>
      <c r="RL54" s="424"/>
      <c r="RM54" s="424"/>
      <c r="RN54" s="424"/>
      <c r="RO54" s="424"/>
      <c r="RP54" s="424"/>
      <c r="RQ54" s="424"/>
      <c r="RR54" s="424"/>
      <c r="RS54" s="424"/>
      <c r="RT54" s="424"/>
      <c r="RU54" s="424"/>
      <c r="RV54" s="424"/>
      <c r="RW54" s="424"/>
      <c r="RX54" s="424"/>
      <c r="RY54" s="424"/>
      <c r="RZ54" s="424"/>
      <c r="SA54" s="424"/>
      <c r="SB54" s="424"/>
      <c r="SC54" s="424"/>
      <c r="SD54" s="424"/>
      <c r="SE54" s="424"/>
      <c r="SF54" s="424"/>
      <c r="SG54" s="424"/>
      <c r="SH54" s="424"/>
      <c r="SI54" s="424"/>
      <c r="SJ54" s="424"/>
      <c r="SK54" s="424"/>
      <c r="SL54" s="424"/>
      <c r="SM54" s="424"/>
      <c r="SN54" s="424"/>
      <c r="SO54" s="424"/>
      <c r="SP54" s="424"/>
      <c r="SQ54" s="424"/>
      <c r="SR54" s="424"/>
      <c r="SS54" s="424"/>
      <c r="ST54" s="424"/>
      <c r="SU54" s="424"/>
      <c r="SV54" s="424"/>
      <c r="SW54" s="424"/>
      <c r="SX54" s="424"/>
      <c r="SY54" s="424"/>
      <c r="SZ54" s="424"/>
      <c r="TA54" s="424"/>
      <c r="TB54" s="424"/>
      <c r="TC54" s="424"/>
      <c r="TD54" s="424"/>
      <c r="TE54" s="424"/>
      <c r="TF54" s="424"/>
      <c r="TG54" s="424"/>
      <c r="TH54" s="424"/>
      <c r="TI54" s="424"/>
      <c r="TJ54" s="424"/>
      <c r="TK54" s="424"/>
      <c r="TL54" s="424"/>
      <c r="TM54" s="424"/>
      <c r="TN54" s="424"/>
      <c r="TO54" s="424"/>
      <c r="TP54" s="424"/>
      <c r="TQ54" s="424"/>
      <c r="TR54" s="424"/>
      <c r="TS54" s="424"/>
      <c r="TT54" s="424"/>
      <c r="TU54" s="424"/>
      <c r="TV54" s="424"/>
      <c r="TW54" s="424"/>
      <c r="TX54" s="424"/>
      <c r="TY54" s="424"/>
      <c r="TZ54" s="424"/>
      <c r="UA54" s="424"/>
      <c r="UB54" s="424"/>
      <c r="UC54" s="424"/>
      <c r="UD54" s="424"/>
      <c r="UE54" s="424"/>
      <c r="UF54" s="424"/>
      <c r="UG54" s="424"/>
      <c r="UH54" s="424"/>
      <c r="UI54" s="424"/>
      <c r="UJ54" s="424"/>
      <c r="UK54" s="424"/>
      <c r="UL54" s="424"/>
      <c r="UM54" s="424"/>
      <c r="UN54" s="424"/>
      <c r="UO54" s="424"/>
      <c r="UP54" s="424"/>
      <c r="UQ54" s="424"/>
      <c r="UR54" s="424"/>
      <c r="US54" s="424"/>
      <c r="UT54" s="424"/>
      <c r="UU54" s="424"/>
      <c r="UV54" s="424"/>
      <c r="UW54" s="424"/>
      <c r="UX54" s="424"/>
      <c r="UY54" s="424"/>
      <c r="UZ54" s="424"/>
      <c r="VA54" s="424"/>
      <c r="VB54" s="424"/>
      <c r="VC54" s="424"/>
      <c r="VD54" s="424"/>
      <c r="VE54" s="424"/>
      <c r="VF54" s="424"/>
      <c r="VG54" s="424"/>
      <c r="VH54" s="424"/>
      <c r="VI54" s="424"/>
      <c r="VJ54" s="424"/>
      <c r="VK54" s="424"/>
      <c r="VL54" s="424"/>
      <c r="VM54" s="424"/>
      <c r="VN54" s="424"/>
      <c r="VO54" s="424"/>
      <c r="VP54" s="424"/>
      <c r="VQ54" s="424"/>
      <c r="VR54" s="424"/>
      <c r="VS54" s="424"/>
      <c r="VT54" s="424"/>
      <c r="VU54" s="424"/>
      <c r="VV54" s="424"/>
      <c r="VW54" s="424"/>
      <c r="VX54" s="424"/>
      <c r="VY54" s="424"/>
      <c r="VZ54" s="424"/>
      <c r="WA54" s="424"/>
      <c r="WB54" s="424"/>
      <c r="WC54" s="424"/>
      <c r="WD54" s="424"/>
      <c r="WE54" s="424"/>
      <c r="WF54" s="424"/>
      <c r="WG54" s="424"/>
      <c r="WH54" s="424"/>
      <c r="WI54" s="424"/>
      <c r="WJ54" s="424"/>
      <c r="WK54" s="424"/>
      <c r="WL54" s="424"/>
      <c r="WM54" s="424"/>
      <c r="WN54" s="424"/>
      <c r="WO54" s="424"/>
      <c r="WP54" s="424"/>
      <c r="WQ54" s="424"/>
      <c r="WR54" s="424"/>
      <c r="WS54" s="424"/>
      <c r="WT54" s="424"/>
      <c r="WU54" s="424"/>
      <c r="WV54" s="424"/>
      <c r="WW54" s="424"/>
      <c r="WX54" s="424"/>
      <c r="WY54" s="424"/>
      <c r="WZ54" s="424"/>
      <c r="XA54" s="424"/>
      <c r="XB54" s="424"/>
      <c r="XC54" s="534"/>
      <c r="XD54" s="534"/>
      <c r="XE54" s="534"/>
      <c r="XF54" s="534"/>
      <c r="XG54" s="534"/>
      <c r="XH54" s="534"/>
      <c r="XI54" s="534"/>
      <c r="XJ54" s="534"/>
      <c r="XK54" s="534"/>
      <c r="XL54" s="534"/>
      <c r="XM54" s="534"/>
      <c r="XN54" s="534"/>
      <c r="XO54" s="534"/>
      <c r="XP54" s="534"/>
      <c r="XQ54" s="534"/>
      <c r="XR54" s="534"/>
      <c r="XS54" s="534"/>
      <c r="XT54" s="534"/>
      <c r="XU54" s="534"/>
      <c r="XV54" s="534"/>
      <c r="XW54" s="534"/>
      <c r="XX54" s="534"/>
      <c r="XY54" s="534"/>
      <c r="XZ54" s="534"/>
      <c r="YA54" s="534"/>
      <c r="YB54" s="534"/>
      <c r="YC54" s="534"/>
      <c r="YD54" s="534"/>
      <c r="YE54" s="534"/>
      <c r="YF54" s="534"/>
      <c r="YG54" s="534"/>
      <c r="YH54" s="534"/>
      <c r="YI54" s="534"/>
      <c r="YJ54" s="534"/>
      <c r="YK54" s="534"/>
      <c r="YL54" s="534"/>
      <c r="YM54" s="534"/>
      <c r="YN54" s="534"/>
      <c r="YO54" s="534"/>
      <c r="YP54" s="534"/>
      <c r="YQ54" s="534"/>
      <c r="YR54" s="534"/>
      <c r="YS54" s="534"/>
      <c r="YT54" s="534"/>
      <c r="YU54" s="534"/>
      <c r="YV54" s="534"/>
      <c r="YW54" s="534"/>
      <c r="YX54" s="534"/>
      <c r="YY54" s="534"/>
      <c r="YZ54" s="534"/>
      <c r="ZA54" s="534"/>
      <c r="ZB54" s="534"/>
      <c r="ZC54" s="534"/>
      <c r="ZD54" s="534"/>
      <c r="ZE54" s="534"/>
      <c r="ZF54" s="534"/>
      <c r="ZG54" s="534"/>
      <c r="ZH54" s="534"/>
      <c r="ZI54" s="534"/>
      <c r="ZJ54" s="535"/>
      <c r="ZK54" s="214"/>
      <c r="ZL54" s="214"/>
      <c r="ZM54" s="231"/>
      <c r="ZN54" s="231"/>
      <c r="ACI54" s="534"/>
      <c r="ACJ54" s="534"/>
      <c r="ACK54" s="534"/>
      <c r="ACL54" s="534"/>
      <c r="ACM54" s="534"/>
      <c r="ACN54" s="534"/>
      <c r="ACO54" s="534"/>
      <c r="ACP54" s="534"/>
      <c r="ACQ54" s="534"/>
      <c r="ACR54" s="534"/>
      <c r="ACS54" s="534"/>
      <c r="ACT54" s="534"/>
      <c r="ACU54" s="534"/>
      <c r="ACV54" s="534"/>
      <c r="ACW54" s="534"/>
      <c r="ACX54" s="534"/>
      <c r="ACY54" s="534"/>
      <c r="ACZ54" s="534"/>
      <c r="ADA54" s="534"/>
      <c r="ADB54" s="534"/>
      <c r="ADC54" s="534"/>
      <c r="ADD54" s="534"/>
      <c r="ADE54" s="534"/>
      <c r="ADF54" s="534"/>
      <c r="ADG54" s="534"/>
      <c r="ADH54" s="534"/>
      <c r="ADI54" s="534"/>
      <c r="ADJ54" s="534"/>
      <c r="AEP54" s="424"/>
      <c r="AEQ54" s="424"/>
      <c r="AER54" s="424"/>
      <c r="AES54" s="424"/>
      <c r="AET54" s="424"/>
      <c r="AEU54" s="424"/>
      <c r="AEV54" s="424"/>
      <c r="AEW54" s="424"/>
      <c r="AEX54" s="424"/>
      <c r="AEY54" s="536"/>
      <c r="AEZ54" s="536"/>
      <c r="AFA54" s="536"/>
      <c r="AFB54" s="536"/>
      <c r="ALG54" s="537"/>
      <c r="ALH54" s="537"/>
      <c r="ALI54" s="537"/>
      <c r="ALJ54" s="537"/>
      <c r="ALK54" s="537"/>
      <c r="ALL54" s="537"/>
      <c r="ALM54" s="537"/>
      <c r="ALN54" s="537"/>
      <c r="ALO54" s="537"/>
      <c r="ALP54" s="537"/>
      <c r="ALQ54" s="537"/>
      <c r="ALR54" s="537"/>
      <c r="ALS54" s="537"/>
      <c r="ALT54" s="537"/>
      <c r="BSN54" s="536"/>
      <c r="BSO54" s="536"/>
      <c r="BSP54" s="536"/>
      <c r="BSQ54" s="536"/>
      <c r="BSR54" s="536"/>
      <c r="BSS54" s="536"/>
      <c r="BST54" s="536"/>
      <c r="BSU54" s="536"/>
      <c r="BSV54" s="536"/>
      <c r="BSW54" s="536"/>
      <c r="BYB54" s="230"/>
      <c r="BYC54" s="230"/>
      <c r="BYD54" s="143"/>
      <c r="BYE54" s="143"/>
      <c r="BYF54" s="143"/>
      <c r="BYG54" s="143"/>
      <c r="BYH54" s="537"/>
      <c r="BYI54" s="537"/>
      <c r="BYJ54" s="537"/>
      <c r="BYK54" s="537"/>
      <c r="BYZ54" s="536"/>
      <c r="BZA54" s="536"/>
      <c r="BZB54" s="536"/>
      <c r="BZC54" s="536"/>
      <c r="BZD54" s="536"/>
      <c r="BZE54" s="536"/>
      <c r="BZF54" s="536"/>
      <c r="BZG54" s="536"/>
      <c r="BZH54" s="536"/>
      <c r="BZI54" s="536"/>
    </row>
    <row r="55" spans="26:1008 1860:2037" s="321" customFormat="1">
      <c r="Z55" s="228"/>
      <c r="AA55" s="228"/>
      <c r="AB55" s="228"/>
      <c r="AC55" s="228"/>
      <c r="AD55" s="228"/>
      <c r="AE55" s="311"/>
      <c r="AF55" s="228"/>
      <c r="AG55" s="228"/>
      <c r="AH55" s="228"/>
      <c r="AI55" s="228"/>
      <c r="AJ55" s="228"/>
      <c r="AK55" s="228"/>
      <c r="AL55" s="228"/>
      <c r="AM55" s="228"/>
      <c r="AN55" s="228"/>
      <c r="AO55" s="228"/>
      <c r="AP55" s="228"/>
      <c r="AQ55" s="228"/>
      <c r="AR55" s="228"/>
      <c r="AS55" s="228"/>
      <c r="AT55" s="228"/>
      <c r="AU55" s="228"/>
      <c r="AV55" s="228"/>
      <c r="AW55" s="228"/>
      <c r="AX55" s="228"/>
      <c r="AY55" s="228"/>
      <c r="AZ55" s="228"/>
      <c r="BA55" s="228"/>
      <c r="BB55" s="228"/>
      <c r="BC55" s="228"/>
      <c r="BD55" s="228"/>
      <c r="BE55" s="228"/>
      <c r="BF55" s="228"/>
      <c r="BG55" s="228"/>
      <c r="BH55" s="424"/>
      <c r="BI55" s="424"/>
      <c r="BJ55" s="424"/>
      <c r="BK55" s="424"/>
      <c r="BL55" s="424"/>
      <c r="BM55" s="424"/>
      <c r="BN55" s="424"/>
      <c r="BO55" s="424"/>
      <c r="BP55" s="424"/>
      <c r="BQ55" s="424"/>
      <c r="BR55" s="424"/>
      <c r="BS55" s="424"/>
      <c r="BT55" s="424"/>
      <c r="BU55" s="424"/>
      <c r="BV55" s="424"/>
      <c r="BW55" s="424"/>
      <c r="BX55" s="424"/>
      <c r="BY55" s="424"/>
      <c r="BZ55" s="424"/>
      <c r="CA55" s="424"/>
      <c r="CB55" s="424"/>
      <c r="CC55" s="424"/>
      <c r="CD55" s="424"/>
      <c r="CE55" s="424"/>
      <c r="CF55" s="424"/>
      <c r="CG55" s="424"/>
      <c r="CH55" s="424"/>
      <c r="CI55" s="424"/>
      <c r="CJ55" s="424"/>
      <c r="CK55" s="424"/>
      <c r="CL55" s="424"/>
      <c r="CM55" s="424"/>
      <c r="CN55" s="424"/>
      <c r="CO55" s="424"/>
      <c r="CP55" s="424"/>
      <c r="CQ55" s="424"/>
      <c r="CR55" s="424"/>
      <c r="CS55" s="424"/>
      <c r="CT55" s="424"/>
      <c r="CU55" s="424"/>
      <c r="CV55" s="424"/>
      <c r="CW55" s="424"/>
      <c r="CX55" s="424"/>
      <c r="CY55" s="424"/>
      <c r="CZ55" s="424"/>
      <c r="DA55" s="424"/>
      <c r="DB55" s="424"/>
      <c r="DC55" s="424"/>
      <c r="DD55" s="424"/>
      <c r="DE55" s="424"/>
      <c r="DF55" s="424"/>
      <c r="DG55" s="424"/>
      <c r="DH55" s="424"/>
      <c r="DI55" s="424"/>
      <c r="DJ55" s="424"/>
      <c r="DK55" s="424"/>
      <c r="DL55" s="424"/>
      <c r="DM55" s="424"/>
      <c r="DN55" s="424"/>
      <c r="DO55" s="424"/>
      <c r="DP55" s="424"/>
      <c r="DQ55" s="424"/>
      <c r="DR55" s="424"/>
      <c r="DS55" s="424"/>
      <c r="DT55" s="424"/>
      <c r="DU55" s="424"/>
      <c r="DV55" s="424"/>
      <c r="DW55" s="424"/>
      <c r="DX55" s="424"/>
      <c r="DY55" s="424"/>
      <c r="DZ55" s="424"/>
      <c r="EA55" s="424"/>
      <c r="EB55" s="424"/>
      <c r="EC55" s="424"/>
      <c r="ED55" s="424"/>
      <c r="EE55" s="424"/>
      <c r="EF55" s="424"/>
      <c r="EG55" s="424"/>
      <c r="EH55" s="424"/>
      <c r="EI55" s="424"/>
      <c r="EJ55" s="424"/>
      <c r="EK55" s="424"/>
      <c r="EL55" s="424"/>
      <c r="EM55" s="424"/>
      <c r="EN55" s="424"/>
      <c r="EO55" s="424"/>
      <c r="EP55" s="424"/>
      <c r="EQ55" s="424"/>
      <c r="ER55" s="424"/>
      <c r="ES55" s="424"/>
      <c r="ET55" s="424"/>
      <c r="EU55" s="424"/>
      <c r="EV55" s="424"/>
      <c r="EW55" s="424"/>
      <c r="EX55" s="424"/>
      <c r="EY55" s="424"/>
      <c r="EZ55" s="424"/>
      <c r="FA55" s="424"/>
      <c r="FB55" s="424"/>
      <c r="FC55" s="424"/>
      <c r="FD55" s="424"/>
      <c r="FE55" s="424"/>
      <c r="FF55" s="424"/>
      <c r="FG55" s="424"/>
      <c r="FH55" s="424"/>
      <c r="FI55" s="424"/>
      <c r="FJ55" s="424"/>
      <c r="FK55" s="424"/>
      <c r="FL55" s="424"/>
      <c r="FM55" s="424"/>
      <c r="FN55" s="424"/>
      <c r="FO55" s="21"/>
      <c r="FP55" s="424"/>
      <c r="FQ55" s="4"/>
      <c r="FR55" s="424"/>
      <c r="FS55" s="424"/>
      <c r="FT55" s="424"/>
      <c r="FU55" s="424"/>
      <c r="FV55" s="424"/>
      <c r="FW55" s="424"/>
      <c r="FX55" s="424"/>
      <c r="FY55" s="424"/>
      <c r="FZ55" s="424"/>
      <c r="GA55" s="424"/>
      <c r="GB55" s="424"/>
      <c r="GC55" s="424"/>
      <c r="GD55" s="424"/>
      <c r="GE55" s="424"/>
      <c r="GF55" s="424"/>
      <c r="GG55" s="424"/>
      <c r="GH55" s="424"/>
      <c r="GI55" s="424"/>
      <c r="GJ55" s="424"/>
      <c r="GK55" s="424"/>
      <c r="GL55" s="424"/>
      <c r="GM55" s="424"/>
      <c r="GN55" s="424"/>
      <c r="GO55" s="424"/>
      <c r="GP55" s="424"/>
      <c r="GQ55" s="424"/>
      <c r="GR55" s="424"/>
      <c r="GS55" s="424"/>
      <c r="GT55" s="424"/>
      <c r="GU55" s="424"/>
      <c r="GV55" s="424"/>
      <c r="GW55" s="424"/>
      <c r="GX55" s="424"/>
      <c r="GY55" s="424"/>
      <c r="GZ55" s="424"/>
      <c r="HA55" s="424"/>
      <c r="HB55" s="424"/>
      <c r="HC55" s="424"/>
      <c r="HD55" s="424"/>
      <c r="HE55" s="424"/>
      <c r="HF55" s="424"/>
      <c r="HG55" s="424"/>
      <c r="HH55" s="424"/>
      <c r="HI55" s="424"/>
      <c r="HJ55" s="424"/>
      <c r="HK55" s="424"/>
      <c r="HL55" s="424"/>
      <c r="HM55" s="424"/>
      <c r="HN55" s="424"/>
      <c r="HO55" s="424"/>
      <c r="HP55" s="424"/>
      <c r="HQ55" s="424"/>
      <c r="HR55" s="424"/>
      <c r="HS55" s="424"/>
      <c r="HT55" s="424"/>
      <c r="HU55" s="424"/>
      <c r="HV55" s="424"/>
      <c r="HW55" s="424"/>
      <c r="HX55" s="424"/>
      <c r="HY55" s="424"/>
      <c r="HZ55" s="424"/>
      <c r="IA55" s="424"/>
      <c r="IB55" s="424"/>
      <c r="IC55" s="424"/>
      <c r="ID55" s="424"/>
      <c r="IE55" s="424"/>
      <c r="IF55" s="424"/>
      <c r="IG55" s="424"/>
      <c r="IH55" s="424"/>
      <c r="II55" s="424"/>
      <c r="IJ55" s="424"/>
      <c r="IK55" s="424"/>
      <c r="IL55" s="424"/>
      <c r="IM55" s="424"/>
      <c r="IN55" s="424"/>
      <c r="IO55" s="424"/>
      <c r="IP55" s="424"/>
      <c r="IQ55" s="424"/>
      <c r="IR55" s="424"/>
      <c r="IS55" s="424"/>
      <c r="IT55" s="424"/>
      <c r="IU55" s="424"/>
      <c r="IV55" s="424"/>
      <c r="IW55" s="424"/>
      <c r="IX55" s="424"/>
      <c r="IY55" s="424"/>
      <c r="IZ55" s="424"/>
      <c r="JA55" s="424"/>
      <c r="JB55" s="424"/>
      <c r="JC55" s="424"/>
      <c r="JD55" s="424"/>
      <c r="JE55" s="424"/>
      <c r="JF55" s="424"/>
      <c r="JG55" s="424"/>
      <c r="JH55" s="424"/>
      <c r="JI55" s="424"/>
      <c r="JJ55" s="424"/>
      <c r="JK55" s="424"/>
      <c r="JL55" s="424"/>
      <c r="JM55" s="424"/>
      <c r="JN55" s="424"/>
      <c r="JO55" s="424"/>
      <c r="JP55" s="424"/>
      <c r="JQ55" s="424"/>
      <c r="JR55" s="424"/>
      <c r="JS55" s="424"/>
      <c r="JT55" s="424"/>
      <c r="JU55" s="424"/>
      <c r="JV55" s="424"/>
      <c r="JW55" s="424"/>
      <c r="JX55" s="424"/>
      <c r="JY55" s="424"/>
      <c r="JZ55" s="424"/>
      <c r="KA55" s="424"/>
      <c r="KV55" s="228"/>
      <c r="KW55" s="228"/>
      <c r="KX55" s="228"/>
      <c r="KY55" s="228"/>
      <c r="KZ55" s="228"/>
      <c r="LA55" s="228"/>
      <c r="LB55" s="228"/>
      <c r="LC55" s="228"/>
      <c r="NJ55" s="424"/>
      <c r="NK55" s="424"/>
      <c r="NL55" s="424"/>
      <c r="NM55" s="424"/>
      <c r="NN55" s="424"/>
      <c r="NO55" s="424"/>
      <c r="NP55" s="424"/>
      <c r="NQ55" s="424"/>
      <c r="NR55" s="424"/>
      <c r="NS55" s="424"/>
      <c r="NT55" s="424"/>
      <c r="NU55" s="228"/>
      <c r="NV55" s="228"/>
      <c r="NW55" s="228"/>
      <c r="NX55" s="228"/>
      <c r="NY55" s="228"/>
      <c r="NZ55" s="228"/>
      <c r="OA55" s="228"/>
      <c r="OB55" s="228"/>
      <c r="OC55" s="228"/>
      <c r="OD55" s="228"/>
      <c r="OE55" s="228"/>
      <c r="OF55" s="228"/>
      <c r="OG55" s="228"/>
      <c r="OH55" s="228"/>
      <c r="OI55" s="228"/>
      <c r="OJ55" s="228"/>
      <c r="OK55" s="424"/>
      <c r="OL55" s="424"/>
      <c r="OM55" s="424"/>
      <c r="ON55" s="424"/>
      <c r="OO55" s="424"/>
      <c r="OP55" s="424"/>
      <c r="OQ55" s="424"/>
      <c r="OR55" s="424"/>
      <c r="OS55" s="424"/>
      <c r="OT55" s="424"/>
      <c r="OU55" s="424"/>
      <c r="OV55" s="424"/>
      <c r="OW55" s="424"/>
      <c r="OX55" s="424"/>
      <c r="OY55" s="424"/>
      <c r="OZ55" s="424"/>
      <c r="PA55" s="424"/>
      <c r="PB55" s="424"/>
      <c r="PC55" s="424"/>
      <c r="PD55" s="424"/>
      <c r="PE55" s="424"/>
      <c r="PF55" s="424"/>
      <c r="PG55" s="424"/>
      <c r="PH55" s="424"/>
      <c r="PI55" s="424"/>
      <c r="PJ55" s="424"/>
      <c r="PK55" s="424"/>
      <c r="PL55" s="424"/>
      <c r="PM55" s="424"/>
      <c r="PN55" s="424"/>
      <c r="PO55" s="424"/>
      <c r="PP55" s="424"/>
      <c r="PQ55" s="424"/>
      <c r="PR55" s="424"/>
      <c r="PS55" s="424"/>
      <c r="PT55" s="424"/>
      <c r="PU55" s="424"/>
      <c r="PV55" s="424"/>
      <c r="PW55" s="424"/>
      <c r="PX55" s="424"/>
      <c r="PY55" s="424"/>
      <c r="PZ55" s="424"/>
      <c r="QA55" s="424"/>
      <c r="QB55" s="424"/>
      <c r="QC55" s="424"/>
      <c r="QD55" s="424"/>
      <c r="QE55" s="424"/>
      <c r="QF55" s="424"/>
      <c r="QG55" s="424"/>
      <c r="QH55" s="424"/>
      <c r="QI55" s="424"/>
      <c r="QJ55" s="424"/>
      <c r="QK55" s="424"/>
      <c r="QL55" s="424"/>
      <c r="QM55" s="424"/>
      <c r="QN55" s="424"/>
      <c r="QO55" s="424"/>
      <c r="QP55" s="424"/>
      <c r="QQ55" s="424"/>
      <c r="QR55" s="424"/>
      <c r="QS55" s="424"/>
      <c r="QT55" s="424"/>
      <c r="QU55" s="424"/>
      <c r="QV55" s="424"/>
      <c r="QW55" s="424"/>
      <c r="QX55" s="424"/>
      <c r="QY55" s="424"/>
      <c r="QZ55" s="424"/>
      <c r="RA55" s="424"/>
      <c r="RB55" s="424"/>
      <c r="RC55" s="424"/>
      <c r="RD55" s="424"/>
      <c r="RE55" s="424"/>
      <c r="RF55" s="424"/>
      <c r="RG55" s="424"/>
      <c r="RH55" s="424"/>
      <c r="RI55" s="424"/>
      <c r="RJ55" s="424"/>
      <c r="RK55" s="424"/>
      <c r="RL55" s="424"/>
      <c r="RM55" s="424"/>
      <c r="RN55" s="424"/>
      <c r="RO55" s="424"/>
      <c r="RP55" s="424"/>
      <c r="RQ55" s="424"/>
      <c r="RR55" s="424"/>
      <c r="RS55" s="424"/>
      <c r="RT55" s="424"/>
      <c r="RU55" s="424"/>
      <c r="RV55" s="424"/>
      <c r="RW55" s="424"/>
      <c r="RX55" s="424"/>
      <c r="RY55" s="424"/>
      <c r="RZ55" s="424"/>
      <c r="SA55" s="424"/>
      <c r="SB55" s="424"/>
      <c r="SC55" s="424"/>
      <c r="SD55" s="424"/>
      <c r="SE55" s="424"/>
      <c r="SF55" s="424"/>
      <c r="SG55" s="424"/>
      <c r="SH55" s="424"/>
      <c r="SI55" s="424"/>
      <c r="SJ55" s="424"/>
      <c r="SK55" s="424"/>
      <c r="SL55" s="424"/>
      <c r="SM55" s="424"/>
      <c r="SN55" s="424"/>
      <c r="SO55" s="424"/>
      <c r="SP55" s="424"/>
      <c r="SQ55" s="424"/>
      <c r="SR55" s="424"/>
      <c r="SS55" s="424"/>
      <c r="ST55" s="424"/>
      <c r="SU55" s="424"/>
      <c r="SV55" s="424"/>
      <c r="SW55" s="424"/>
      <c r="SX55" s="424"/>
      <c r="SY55" s="424"/>
      <c r="SZ55" s="424"/>
      <c r="TA55" s="424"/>
      <c r="TB55" s="424"/>
      <c r="TC55" s="424"/>
      <c r="TD55" s="424"/>
      <c r="TE55" s="424"/>
      <c r="TF55" s="424"/>
      <c r="TG55" s="424"/>
      <c r="TH55" s="424"/>
      <c r="TI55" s="424"/>
      <c r="TJ55" s="424"/>
      <c r="TK55" s="424"/>
      <c r="TL55" s="424"/>
      <c r="TM55" s="424"/>
      <c r="TN55" s="424"/>
      <c r="TO55" s="424"/>
      <c r="TP55" s="424"/>
      <c r="TQ55" s="424"/>
      <c r="TR55" s="424"/>
      <c r="TS55" s="424"/>
      <c r="TT55" s="424"/>
      <c r="TU55" s="424"/>
      <c r="TV55" s="424"/>
      <c r="TW55" s="424"/>
      <c r="TX55" s="424"/>
      <c r="TY55" s="424"/>
      <c r="TZ55" s="424"/>
      <c r="UA55" s="424"/>
      <c r="UB55" s="424"/>
      <c r="UC55" s="424"/>
      <c r="UD55" s="424"/>
      <c r="UE55" s="424"/>
      <c r="UF55" s="424"/>
      <c r="UG55" s="424"/>
      <c r="UH55" s="424"/>
      <c r="UI55" s="424"/>
      <c r="UJ55" s="424"/>
      <c r="UK55" s="424"/>
      <c r="UL55" s="424"/>
      <c r="UM55" s="424"/>
      <c r="UN55" s="424"/>
      <c r="UO55" s="424"/>
      <c r="UP55" s="424"/>
      <c r="UQ55" s="424"/>
      <c r="UR55" s="424"/>
      <c r="US55" s="424"/>
      <c r="UT55" s="424"/>
      <c r="UU55" s="424"/>
      <c r="UV55" s="424"/>
      <c r="UW55" s="424"/>
      <c r="UX55" s="424"/>
      <c r="UY55" s="424"/>
      <c r="UZ55" s="424"/>
      <c r="VA55" s="424"/>
      <c r="VB55" s="424"/>
      <c r="VC55" s="424"/>
      <c r="VD55" s="424"/>
      <c r="VE55" s="424"/>
      <c r="VF55" s="424"/>
      <c r="VG55" s="424"/>
      <c r="VH55" s="424"/>
      <c r="VI55" s="424"/>
      <c r="VJ55" s="424"/>
      <c r="VK55" s="424"/>
      <c r="VL55" s="424"/>
      <c r="VM55" s="424"/>
      <c r="VN55" s="424"/>
      <c r="VO55" s="424"/>
      <c r="VP55" s="424"/>
      <c r="VQ55" s="424"/>
      <c r="VR55" s="424"/>
      <c r="VS55" s="424"/>
      <c r="VT55" s="424"/>
      <c r="VU55" s="424"/>
      <c r="VV55" s="424"/>
      <c r="VW55" s="424"/>
      <c r="VX55" s="424"/>
      <c r="VY55" s="424"/>
      <c r="VZ55" s="424"/>
      <c r="WA55" s="424"/>
      <c r="WB55" s="424"/>
      <c r="WC55" s="424"/>
      <c r="WD55" s="424"/>
      <c r="WE55" s="424"/>
      <c r="WF55" s="424"/>
      <c r="WG55" s="424"/>
      <c r="WH55" s="424"/>
      <c r="WI55" s="424"/>
      <c r="WJ55" s="424"/>
      <c r="WK55" s="424"/>
      <c r="WL55" s="424"/>
      <c r="WM55" s="424"/>
      <c r="WN55" s="424"/>
      <c r="WO55" s="424"/>
      <c r="WP55" s="424"/>
      <c r="WQ55" s="424"/>
      <c r="WR55" s="424"/>
      <c r="WS55" s="424"/>
      <c r="WT55" s="424"/>
      <c r="WU55" s="424"/>
      <c r="WV55" s="424"/>
      <c r="WW55" s="424"/>
      <c r="WX55" s="424"/>
      <c r="WY55" s="424"/>
      <c r="WZ55" s="424"/>
      <c r="XA55" s="424"/>
      <c r="XB55" s="424"/>
      <c r="XC55" s="534"/>
      <c r="XD55" s="534"/>
      <c r="XE55" s="534"/>
      <c r="XF55" s="534"/>
      <c r="XG55" s="534"/>
      <c r="XH55" s="534"/>
      <c r="XI55" s="534"/>
      <c r="XJ55" s="534"/>
      <c r="XK55" s="534"/>
      <c r="XL55" s="534"/>
      <c r="XM55" s="534"/>
      <c r="XN55" s="534"/>
      <c r="XO55" s="534"/>
      <c r="XP55" s="534"/>
      <c r="XQ55" s="534"/>
      <c r="XR55" s="534"/>
      <c r="XS55" s="534"/>
      <c r="XT55" s="534"/>
      <c r="XU55" s="534"/>
      <c r="XV55" s="534"/>
      <c r="XW55" s="534"/>
      <c r="XX55" s="534"/>
      <c r="XY55" s="534"/>
      <c r="XZ55" s="534"/>
      <c r="YA55" s="534"/>
      <c r="YB55" s="534"/>
      <c r="YC55" s="534"/>
      <c r="YD55" s="534"/>
      <c r="YE55" s="534"/>
      <c r="YF55" s="534"/>
      <c r="YG55" s="534"/>
      <c r="YH55" s="534"/>
      <c r="YI55" s="534"/>
      <c r="YJ55" s="534"/>
      <c r="YK55" s="534"/>
      <c r="YL55" s="534"/>
      <c r="YM55" s="534"/>
      <c r="YN55" s="534"/>
      <c r="YO55" s="534"/>
      <c r="YP55" s="534"/>
      <c r="YQ55" s="534"/>
      <c r="YR55" s="534"/>
      <c r="YS55" s="534"/>
      <c r="YT55" s="534"/>
      <c r="YU55" s="534"/>
      <c r="YV55" s="534"/>
      <c r="YW55" s="534"/>
      <c r="YX55" s="534"/>
      <c r="YY55" s="534"/>
      <c r="YZ55" s="534"/>
      <c r="ZA55" s="534"/>
      <c r="ZB55" s="534"/>
      <c r="ZC55" s="534"/>
      <c r="ZD55" s="534"/>
      <c r="ZE55" s="534"/>
      <c r="ZF55" s="534"/>
      <c r="ZG55" s="534"/>
      <c r="ZH55" s="534"/>
      <c r="ZI55" s="534"/>
      <c r="ZJ55" s="535"/>
      <c r="ZK55" s="214"/>
      <c r="ZL55" s="214"/>
      <c r="ZM55" s="231"/>
      <c r="ZN55" s="231"/>
      <c r="ACI55" s="534"/>
      <c r="ACJ55" s="534"/>
      <c r="ACK55" s="534"/>
      <c r="ACL55" s="534"/>
      <c r="ACM55" s="534"/>
      <c r="ACN55" s="534"/>
      <c r="ACO55" s="534"/>
      <c r="ACP55" s="534"/>
      <c r="ACQ55" s="534"/>
      <c r="ACR55" s="534"/>
      <c r="ACS55" s="534"/>
      <c r="ACT55" s="534"/>
      <c r="ACU55" s="534"/>
      <c r="ACV55" s="534"/>
      <c r="ACW55" s="534"/>
      <c r="ACX55" s="534"/>
      <c r="ACY55" s="534"/>
      <c r="ACZ55" s="534"/>
      <c r="ADA55" s="534"/>
      <c r="ADB55" s="534"/>
      <c r="ADC55" s="534"/>
      <c r="ADD55" s="534"/>
      <c r="ADE55" s="534"/>
      <c r="ADF55" s="534"/>
      <c r="ADG55" s="534"/>
      <c r="ADH55" s="534"/>
      <c r="ADI55" s="534"/>
      <c r="ADJ55" s="534"/>
      <c r="AEP55" s="424"/>
      <c r="AEQ55" s="424"/>
      <c r="AER55" s="424"/>
      <c r="AES55" s="424"/>
      <c r="AET55" s="424"/>
      <c r="AEU55" s="424"/>
      <c r="AEV55" s="424"/>
      <c r="AEW55" s="424"/>
      <c r="AEX55" s="424"/>
      <c r="AEY55" s="536"/>
      <c r="AEZ55" s="536"/>
      <c r="AFA55" s="536"/>
      <c r="AFB55" s="536"/>
      <c r="ALG55" s="537"/>
      <c r="ALH55" s="537"/>
      <c r="ALI55" s="537"/>
      <c r="ALJ55" s="537"/>
      <c r="ALK55" s="537"/>
      <c r="ALL55" s="537"/>
      <c r="ALM55" s="537"/>
      <c r="ALN55" s="537"/>
      <c r="ALO55" s="537"/>
      <c r="ALP55" s="537"/>
      <c r="ALQ55" s="537"/>
      <c r="ALR55" s="537"/>
      <c r="ALS55" s="537"/>
      <c r="ALT55" s="537"/>
      <c r="BSN55" s="536"/>
      <c r="BSO55" s="536"/>
      <c r="BSP55" s="536"/>
      <c r="BSQ55" s="536"/>
      <c r="BSR55" s="536"/>
      <c r="BSS55" s="536"/>
      <c r="BST55" s="536"/>
      <c r="BSU55" s="536"/>
      <c r="BSV55" s="536"/>
      <c r="BSW55" s="536"/>
      <c r="BYB55" s="230"/>
      <c r="BYC55" s="230"/>
      <c r="BYD55" s="143"/>
      <c r="BYE55" s="143"/>
      <c r="BYF55" s="143"/>
      <c r="BYG55" s="143"/>
      <c r="BYH55" s="537"/>
      <c r="BYI55" s="537"/>
      <c r="BYJ55" s="537"/>
      <c r="BYK55" s="537"/>
      <c r="BYZ55" s="536"/>
      <c r="BZA55" s="536"/>
      <c r="BZB55" s="536"/>
      <c r="BZC55" s="536"/>
      <c r="BZD55" s="536"/>
      <c r="BZE55" s="536"/>
      <c r="BZF55" s="536"/>
      <c r="BZG55" s="536"/>
      <c r="BZH55" s="536"/>
      <c r="BZI55" s="536"/>
    </row>
    <row r="56" spans="26:1008 1860:2037" s="321" customFormat="1">
      <c r="Z56" s="228"/>
      <c r="AA56" s="228"/>
      <c r="AB56" s="228"/>
      <c r="AC56" s="228"/>
      <c r="AD56" s="228"/>
      <c r="AE56" s="311"/>
      <c r="AF56" s="228"/>
      <c r="AG56" s="228"/>
      <c r="AH56" s="228"/>
      <c r="AI56" s="228"/>
      <c r="AJ56" s="228"/>
      <c r="AK56" s="228"/>
      <c r="AL56" s="228"/>
      <c r="AM56" s="228"/>
      <c r="AN56" s="228"/>
      <c r="AO56" s="228"/>
      <c r="AP56" s="228"/>
      <c r="AQ56" s="228"/>
      <c r="AR56" s="228"/>
      <c r="AS56" s="228"/>
      <c r="AT56" s="228"/>
      <c r="AU56" s="228"/>
      <c r="AV56" s="228"/>
      <c r="AW56" s="228"/>
      <c r="AX56" s="228"/>
      <c r="AY56" s="228"/>
      <c r="AZ56" s="228"/>
      <c r="BA56" s="228"/>
      <c r="BB56" s="228"/>
      <c r="BC56" s="228"/>
      <c r="BD56" s="228"/>
      <c r="BE56" s="228"/>
      <c r="BF56" s="228"/>
      <c r="BG56" s="228"/>
      <c r="BH56" s="424"/>
      <c r="BI56" s="424"/>
      <c r="BJ56" s="424"/>
      <c r="BK56" s="424"/>
      <c r="BL56" s="424"/>
      <c r="BM56" s="424"/>
      <c r="BN56" s="424"/>
      <c r="BO56" s="424"/>
      <c r="BP56" s="424"/>
      <c r="BQ56" s="424"/>
      <c r="BR56" s="424"/>
      <c r="BS56" s="424"/>
      <c r="BT56" s="424"/>
      <c r="BU56" s="424"/>
      <c r="BV56" s="424"/>
      <c r="BW56" s="424"/>
      <c r="BX56" s="424"/>
      <c r="BY56" s="424"/>
      <c r="BZ56" s="424"/>
      <c r="CA56" s="424"/>
      <c r="CB56" s="424"/>
      <c r="CC56" s="424"/>
      <c r="CD56" s="424"/>
      <c r="CE56" s="424"/>
      <c r="CF56" s="424"/>
      <c r="CG56" s="424"/>
      <c r="CH56" s="424"/>
      <c r="CI56" s="424"/>
      <c r="CJ56" s="424"/>
      <c r="CK56" s="424"/>
      <c r="CL56" s="424"/>
      <c r="CM56" s="424"/>
      <c r="CN56" s="424"/>
      <c r="CO56" s="424"/>
      <c r="CP56" s="424"/>
      <c r="CQ56" s="424"/>
      <c r="CR56" s="424"/>
      <c r="CS56" s="424"/>
      <c r="CT56" s="424"/>
      <c r="CU56" s="424"/>
      <c r="CV56" s="424"/>
      <c r="CW56" s="424"/>
      <c r="CX56" s="424"/>
      <c r="CY56" s="424"/>
      <c r="CZ56" s="424"/>
      <c r="DA56" s="424"/>
      <c r="DB56" s="424"/>
      <c r="DC56" s="424"/>
      <c r="DD56" s="424"/>
      <c r="DE56" s="424"/>
      <c r="DF56" s="424"/>
      <c r="DG56" s="424"/>
      <c r="DH56" s="424"/>
      <c r="DI56" s="424"/>
      <c r="DJ56" s="424"/>
      <c r="DK56" s="424"/>
      <c r="DL56" s="424"/>
      <c r="DM56" s="424"/>
      <c r="DN56" s="424"/>
      <c r="DO56" s="424"/>
      <c r="DP56" s="424"/>
      <c r="DQ56" s="424"/>
      <c r="DR56" s="424"/>
      <c r="DS56" s="424"/>
      <c r="DT56" s="424"/>
      <c r="DU56" s="424"/>
      <c r="DV56" s="424"/>
      <c r="DW56" s="424"/>
      <c r="DX56" s="424"/>
      <c r="DY56" s="424"/>
      <c r="DZ56" s="424"/>
      <c r="EA56" s="424"/>
      <c r="EB56" s="424"/>
      <c r="EC56" s="424"/>
      <c r="ED56" s="424"/>
      <c r="EE56" s="424"/>
      <c r="EF56" s="424"/>
      <c r="EG56" s="424"/>
      <c r="EH56" s="424"/>
      <c r="EI56" s="424"/>
      <c r="EJ56" s="424"/>
      <c r="EK56" s="424"/>
      <c r="EL56" s="424"/>
      <c r="EM56" s="424"/>
      <c r="EN56" s="424"/>
      <c r="EO56" s="424"/>
      <c r="EP56" s="424"/>
      <c r="EQ56" s="424"/>
      <c r="ER56" s="424"/>
      <c r="ES56" s="424"/>
      <c r="ET56" s="424"/>
      <c r="EU56" s="424"/>
      <c r="EV56" s="424"/>
      <c r="EW56" s="424"/>
      <c r="EX56" s="424"/>
      <c r="EY56" s="424"/>
      <c r="EZ56" s="424"/>
      <c r="FA56" s="424"/>
      <c r="FB56" s="424"/>
      <c r="FC56" s="424"/>
      <c r="FD56" s="424"/>
      <c r="FE56" s="424"/>
      <c r="FF56" s="424"/>
      <c r="FG56" s="424"/>
      <c r="FH56" s="424"/>
      <c r="FI56" s="424"/>
      <c r="FJ56" s="424"/>
      <c r="FK56" s="424"/>
      <c r="FL56" s="424"/>
      <c r="FM56" s="424"/>
      <c r="FN56" s="424"/>
      <c r="FO56" s="21"/>
      <c r="FP56" s="424"/>
      <c r="FQ56" s="4"/>
      <c r="FR56" s="424"/>
      <c r="FS56" s="424"/>
      <c r="FT56" s="424"/>
      <c r="FU56" s="424"/>
      <c r="FV56" s="424"/>
      <c r="FW56" s="424"/>
      <c r="FX56" s="424"/>
      <c r="FY56" s="424"/>
      <c r="FZ56" s="424"/>
      <c r="GA56" s="424"/>
      <c r="GB56" s="424"/>
      <c r="GC56" s="424"/>
      <c r="GD56" s="424"/>
      <c r="GE56" s="424"/>
      <c r="GF56" s="424"/>
      <c r="GG56" s="424"/>
      <c r="GH56" s="424"/>
      <c r="GI56" s="424"/>
      <c r="GJ56" s="424"/>
      <c r="GK56" s="424"/>
      <c r="GL56" s="424"/>
      <c r="GM56" s="424"/>
      <c r="GN56" s="424"/>
      <c r="GO56" s="424"/>
      <c r="GP56" s="424"/>
      <c r="GQ56" s="424"/>
      <c r="GR56" s="424"/>
      <c r="GS56" s="424"/>
      <c r="GT56" s="424"/>
      <c r="GU56" s="424"/>
      <c r="GV56" s="424"/>
      <c r="GW56" s="424"/>
      <c r="GX56" s="424"/>
      <c r="GY56" s="424"/>
      <c r="GZ56" s="424"/>
      <c r="HA56" s="424"/>
      <c r="HB56" s="424"/>
      <c r="HC56" s="424"/>
      <c r="HD56" s="424"/>
      <c r="HE56" s="424"/>
      <c r="HF56" s="424"/>
      <c r="HG56" s="424"/>
      <c r="HH56" s="424"/>
      <c r="HI56" s="424"/>
      <c r="HJ56" s="424"/>
      <c r="HK56" s="424"/>
      <c r="HL56" s="424"/>
      <c r="HM56" s="424"/>
      <c r="HN56" s="424"/>
      <c r="HO56" s="424"/>
      <c r="HP56" s="424"/>
      <c r="HQ56" s="424"/>
      <c r="HR56" s="424"/>
      <c r="HS56" s="424"/>
      <c r="HT56" s="424"/>
      <c r="HU56" s="424"/>
      <c r="HV56" s="424"/>
      <c r="HW56" s="424"/>
      <c r="HX56" s="424"/>
      <c r="HY56" s="424"/>
      <c r="HZ56" s="424"/>
      <c r="IA56" s="424"/>
      <c r="IB56" s="424"/>
      <c r="IC56" s="424"/>
      <c r="ID56" s="424"/>
      <c r="IE56" s="424"/>
      <c r="IF56" s="424"/>
      <c r="IG56" s="424"/>
      <c r="IH56" s="424"/>
      <c r="II56" s="424"/>
      <c r="IJ56" s="424"/>
      <c r="IK56" s="424"/>
      <c r="IL56" s="424"/>
      <c r="IM56" s="424"/>
      <c r="IN56" s="424"/>
      <c r="IO56" s="424"/>
      <c r="IP56" s="424"/>
      <c r="IQ56" s="424"/>
      <c r="IR56" s="424"/>
      <c r="IS56" s="424"/>
      <c r="IT56" s="424"/>
      <c r="IU56" s="424"/>
      <c r="IV56" s="424"/>
      <c r="IW56" s="424"/>
      <c r="IX56" s="424"/>
      <c r="IY56" s="424"/>
      <c r="IZ56" s="424"/>
      <c r="JA56" s="424"/>
      <c r="JB56" s="424"/>
      <c r="JC56" s="424"/>
      <c r="JD56" s="424"/>
      <c r="JE56" s="424"/>
      <c r="JF56" s="424"/>
      <c r="JG56" s="424"/>
      <c r="JH56" s="424"/>
      <c r="JI56" s="424"/>
      <c r="JJ56" s="424"/>
      <c r="JK56" s="424"/>
      <c r="JL56" s="424"/>
      <c r="JM56" s="424"/>
      <c r="JN56" s="424"/>
      <c r="JO56" s="424"/>
      <c r="JP56" s="424"/>
      <c r="JQ56" s="424"/>
      <c r="JR56" s="424"/>
      <c r="JS56" s="424"/>
      <c r="JT56" s="424"/>
      <c r="JU56" s="424"/>
      <c r="JV56" s="424"/>
      <c r="JW56" s="424"/>
      <c r="JX56" s="424"/>
      <c r="JY56" s="424"/>
      <c r="JZ56" s="424"/>
      <c r="KA56" s="424"/>
      <c r="KV56" s="228"/>
      <c r="KW56" s="228"/>
      <c r="KX56" s="228"/>
      <c r="KY56" s="228"/>
      <c r="KZ56" s="228"/>
      <c r="LA56" s="228"/>
      <c r="LB56" s="228"/>
      <c r="LC56" s="228"/>
      <c r="NJ56" s="424"/>
      <c r="NK56" s="424"/>
      <c r="NL56" s="424"/>
      <c r="NM56" s="424"/>
      <c r="NN56" s="424"/>
      <c r="NO56" s="424"/>
      <c r="NP56" s="424"/>
      <c r="NQ56" s="424"/>
      <c r="NR56" s="424"/>
      <c r="NS56" s="424"/>
      <c r="NT56" s="424"/>
      <c r="NU56" s="228"/>
      <c r="NV56" s="228"/>
      <c r="NW56" s="228"/>
      <c r="NX56" s="228"/>
      <c r="NY56" s="228"/>
      <c r="NZ56" s="228"/>
      <c r="OA56" s="228"/>
      <c r="OB56" s="228"/>
      <c r="OC56" s="228"/>
      <c r="OD56" s="228"/>
      <c r="OE56" s="228"/>
      <c r="OF56" s="228"/>
      <c r="OG56" s="228"/>
      <c r="OH56" s="228"/>
      <c r="OI56" s="228"/>
      <c r="OJ56" s="228"/>
      <c r="OK56" s="424"/>
      <c r="OL56" s="424"/>
      <c r="OM56" s="424"/>
      <c r="ON56" s="424"/>
      <c r="OO56" s="424"/>
      <c r="OP56" s="424"/>
      <c r="OQ56" s="424"/>
      <c r="OR56" s="424"/>
      <c r="OS56" s="424"/>
      <c r="OT56" s="424"/>
      <c r="OU56" s="424"/>
      <c r="OV56" s="424"/>
      <c r="OW56" s="424"/>
      <c r="OX56" s="424"/>
      <c r="OY56" s="424"/>
      <c r="OZ56" s="424"/>
      <c r="PA56" s="424"/>
      <c r="PB56" s="424"/>
      <c r="PC56" s="424"/>
      <c r="PD56" s="424"/>
      <c r="PE56" s="424"/>
      <c r="PF56" s="424"/>
      <c r="PG56" s="424"/>
      <c r="PH56" s="424"/>
      <c r="PI56" s="424"/>
      <c r="PJ56" s="424"/>
      <c r="PK56" s="424"/>
      <c r="PL56" s="424"/>
      <c r="PM56" s="424"/>
      <c r="PN56" s="424"/>
      <c r="PO56" s="424"/>
      <c r="PP56" s="424"/>
      <c r="PQ56" s="424"/>
      <c r="PR56" s="424"/>
      <c r="PS56" s="424"/>
      <c r="PT56" s="424"/>
      <c r="PU56" s="424"/>
      <c r="PV56" s="424"/>
      <c r="PW56" s="424"/>
      <c r="PX56" s="424"/>
      <c r="PY56" s="424"/>
      <c r="PZ56" s="424"/>
      <c r="QA56" s="424"/>
      <c r="QB56" s="424"/>
      <c r="QC56" s="424"/>
      <c r="QD56" s="424"/>
      <c r="QE56" s="424"/>
      <c r="QF56" s="424"/>
      <c r="QG56" s="424"/>
      <c r="QH56" s="424"/>
      <c r="QI56" s="424"/>
      <c r="QJ56" s="424"/>
      <c r="QK56" s="424"/>
      <c r="QL56" s="424"/>
      <c r="QM56" s="424"/>
      <c r="QN56" s="424"/>
      <c r="QO56" s="424"/>
      <c r="QP56" s="424"/>
      <c r="QQ56" s="424"/>
      <c r="QR56" s="424"/>
      <c r="QS56" s="424"/>
      <c r="QT56" s="424"/>
      <c r="QU56" s="424"/>
      <c r="QV56" s="424"/>
      <c r="QW56" s="424"/>
      <c r="QX56" s="424"/>
      <c r="QY56" s="424"/>
      <c r="QZ56" s="424"/>
      <c r="RA56" s="424"/>
      <c r="RB56" s="424"/>
      <c r="RC56" s="424"/>
      <c r="RD56" s="424"/>
      <c r="RE56" s="424"/>
      <c r="RF56" s="424"/>
      <c r="RG56" s="424"/>
      <c r="RH56" s="424"/>
      <c r="RI56" s="424"/>
      <c r="RJ56" s="424"/>
      <c r="RK56" s="424"/>
      <c r="RL56" s="424"/>
      <c r="RM56" s="424"/>
      <c r="RN56" s="424"/>
      <c r="RO56" s="424"/>
      <c r="RP56" s="424"/>
      <c r="RQ56" s="424"/>
      <c r="RR56" s="424"/>
      <c r="RS56" s="424"/>
      <c r="RT56" s="424"/>
      <c r="RU56" s="424"/>
      <c r="RV56" s="424"/>
      <c r="RW56" s="424"/>
      <c r="RX56" s="424"/>
      <c r="RY56" s="424"/>
      <c r="RZ56" s="424"/>
      <c r="SA56" s="424"/>
      <c r="SB56" s="424"/>
      <c r="SC56" s="424"/>
      <c r="SD56" s="424"/>
      <c r="SE56" s="424"/>
      <c r="SF56" s="424"/>
      <c r="SG56" s="424"/>
      <c r="SH56" s="424"/>
      <c r="SI56" s="424"/>
      <c r="SJ56" s="424"/>
      <c r="SK56" s="424"/>
      <c r="SL56" s="424"/>
      <c r="SM56" s="424"/>
      <c r="SN56" s="424"/>
      <c r="SO56" s="424"/>
      <c r="SP56" s="424"/>
      <c r="SQ56" s="424"/>
      <c r="SR56" s="424"/>
      <c r="SS56" s="424"/>
      <c r="ST56" s="424"/>
      <c r="SU56" s="424"/>
      <c r="SV56" s="424"/>
      <c r="SW56" s="424"/>
      <c r="SX56" s="424"/>
      <c r="SY56" s="424"/>
      <c r="SZ56" s="424"/>
      <c r="TA56" s="424"/>
      <c r="TB56" s="424"/>
      <c r="TC56" s="424"/>
      <c r="TD56" s="424"/>
      <c r="TE56" s="424"/>
      <c r="TF56" s="424"/>
      <c r="TG56" s="424"/>
      <c r="TH56" s="424"/>
      <c r="TI56" s="424"/>
      <c r="TJ56" s="424"/>
      <c r="TK56" s="424"/>
      <c r="TL56" s="424"/>
      <c r="TM56" s="424"/>
      <c r="TN56" s="424"/>
      <c r="TO56" s="424"/>
      <c r="TP56" s="424"/>
      <c r="TQ56" s="424"/>
      <c r="TR56" s="424"/>
      <c r="TS56" s="424"/>
      <c r="TT56" s="424"/>
      <c r="TU56" s="424"/>
      <c r="TV56" s="424"/>
      <c r="TW56" s="424"/>
      <c r="TX56" s="424"/>
      <c r="TY56" s="424"/>
      <c r="TZ56" s="424"/>
      <c r="UA56" s="424"/>
      <c r="UB56" s="424"/>
      <c r="UC56" s="424"/>
      <c r="UD56" s="424"/>
      <c r="UE56" s="424"/>
      <c r="UF56" s="424"/>
      <c r="UG56" s="424"/>
      <c r="UH56" s="424"/>
      <c r="UI56" s="424"/>
      <c r="UJ56" s="424"/>
      <c r="UK56" s="424"/>
      <c r="UL56" s="424"/>
      <c r="UM56" s="424"/>
      <c r="UN56" s="424"/>
      <c r="UO56" s="424"/>
      <c r="UP56" s="424"/>
      <c r="UQ56" s="424"/>
      <c r="UR56" s="424"/>
      <c r="US56" s="424"/>
      <c r="UT56" s="424"/>
      <c r="UU56" s="424"/>
      <c r="UV56" s="424"/>
      <c r="UW56" s="424"/>
      <c r="UX56" s="424"/>
      <c r="UY56" s="424"/>
      <c r="UZ56" s="424"/>
      <c r="VA56" s="424"/>
      <c r="VB56" s="424"/>
      <c r="VC56" s="424"/>
      <c r="VD56" s="424"/>
      <c r="VE56" s="424"/>
      <c r="VF56" s="424"/>
      <c r="VG56" s="424"/>
      <c r="VH56" s="424"/>
      <c r="VI56" s="424"/>
      <c r="VJ56" s="424"/>
      <c r="VK56" s="424"/>
      <c r="VL56" s="424"/>
      <c r="VM56" s="424"/>
      <c r="VN56" s="424"/>
      <c r="VO56" s="424"/>
      <c r="VP56" s="424"/>
      <c r="VQ56" s="424"/>
      <c r="VR56" s="424"/>
      <c r="VS56" s="424"/>
      <c r="VT56" s="424"/>
      <c r="VU56" s="424"/>
      <c r="VV56" s="424"/>
      <c r="VW56" s="424"/>
      <c r="VX56" s="424"/>
      <c r="VY56" s="424"/>
      <c r="VZ56" s="424"/>
      <c r="WA56" s="424"/>
      <c r="WB56" s="424"/>
      <c r="WC56" s="424"/>
      <c r="WD56" s="424"/>
      <c r="WE56" s="424"/>
      <c r="WF56" s="424"/>
      <c r="WG56" s="424"/>
      <c r="WH56" s="424"/>
      <c r="WI56" s="424"/>
      <c r="WJ56" s="424"/>
      <c r="WK56" s="424"/>
      <c r="WL56" s="424"/>
      <c r="WM56" s="424"/>
      <c r="WN56" s="424"/>
      <c r="WO56" s="424"/>
      <c r="WP56" s="424"/>
      <c r="WQ56" s="424"/>
      <c r="WR56" s="424"/>
      <c r="WS56" s="424"/>
      <c r="WT56" s="424"/>
      <c r="WU56" s="424"/>
      <c r="WV56" s="424"/>
      <c r="WW56" s="424"/>
      <c r="WX56" s="424"/>
      <c r="WY56" s="424"/>
      <c r="WZ56" s="424"/>
      <c r="XA56" s="424"/>
      <c r="XB56" s="424"/>
      <c r="XC56" s="534"/>
      <c r="XD56" s="534"/>
      <c r="XE56" s="534"/>
      <c r="XF56" s="534"/>
      <c r="XG56" s="534"/>
      <c r="XH56" s="534"/>
      <c r="XI56" s="534"/>
      <c r="XJ56" s="534"/>
      <c r="XK56" s="534"/>
      <c r="XL56" s="534"/>
      <c r="XM56" s="534"/>
      <c r="XN56" s="534"/>
      <c r="XO56" s="534"/>
      <c r="XP56" s="534"/>
      <c r="XQ56" s="534"/>
      <c r="XR56" s="534"/>
      <c r="XS56" s="534"/>
      <c r="XT56" s="534"/>
      <c r="XU56" s="534"/>
      <c r="XV56" s="534"/>
      <c r="XW56" s="534"/>
      <c r="XX56" s="534"/>
      <c r="XY56" s="534"/>
      <c r="XZ56" s="534"/>
      <c r="YA56" s="534"/>
      <c r="YB56" s="534"/>
      <c r="YC56" s="534"/>
      <c r="YD56" s="534"/>
      <c r="YE56" s="534"/>
      <c r="YF56" s="534"/>
      <c r="YG56" s="534"/>
      <c r="YH56" s="534"/>
      <c r="YI56" s="534"/>
      <c r="YJ56" s="534"/>
      <c r="YK56" s="534"/>
      <c r="YL56" s="534"/>
      <c r="YM56" s="534"/>
      <c r="YN56" s="534"/>
      <c r="YO56" s="534"/>
      <c r="YP56" s="534"/>
      <c r="YQ56" s="534"/>
      <c r="YR56" s="534"/>
      <c r="YS56" s="534"/>
      <c r="YT56" s="534"/>
      <c r="YU56" s="534"/>
      <c r="YV56" s="534"/>
      <c r="YW56" s="534"/>
      <c r="YX56" s="534"/>
      <c r="YY56" s="534"/>
      <c r="YZ56" s="534"/>
      <c r="ZA56" s="534"/>
      <c r="ZB56" s="534"/>
      <c r="ZC56" s="534"/>
      <c r="ZD56" s="534"/>
      <c r="ZE56" s="534"/>
      <c r="ZF56" s="534"/>
      <c r="ZG56" s="534"/>
      <c r="ZH56" s="534"/>
      <c r="ZI56" s="534"/>
      <c r="ZJ56" s="535"/>
      <c r="ZK56" s="214"/>
      <c r="ZL56" s="214"/>
      <c r="ZM56" s="231"/>
      <c r="ZN56" s="231"/>
      <c r="ACI56" s="534"/>
      <c r="ACJ56" s="534"/>
      <c r="ACK56" s="534"/>
      <c r="ACL56" s="534"/>
      <c r="ACM56" s="534"/>
      <c r="ACN56" s="534"/>
      <c r="ACO56" s="534"/>
      <c r="ACP56" s="534"/>
      <c r="ACQ56" s="534"/>
      <c r="ACR56" s="534"/>
      <c r="ACS56" s="534"/>
      <c r="ACT56" s="534"/>
      <c r="ACU56" s="534"/>
      <c r="ACV56" s="534"/>
      <c r="ACW56" s="534"/>
      <c r="ACX56" s="534"/>
      <c r="ACY56" s="534"/>
      <c r="ACZ56" s="534"/>
      <c r="ADA56" s="534"/>
      <c r="ADB56" s="534"/>
      <c r="ADC56" s="534"/>
      <c r="ADD56" s="534"/>
      <c r="ADE56" s="534"/>
      <c r="ADF56" s="534"/>
      <c r="ADG56" s="534"/>
      <c r="ADH56" s="534"/>
      <c r="ADI56" s="534"/>
      <c r="ADJ56" s="534"/>
      <c r="AEP56" s="424"/>
      <c r="AEQ56" s="424"/>
      <c r="AER56" s="424"/>
      <c r="AES56" s="424"/>
      <c r="AET56" s="424"/>
      <c r="AEU56" s="424"/>
      <c r="AEV56" s="424"/>
      <c r="AEW56" s="424"/>
      <c r="AEX56" s="424"/>
      <c r="AEY56" s="536"/>
      <c r="AEZ56" s="536"/>
      <c r="AFA56" s="536"/>
      <c r="AFB56" s="536"/>
      <c r="ALG56" s="537"/>
      <c r="ALH56" s="537"/>
      <c r="ALI56" s="537"/>
      <c r="ALJ56" s="537"/>
      <c r="ALK56" s="537"/>
      <c r="ALL56" s="537"/>
      <c r="ALM56" s="537"/>
      <c r="ALN56" s="537"/>
      <c r="ALO56" s="537"/>
      <c r="ALP56" s="537"/>
      <c r="ALQ56" s="537"/>
      <c r="ALR56" s="537"/>
      <c r="ALS56" s="537"/>
      <c r="ALT56" s="537"/>
      <c r="BSN56" s="536"/>
      <c r="BSO56" s="536"/>
      <c r="BSP56" s="536"/>
      <c r="BSQ56" s="536"/>
      <c r="BSR56" s="536"/>
      <c r="BSS56" s="536"/>
      <c r="BST56" s="536"/>
      <c r="BSU56" s="536"/>
      <c r="BSV56" s="536"/>
      <c r="BSW56" s="536"/>
      <c r="BYB56" s="230"/>
      <c r="BYC56" s="230"/>
      <c r="BYD56" s="143"/>
      <c r="BYE56" s="143"/>
      <c r="BYF56" s="143"/>
      <c r="BYG56" s="143"/>
      <c r="BYH56" s="537"/>
      <c r="BYI56" s="537"/>
      <c r="BYJ56" s="537"/>
      <c r="BYK56" s="537"/>
      <c r="BYZ56" s="536"/>
      <c r="BZA56" s="536"/>
      <c r="BZB56" s="536"/>
      <c r="BZC56" s="536"/>
      <c r="BZD56" s="536"/>
      <c r="BZE56" s="536"/>
      <c r="BZF56" s="536"/>
      <c r="BZG56" s="536"/>
      <c r="BZH56" s="536"/>
      <c r="BZI56" s="536"/>
    </row>
    <row r="57" spans="26:1008 1860:2037" s="321" customFormat="1">
      <c r="Z57" s="228"/>
      <c r="AA57" s="228"/>
      <c r="AB57" s="228"/>
      <c r="AC57" s="228"/>
      <c r="AD57" s="228"/>
      <c r="AE57" s="311"/>
      <c r="AF57" s="228"/>
      <c r="AG57" s="228"/>
      <c r="AH57" s="228"/>
      <c r="AI57" s="228"/>
      <c r="AJ57" s="228"/>
      <c r="AK57" s="228"/>
      <c r="AL57" s="228"/>
      <c r="AM57" s="228"/>
      <c r="AN57" s="228"/>
      <c r="AO57" s="228"/>
      <c r="AP57" s="228"/>
      <c r="AQ57" s="228"/>
      <c r="AR57" s="228"/>
      <c r="AS57" s="228"/>
      <c r="AT57" s="228"/>
      <c r="AU57" s="228"/>
      <c r="AV57" s="228"/>
      <c r="AW57" s="228"/>
      <c r="AX57" s="228"/>
      <c r="AY57" s="228"/>
      <c r="AZ57" s="228"/>
      <c r="BA57" s="228"/>
      <c r="BB57" s="228"/>
      <c r="BC57" s="228"/>
      <c r="BD57" s="228"/>
      <c r="BE57" s="228"/>
      <c r="BF57" s="228"/>
      <c r="BG57" s="228"/>
      <c r="BH57" s="424"/>
      <c r="BI57" s="424"/>
      <c r="BJ57" s="424"/>
      <c r="BK57" s="424"/>
      <c r="BL57" s="424"/>
      <c r="BM57" s="424"/>
      <c r="BN57" s="424"/>
      <c r="BO57" s="424"/>
      <c r="BP57" s="424"/>
      <c r="BQ57" s="424"/>
      <c r="BR57" s="424"/>
      <c r="BS57" s="424"/>
      <c r="BT57" s="424"/>
      <c r="BU57" s="424"/>
      <c r="BV57" s="424"/>
      <c r="BW57" s="424"/>
      <c r="BX57" s="424"/>
      <c r="BY57" s="424"/>
      <c r="BZ57" s="424"/>
      <c r="CA57" s="424"/>
      <c r="CB57" s="424"/>
      <c r="CC57" s="424"/>
      <c r="CD57" s="424"/>
      <c r="CE57" s="424"/>
      <c r="CF57" s="424"/>
      <c r="CG57" s="424"/>
      <c r="CH57" s="424"/>
      <c r="CI57" s="424"/>
      <c r="CJ57" s="424"/>
      <c r="CK57" s="424"/>
      <c r="CL57" s="424"/>
      <c r="CM57" s="424"/>
      <c r="CN57" s="424"/>
      <c r="CO57" s="424"/>
      <c r="CP57" s="424"/>
      <c r="CQ57" s="424"/>
      <c r="CR57" s="424"/>
      <c r="CS57" s="424"/>
      <c r="CT57" s="424"/>
      <c r="CU57" s="424"/>
      <c r="CV57" s="424"/>
      <c r="CW57" s="424"/>
      <c r="CX57" s="424"/>
      <c r="CY57" s="424"/>
      <c r="CZ57" s="424"/>
      <c r="DA57" s="424"/>
      <c r="DB57" s="424"/>
      <c r="DC57" s="424"/>
      <c r="DD57" s="424"/>
      <c r="DE57" s="424"/>
      <c r="DF57" s="424"/>
      <c r="DG57" s="424"/>
      <c r="DH57" s="424"/>
      <c r="DI57" s="424"/>
      <c r="DJ57" s="424"/>
      <c r="DK57" s="424"/>
      <c r="DL57" s="424"/>
      <c r="DM57" s="424"/>
      <c r="DN57" s="424"/>
      <c r="DO57" s="424"/>
      <c r="DP57" s="424"/>
      <c r="DQ57" s="424"/>
      <c r="DR57" s="424"/>
      <c r="DS57" s="424"/>
      <c r="DT57" s="424"/>
      <c r="DU57" s="424"/>
      <c r="DV57" s="424"/>
      <c r="DW57" s="424"/>
      <c r="DX57" s="424"/>
      <c r="DY57" s="424"/>
      <c r="DZ57" s="424"/>
      <c r="EA57" s="424"/>
      <c r="EB57" s="424"/>
      <c r="EC57" s="424"/>
      <c r="ED57" s="424"/>
      <c r="EE57" s="424"/>
      <c r="EF57" s="424"/>
      <c r="EG57" s="424"/>
      <c r="EH57" s="424"/>
      <c r="EI57" s="424"/>
      <c r="EJ57" s="424"/>
      <c r="EK57" s="424"/>
      <c r="EL57" s="424"/>
      <c r="EM57" s="424"/>
      <c r="EN57" s="424"/>
      <c r="EO57" s="424"/>
      <c r="EP57" s="424"/>
      <c r="EQ57" s="424"/>
      <c r="ER57" s="424"/>
      <c r="ES57" s="424"/>
      <c r="ET57" s="424"/>
      <c r="EU57" s="424"/>
      <c r="EV57" s="424"/>
      <c r="EW57" s="424"/>
      <c r="EX57" s="424"/>
      <c r="EY57" s="424"/>
      <c r="EZ57" s="424"/>
      <c r="FA57" s="424"/>
      <c r="FB57" s="424"/>
      <c r="FC57" s="424"/>
      <c r="FD57" s="424"/>
      <c r="FE57" s="424"/>
      <c r="FF57" s="424"/>
      <c r="FG57" s="424"/>
      <c r="FH57" s="424"/>
      <c r="FI57" s="424"/>
      <c r="FJ57" s="424"/>
      <c r="FK57" s="424"/>
      <c r="FL57" s="424"/>
      <c r="FM57" s="424"/>
      <c r="FN57" s="424"/>
      <c r="FO57" s="21"/>
      <c r="FP57" s="424"/>
      <c r="FQ57" s="4"/>
      <c r="FR57" s="424"/>
      <c r="FS57" s="424"/>
      <c r="FT57" s="424"/>
      <c r="FU57" s="424"/>
      <c r="FV57" s="424"/>
      <c r="FW57" s="424"/>
      <c r="FX57" s="424"/>
      <c r="FY57" s="424"/>
      <c r="FZ57" s="424"/>
      <c r="GA57" s="424"/>
      <c r="GB57" s="424"/>
      <c r="GC57" s="424"/>
      <c r="GD57" s="424"/>
      <c r="GE57" s="424"/>
      <c r="GF57" s="424"/>
      <c r="GG57" s="424"/>
      <c r="GH57" s="424"/>
      <c r="GI57" s="424"/>
      <c r="GJ57" s="424"/>
      <c r="GK57" s="424"/>
      <c r="GL57" s="424"/>
      <c r="GM57" s="424"/>
      <c r="GN57" s="424"/>
      <c r="GO57" s="424"/>
      <c r="GP57" s="424"/>
      <c r="GQ57" s="424"/>
      <c r="GR57" s="424"/>
      <c r="GS57" s="424"/>
      <c r="GT57" s="424"/>
      <c r="GU57" s="424"/>
      <c r="GV57" s="424"/>
      <c r="GW57" s="424"/>
      <c r="GX57" s="424"/>
      <c r="GY57" s="424"/>
      <c r="GZ57" s="424"/>
      <c r="HA57" s="424"/>
      <c r="HB57" s="424"/>
      <c r="HC57" s="424"/>
      <c r="HD57" s="424"/>
      <c r="HE57" s="424"/>
      <c r="HF57" s="424"/>
      <c r="HG57" s="424"/>
      <c r="HH57" s="424"/>
      <c r="HI57" s="424"/>
      <c r="HJ57" s="424"/>
      <c r="HK57" s="424"/>
      <c r="HL57" s="424"/>
      <c r="HM57" s="424"/>
      <c r="HN57" s="424"/>
      <c r="HO57" s="424"/>
      <c r="HP57" s="424"/>
      <c r="HQ57" s="424"/>
      <c r="HR57" s="424"/>
      <c r="HS57" s="424"/>
      <c r="HT57" s="424"/>
      <c r="HU57" s="424"/>
      <c r="HV57" s="424"/>
      <c r="HW57" s="424"/>
      <c r="HX57" s="424"/>
      <c r="HY57" s="424"/>
      <c r="HZ57" s="424"/>
      <c r="IA57" s="424"/>
      <c r="IB57" s="424"/>
      <c r="IC57" s="424"/>
      <c r="ID57" s="424"/>
      <c r="IE57" s="424"/>
      <c r="IF57" s="424"/>
      <c r="IG57" s="424"/>
      <c r="IH57" s="424"/>
      <c r="II57" s="424"/>
      <c r="IJ57" s="424"/>
      <c r="IK57" s="424"/>
      <c r="IL57" s="424"/>
      <c r="IM57" s="424"/>
      <c r="IN57" s="424"/>
      <c r="IO57" s="424"/>
      <c r="IP57" s="424"/>
      <c r="IQ57" s="424"/>
      <c r="IR57" s="424"/>
      <c r="IS57" s="424"/>
      <c r="IT57" s="424"/>
      <c r="IU57" s="424"/>
      <c r="IV57" s="424"/>
      <c r="IW57" s="424"/>
      <c r="IX57" s="424"/>
      <c r="IY57" s="424"/>
      <c r="IZ57" s="424"/>
      <c r="JA57" s="424"/>
      <c r="JB57" s="424"/>
      <c r="JC57" s="424"/>
      <c r="JD57" s="424"/>
      <c r="JE57" s="424"/>
      <c r="JF57" s="424"/>
      <c r="JG57" s="424"/>
      <c r="JH57" s="424"/>
      <c r="JI57" s="424"/>
      <c r="JJ57" s="424"/>
      <c r="JK57" s="424"/>
      <c r="JL57" s="424"/>
      <c r="JM57" s="424"/>
      <c r="JN57" s="424"/>
      <c r="JO57" s="424"/>
      <c r="JP57" s="424"/>
      <c r="JQ57" s="424"/>
      <c r="JR57" s="424"/>
      <c r="JS57" s="424"/>
      <c r="JT57" s="424"/>
      <c r="JU57" s="424"/>
      <c r="JV57" s="424"/>
      <c r="JW57" s="424"/>
      <c r="JX57" s="424"/>
      <c r="JY57" s="424"/>
      <c r="JZ57" s="424"/>
      <c r="KA57" s="424"/>
      <c r="KV57" s="228"/>
      <c r="KW57" s="228"/>
      <c r="KX57" s="228"/>
      <c r="KY57" s="228"/>
      <c r="KZ57" s="228"/>
      <c r="LA57" s="228"/>
      <c r="LB57" s="228"/>
      <c r="LC57" s="228"/>
      <c r="NJ57" s="424"/>
      <c r="NK57" s="424"/>
      <c r="NL57" s="424"/>
      <c r="NM57" s="424"/>
      <c r="NN57" s="424"/>
      <c r="NO57" s="424"/>
      <c r="NP57" s="424"/>
      <c r="NQ57" s="424"/>
      <c r="NR57" s="424"/>
      <c r="NS57" s="424"/>
      <c r="NT57" s="424"/>
      <c r="NU57" s="228"/>
      <c r="NV57" s="228"/>
      <c r="NW57" s="228"/>
      <c r="NX57" s="228"/>
      <c r="NY57" s="228"/>
      <c r="NZ57" s="228"/>
      <c r="OA57" s="228"/>
      <c r="OB57" s="228"/>
      <c r="OC57" s="228"/>
      <c r="OD57" s="228"/>
      <c r="OE57" s="228"/>
      <c r="OF57" s="228"/>
      <c r="OG57" s="228"/>
      <c r="OH57" s="228"/>
      <c r="OI57" s="228"/>
      <c r="OJ57" s="228"/>
      <c r="OK57" s="424"/>
      <c r="OL57" s="424"/>
      <c r="OM57" s="424"/>
      <c r="ON57" s="424"/>
      <c r="OO57" s="424"/>
      <c r="OP57" s="424"/>
      <c r="OQ57" s="424"/>
      <c r="OR57" s="424"/>
      <c r="OS57" s="424"/>
      <c r="OT57" s="424"/>
      <c r="OU57" s="424"/>
      <c r="OV57" s="424"/>
      <c r="OW57" s="424"/>
      <c r="OX57" s="424"/>
      <c r="OY57" s="424"/>
      <c r="OZ57" s="424"/>
      <c r="PA57" s="424"/>
      <c r="PB57" s="424"/>
      <c r="PC57" s="424"/>
      <c r="PD57" s="424"/>
      <c r="PE57" s="424"/>
      <c r="PF57" s="424"/>
      <c r="PG57" s="424"/>
      <c r="PH57" s="424"/>
      <c r="PI57" s="424"/>
      <c r="PJ57" s="424"/>
      <c r="PK57" s="424"/>
      <c r="PL57" s="424"/>
      <c r="PM57" s="424"/>
      <c r="PN57" s="424"/>
      <c r="PO57" s="424"/>
      <c r="PP57" s="424"/>
      <c r="PQ57" s="424"/>
      <c r="PR57" s="424"/>
      <c r="PS57" s="424"/>
      <c r="PT57" s="424"/>
      <c r="PU57" s="424"/>
      <c r="PV57" s="424"/>
      <c r="PW57" s="424"/>
      <c r="PX57" s="424"/>
      <c r="PY57" s="424"/>
      <c r="PZ57" s="424"/>
      <c r="QA57" s="424"/>
      <c r="QB57" s="424"/>
      <c r="QC57" s="424"/>
      <c r="QD57" s="424"/>
      <c r="QE57" s="424"/>
      <c r="QF57" s="424"/>
      <c r="QG57" s="424"/>
      <c r="QH57" s="424"/>
      <c r="QI57" s="424"/>
      <c r="QJ57" s="424"/>
      <c r="QK57" s="424"/>
      <c r="QL57" s="424"/>
      <c r="QM57" s="424"/>
      <c r="QN57" s="424"/>
      <c r="QO57" s="424"/>
      <c r="QP57" s="424"/>
      <c r="QQ57" s="424"/>
      <c r="QR57" s="424"/>
      <c r="QS57" s="424"/>
      <c r="QT57" s="424"/>
      <c r="QU57" s="424"/>
      <c r="QV57" s="424"/>
      <c r="QW57" s="424"/>
      <c r="QX57" s="424"/>
      <c r="QY57" s="424"/>
      <c r="QZ57" s="424"/>
      <c r="RA57" s="424"/>
      <c r="RB57" s="424"/>
      <c r="RC57" s="424"/>
      <c r="RD57" s="424"/>
      <c r="RE57" s="424"/>
      <c r="RF57" s="424"/>
      <c r="RG57" s="424"/>
      <c r="RH57" s="424"/>
      <c r="RI57" s="424"/>
      <c r="RJ57" s="424"/>
      <c r="RK57" s="424"/>
      <c r="RL57" s="424"/>
      <c r="RM57" s="424"/>
      <c r="RN57" s="424"/>
      <c r="RO57" s="424"/>
      <c r="RP57" s="424"/>
      <c r="RQ57" s="424"/>
      <c r="RR57" s="424"/>
      <c r="RS57" s="424"/>
      <c r="RT57" s="424"/>
      <c r="RU57" s="424"/>
      <c r="RV57" s="424"/>
      <c r="RW57" s="424"/>
      <c r="RX57" s="424"/>
      <c r="RY57" s="424"/>
      <c r="RZ57" s="424"/>
      <c r="SA57" s="424"/>
      <c r="SB57" s="424"/>
      <c r="SC57" s="424"/>
      <c r="SD57" s="424"/>
      <c r="SE57" s="424"/>
      <c r="SF57" s="424"/>
      <c r="SG57" s="424"/>
      <c r="SH57" s="424"/>
      <c r="SI57" s="424"/>
      <c r="SJ57" s="424"/>
      <c r="SK57" s="424"/>
      <c r="SL57" s="424"/>
      <c r="SM57" s="424"/>
      <c r="SN57" s="424"/>
      <c r="SO57" s="424"/>
      <c r="SP57" s="424"/>
      <c r="SQ57" s="424"/>
      <c r="SR57" s="424"/>
      <c r="SS57" s="424"/>
      <c r="ST57" s="424"/>
      <c r="SU57" s="424"/>
      <c r="SV57" s="424"/>
      <c r="SW57" s="424"/>
      <c r="SX57" s="424"/>
      <c r="SY57" s="424"/>
      <c r="SZ57" s="424"/>
      <c r="TA57" s="424"/>
      <c r="TB57" s="424"/>
      <c r="TC57" s="424"/>
      <c r="TD57" s="424"/>
      <c r="TE57" s="424"/>
      <c r="TF57" s="424"/>
      <c r="TG57" s="424"/>
      <c r="TH57" s="424"/>
      <c r="TI57" s="424"/>
      <c r="TJ57" s="424"/>
      <c r="TK57" s="424"/>
      <c r="TL57" s="424"/>
      <c r="TM57" s="424"/>
      <c r="TN57" s="424"/>
      <c r="TO57" s="424"/>
      <c r="TP57" s="424"/>
      <c r="TQ57" s="424"/>
      <c r="TR57" s="424"/>
      <c r="TS57" s="424"/>
      <c r="TT57" s="424"/>
      <c r="TU57" s="424"/>
      <c r="TV57" s="424"/>
      <c r="TW57" s="424"/>
      <c r="TX57" s="424"/>
      <c r="TY57" s="424"/>
      <c r="TZ57" s="424"/>
      <c r="UA57" s="424"/>
      <c r="UB57" s="424"/>
      <c r="UC57" s="424"/>
      <c r="UD57" s="424"/>
      <c r="UE57" s="424"/>
      <c r="UF57" s="424"/>
      <c r="UG57" s="424"/>
      <c r="UH57" s="424"/>
      <c r="UI57" s="424"/>
      <c r="UJ57" s="424"/>
      <c r="UK57" s="424"/>
      <c r="UL57" s="424"/>
      <c r="UM57" s="424"/>
      <c r="UN57" s="424"/>
      <c r="UO57" s="424"/>
      <c r="UP57" s="424"/>
      <c r="UQ57" s="424"/>
      <c r="UR57" s="424"/>
      <c r="US57" s="424"/>
      <c r="UT57" s="424"/>
      <c r="UU57" s="424"/>
      <c r="UV57" s="424"/>
      <c r="UW57" s="424"/>
      <c r="UX57" s="424"/>
      <c r="UY57" s="424"/>
      <c r="UZ57" s="424"/>
      <c r="VA57" s="424"/>
      <c r="VB57" s="424"/>
      <c r="VC57" s="424"/>
      <c r="VD57" s="424"/>
      <c r="VE57" s="424"/>
      <c r="VF57" s="424"/>
      <c r="VG57" s="424"/>
      <c r="VH57" s="424"/>
      <c r="VI57" s="424"/>
      <c r="VJ57" s="424"/>
      <c r="VK57" s="424"/>
      <c r="VL57" s="424"/>
      <c r="VM57" s="424"/>
      <c r="VN57" s="424"/>
      <c r="VO57" s="424"/>
      <c r="VP57" s="424"/>
      <c r="VQ57" s="424"/>
      <c r="VR57" s="424"/>
      <c r="VS57" s="424"/>
      <c r="VT57" s="424"/>
      <c r="VU57" s="424"/>
      <c r="VV57" s="424"/>
      <c r="VW57" s="424"/>
      <c r="VX57" s="424"/>
      <c r="VY57" s="424"/>
      <c r="VZ57" s="424"/>
      <c r="WA57" s="424"/>
      <c r="WB57" s="424"/>
      <c r="WC57" s="424"/>
      <c r="WD57" s="424"/>
      <c r="WE57" s="424"/>
      <c r="WF57" s="424"/>
      <c r="WG57" s="424"/>
      <c r="WH57" s="424"/>
      <c r="WI57" s="424"/>
      <c r="WJ57" s="424"/>
      <c r="WK57" s="424"/>
      <c r="WL57" s="424"/>
      <c r="WM57" s="424"/>
      <c r="WN57" s="424"/>
      <c r="WO57" s="424"/>
      <c r="WP57" s="424"/>
      <c r="WQ57" s="424"/>
      <c r="WR57" s="424"/>
      <c r="WS57" s="424"/>
      <c r="WT57" s="424"/>
      <c r="WU57" s="424"/>
      <c r="WV57" s="424"/>
      <c r="WW57" s="424"/>
      <c r="WX57" s="424"/>
      <c r="WY57" s="424"/>
      <c r="WZ57" s="424"/>
      <c r="XA57" s="424"/>
      <c r="XB57" s="424"/>
      <c r="XC57" s="534"/>
      <c r="XD57" s="534"/>
      <c r="XE57" s="534"/>
      <c r="XF57" s="534"/>
      <c r="XG57" s="534"/>
      <c r="XH57" s="534"/>
      <c r="XI57" s="534"/>
      <c r="XJ57" s="534"/>
      <c r="XK57" s="534"/>
      <c r="XL57" s="534"/>
      <c r="XM57" s="534"/>
      <c r="XN57" s="534"/>
      <c r="XO57" s="534"/>
      <c r="XP57" s="534"/>
      <c r="XQ57" s="534"/>
      <c r="XR57" s="534"/>
      <c r="XS57" s="534"/>
      <c r="XT57" s="534"/>
      <c r="XU57" s="534"/>
      <c r="XV57" s="534"/>
      <c r="XW57" s="534"/>
      <c r="XX57" s="534"/>
      <c r="XY57" s="534"/>
      <c r="XZ57" s="534"/>
      <c r="YA57" s="534"/>
      <c r="YB57" s="534"/>
      <c r="YC57" s="534"/>
      <c r="YD57" s="534"/>
      <c r="YE57" s="534"/>
      <c r="YF57" s="534"/>
      <c r="YG57" s="534"/>
      <c r="YH57" s="534"/>
      <c r="YI57" s="534"/>
      <c r="YJ57" s="534"/>
      <c r="YK57" s="534"/>
      <c r="YL57" s="534"/>
      <c r="YM57" s="534"/>
      <c r="YN57" s="534"/>
      <c r="YO57" s="534"/>
      <c r="YP57" s="534"/>
      <c r="YQ57" s="534"/>
      <c r="YR57" s="534"/>
      <c r="YS57" s="534"/>
      <c r="YT57" s="534"/>
      <c r="YU57" s="534"/>
      <c r="YV57" s="534"/>
      <c r="YW57" s="534"/>
      <c r="YX57" s="534"/>
      <c r="YY57" s="534"/>
      <c r="YZ57" s="534"/>
      <c r="ZA57" s="534"/>
      <c r="ZB57" s="534"/>
      <c r="ZC57" s="534"/>
      <c r="ZD57" s="534"/>
      <c r="ZE57" s="534"/>
      <c r="ZF57" s="534"/>
      <c r="ZG57" s="534"/>
      <c r="ZH57" s="534"/>
      <c r="ZI57" s="534"/>
      <c r="ZJ57" s="535"/>
      <c r="ZK57" s="214"/>
      <c r="ZL57" s="214"/>
      <c r="ZM57" s="231"/>
      <c r="ZN57" s="231"/>
      <c r="ACI57" s="534"/>
      <c r="ACJ57" s="534"/>
      <c r="ACK57" s="534"/>
      <c r="ACL57" s="534"/>
      <c r="ACM57" s="534"/>
      <c r="ACN57" s="534"/>
      <c r="ACO57" s="534"/>
      <c r="ACP57" s="534"/>
      <c r="ACQ57" s="534"/>
      <c r="ACR57" s="534"/>
      <c r="ACS57" s="534"/>
      <c r="ACT57" s="534"/>
      <c r="ACU57" s="534"/>
      <c r="ACV57" s="534"/>
      <c r="ACW57" s="534"/>
      <c r="ACX57" s="534"/>
      <c r="ACY57" s="534"/>
      <c r="ACZ57" s="534"/>
      <c r="ADA57" s="534"/>
      <c r="ADB57" s="534"/>
      <c r="ADC57" s="534"/>
      <c r="ADD57" s="534"/>
      <c r="ADE57" s="534"/>
      <c r="ADF57" s="534"/>
      <c r="ADG57" s="534"/>
      <c r="ADH57" s="534"/>
      <c r="ADI57" s="534"/>
      <c r="ADJ57" s="534"/>
      <c r="AEP57" s="424"/>
      <c r="AEQ57" s="424"/>
      <c r="AER57" s="424"/>
      <c r="AES57" s="424"/>
      <c r="AET57" s="424"/>
      <c r="AEU57" s="424"/>
      <c r="AEV57" s="424"/>
      <c r="AEW57" s="424"/>
      <c r="AEX57" s="424"/>
      <c r="AEY57" s="536"/>
      <c r="AEZ57" s="536"/>
      <c r="AFA57" s="536"/>
      <c r="AFB57" s="536"/>
      <c r="ALG57" s="537"/>
      <c r="ALH57" s="537"/>
      <c r="ALI57" s="537"/>
      <c r="ALJ57" s="537"/>
      <c r="ALK57" s="537"/>
      <c r="ALL57" s="537"/>
      <c r="ALM57" s="537"/>
      <c r="ALN57" s="537"/>
      <c r="ALO57" s="537"/>
      <c r="ALP57" s="537"/>
      <c r="ALQ57" s="537"/>
      <c r="ALR57" s="537"/>
      <c r="ALS57" s="537"/>
      <c r="ALT57" s="537"/>
      <c r="BSN57" s="536"/>
      <c r="BSO57" s="536"/>
      <c r="BSP57" s="536"/>
      <c r="BSQ57" s="536"/>
      <c r="BSR57" s="536"/>
      <c r="BSS57" s="536"/>
      <c r="BST57" s="536"/>
      <c r="BSU57" s="536"/>
      <c r="BSV57" s="536"/>
      <c r="BSW57" s="536"/>
      <c r="BYB57" s="230"/>
      <c r="BYC57" s="230"/>
      <c r="BYD57" s="143"/>
      <c r="BYE57" s="143"/>
      <c r="BYF57" s="143"/>
      <c r="BYG57" s="143"/>
      <c r="BYH57" s="537"/>
      <c r="BYI57" s="537"/>
      <c r="BYJ57" s="537"/>
      <c r="BYK57" s="537"/>
      <c r="BYZ57" s="536"/>
      <c r="BZA57" s="536"/>
      <c r="BZB57" s="536"/>
      <c r="BZC57" s="536"/>
      <c r="BZD57" s="536"/>
      <c r="BZE57" s="536"/>
      <c r="BZF57" s="536"/>
      <c r="BZG57" s="536"/>
      <c r="BZH57" s="536"/>
      <c r="BZI57" s="536"/>
    </row>
    <row r="58" spans="26:1008 1860:2037" s="321" customFormat="1">
      <c r="Z58" s="228"/>
      <c r="AA58" s="228"/>
      <c r="AB58" s="228"/>
      <c r="AC58" s="228"/>
      <c r="AD58" s="228"/>
      <c r="AE58" s="311"/>
      <c r="AF58" s="228"/>
      <c r="AG58" s="228"/>
      <c r="AH58" s="228"/>
      <c r="AI58" s="228"/>
      <c r="AJ58" s="228"/>
      <c r="AK58" s="228"/>
      <c r="AL58" s="228"/>
      <c r="AM58" s="228"/>
      <c r="AN58" s="228"/>
      <c r="AO58" s="228"/>
      <c r="AP58" s="228"/>
      <c r="AQ58" s="228"/>
      <c r="AR58" s="228"/>
      <c r="AS58" s="228"/>
      <c r="AT58" s="228"/>
      <c r="AU58" s="228"/>
      <c r="AV58" s="228"/>
      <c r="AW58" s="228"/>
      <c r="AX58" s="228"/>
      <c r="AY58" s="228"/>
      <c r="AZ58" s="228"/>
      <c r="BA58" s="228"/>
      <c r="BB58" s="228"/>
      <c r="BC58" s="228"/>
      <c r="BD58" s="228"/>
      <c r="BE58" s="228"/>
      <c r="BF58" s="228"/>
      <c r="BG58" s="228"/>
      <c r="BH58" s="424"/>
      <c r="BI58" s="424"/>
      <c r="BJ58" s="424"/>
      <c r="BK58" s="424"/>
      <c r="BL58" s="424"/>
      <c r="BM58" s="424"/>
      <c r="BN58" s="424"/>
      <c r="BO58" s="424"/>
      <c r="BP58" s="424"/>
      <c r="BQ58" s="424"/>
      <c r="BR58" s="424"/>
      <c r="BS58" s="424"/>
      <c r="BT58" s="424"/>
      <c r="BU58" s="424"/>
      <c r="BV58" s="424"/>
      <c r="BW58" s="424"/>
      <c r="BX58" s="424"/>
      <c r="BY58" s="424"/>
      <c r="BZ58" s="424"/>
      <c r="CA58" s="424"/>
      <c r="CB58" s="424"/>
      <c r="CC58" s="424"/>
      <c r="CD58" s="424"/>
      <c r="CE58" s="424"/>
      <c r="CF58" s="424"/>
      <c r="CG58" s="424"/>
      <c r="CH58" s="424"/>
      <c r="CI58" s="424"/>
      <c r="CJ58" s="424"/>
      <c r="CK58" s="424"/>
      <c r="CL58" s="424"/>
      <c r="CM58" s="424"/>
      <c r="CN58" s="424"/>
      <c r="CO58" s="424"/>
      <c r="CP58" s="424"/>
      <c r="CQ58" s="424"/>
      <c r="CR58" s="424"/>
      <c r="CS58" s="424"/>
      <c r="CT58" s="424"/>
      <c r="CU58" s="424"/>
      <c r="CV58" s="424"/>
      <c r="CW58" s="424"/>
      <c r="CX58" s="424"/>
      <c r="CY58" s="424"/>
      <c r="CZ58" s="424"/>
      <c r="DA58" s="424"/>
      <c r="DB58" s="424"/>
      <c r="DC58" s="424"/>
      <c r="DD58" s="424"/>
      <c r="DE58" s="424"/>
      <c r="DF58" s="424"/>
      <c r="DG58" s="424"/>
      <c r="DH58" s="424"/>
      <c r="DI58" s="424"/>
      <c r="DJ58" s="424"/>
      <c r="DK58" s="424"/>
      <c r="DL58" s="424"/>
      <c r="DM58" s="424"/>
      <c r="DN58" s="424"/>
      <c r="DO58" s="424"/>
      <c r="DP58" s="424"/>
      <c r="DQ58" s="424"/>
      <c r="DR58" s="424"/>
      <c r="DS58" s="424"/>
      <c r="DT58" s="424"/>
      <c r="DU58" s="424"/>
      <c r="DV58" s="424"/>
      <c r="DW58" s="424"/>
      <c r="DX58" s="424"/>
      <c r="DY58" s="424"/>
      <c r="DZ58" s="424"/>
      <c r="EA58" s="424"/>
      <c r="EB58" s="424"/>
      <c r="EC58" s="424"/>
      <c r="ED58" s="424"/>
      <c r="EE58" s="424"/>
      <c r="EF58" s="424"/>
      <c r="EG58" s="424"/>
      <c r="EH58" s="424"/>
      <c r="EI58" s="424"/>
      <c r="EJ58" s="424"/>
      <c r="EK58" s="424"/>
      <c r="EL58" s="424"/>
      <c r="EM58" s="424"/>
      <c r="EN58" s="424"/>
      <c r="EO58" s="424"/>
      <c r="EP58" s="424"/>
      <c r="EQ58" s="424"/>
      <c r="ER58" s="424"/>
      <c r="ES58" s="424"/>
      <c r="ET58" s="424"/>
      <c r="EU58" s="424"/>
      <c r="EV58" s="424"/>
      <c r="EW58" s="424"/>
      <c r="EX58" s="424"/>
      <c r="EY58" s="424"/>
      <c r="EZ58" s="424"/>
      <c r="FA58" s="424"/>
      <c r="FB58" s="424"/>
      <c r="FC58" s="424"/>
      <c r="FD58" s="424"/>
      <c r="FE58" s="424"/>
      <c r="FF58" s="424"/>
      <c r="FG58" s="424"/>
      <c r="FH58" s="424"/>
      <c r="FI58" s="424"/>
      <c r="FJ58" s="424"/>
      <c r="FK58" s="424"/>
      <c r="FL58" s="424"/>
      <c r="FM58" s="424"/>
      <c r="FN58" s="424"/>
      <c r="FO58" s="21"/>
      <c r="FP58" s="424"/>
      <c r="FQ58" s="4"/>
      <c r="FR58" s="424"/>
      <c r="FS58" s="424"/>
      <c r="FT58" s="424"/>
      <c r="FU58" s="424"/>
      <c r="FV58" s="424"/>
      <c r="FW58" s="424"/>
      <c r="FX58" s="424"/>
      <c r="FY58" s="424"/>
      <c r="FZ58" s="424"/>
      <c r="GA58" s="424"/>
      <c r="GB58" s="424"/>
      <c r="GC58" s="424"/>
      <c r="GD58" s="424"/>
      <c r="GE58" s="424"/>
      <c r="GF58" s="424"/>
      <c r="GG58" s="424"/>
      <c r="GH58" s="424"/>
      <c r="GI58" s="424"/>
      <c r="GJ58" s="424"/>
      <c r="GK58" s="424"/>
      <c r="GL58" s="424"/>
      <c r="GM58" s="424"/>
      <c r="GN58" s="424"/>
      <c r="GO58" s="424"/>
      <c r="GP58" s="424"/>
      <c r="GQ58" s="424"/>
      <c r="GR58" s="424"/>
      <c r="GS58" s="424"/>
      <c r="GT58" s="424"/>
      <c r="GU58" s="424"/>
      <c r="GV58" s="424"/>
      <c r="GW58" s="424"/>
      <c r="GX58" s="424"/>
      <c r="GY58" s="424"/>
      <c r="GZ58" s="424"/>
      <c r="HA58" s="424"/>
      <c r="HB58" s="424"/>
      <c r="HC58" s="424"/>
      <c r="HD58" s="424"/>
      <c r="HE58" s="424"/>
      <c r="HF58" s="424"/>
      <c r="HG58" s="424"/>
      <c r="HH58" s="424"/>
      <c r="HI58" s="424"/>
      <c r="HJ58" s="424"/>
      <c r="HK58" s="424"/>
      <c r="HL58" s="424"/>
      <c r="HM58" s="424"/>
      <c r="HN58" s="424"/>
      <c r="HO58" s="424"/>
      <c r="HP58" s="424"/>
      <c r="HQ58" s="424"/>
      <c r="HR58" s="424"/>
      <c r="HS58" s="424"/>
      <c r="HT58" s="424"/>
      <c r="HU58" s="424"/>
      <c r="HV58" s="424"/>
      <c r="HW58" s="424"/>
      <c r="HX58" s="424"/>
      <c r="HY58" s="424"/>
      <c r="HZ58" s="424"/>
      <c r="IA58" s="424"/>
      <c r="IB58" s="424"/>
      <c r="IC58" s="424"/>
      <c r="ID58" s="424"/>
      <c r="IE58" s="424"/>
      <c r="IF58" s="424"/>
      <c r="IG58" s="424"/>
      <c r="IH58" s="424"/>
      <c r="II58" s="424"/>
      <c r="IJ58" s="424"/>
      <c r="IK58" s="424"/>
      <c r="IL58" s="424"/>
      <c r="IM58" s="424"/>
      <c r="IN58" s="424"/>
      <c r="IO58" s="424"/>
      <c r="IP58" s="424"/>
      <c r="IQ58" s="424"/>
      <c r="IR58" s="424"/>
      <c r="IS58" s="424"/>
      <c r="IT58" s="424"/>
      <c r="IU58" s="424"/>
      <c r="IV58" s="424"/>
      <c r="IW58" s="424"/>
      <c r="IX58" s="424"/>
      <c r="IY58" s="424"/>
      <c r="IZ58" s="424"/>
      <c r="JA58" s="424"/>
      <c r="JB58" s="424"/>
      <c r="JC58" s="424"/>
      <c r="JD58" s="424"/>
      <c r="JE58" s="424"/>
      <c r="JF58" s="424"/>
      <c r="JG58" s="424"/>
      <c r="JH58" s="424"/>
      <c r="JI58" s="424"/>
      <c r="JJ58" s="424"/>
      <c r="JK58" s="424"/>
      <c r="JL58" s="424"/>
      <c r="JM58" s="424"/>
      <c r="JN58" s="424"/>
      <c r="JO58" s="424"/>
      <c r="JP58" s="424"/>
      <c r="JQ58" s="424"/>
      <c r="JR58" s="424"/>
      <c r="JS58" s="424"/>
      <c r="JT58" s="424"/>
      <c r="JU58" s="424"/>
      <c r="JV58" s="424"/>
      <c r="JW58" s="424"/>
      <c r="JX58" s="424"/>
      <c r="JY58" s="424"/>
      <c r="JZ58" s="424"/>
      <c r="KA58" s="424"/>
      <c r="KV58" s="228"/>
      <c r="KW58" s="228"/>
      <c r="KX58" s="228"/>
      <c r="KY58" s="228"/>
      <c r="KZ58" s="228"/>
      <c r="LA58" s="228"/>
      <c r="LB58" s="228"/>
      <c r="LC58" s="228"/>
      <c r="NJ58" s="424"/>
      <c r="NK58" s="424"/>
      <c r="NL58" s="424"/>
      <c r="NM58" s="424"/>
      <c r="NN58" s="424"/>
      <c r="NO58" s="424"/>
      <c r="NP58" s="424"/>
      <c r="NQ58" s="424"/>
      <c r="NR58" s="424"/>
      <c r="NS58" s="424"/>
      <c r="NT58" s="424"/>
      <c r="NU58" s="228"/>
      <c r="NV58" s="228"/>
      <c r="NW58" s="228"/>
      <c r="NX58" s="228"/>
      <c r="NY58" s="228"/>
      <c r="NZ58" s="228"/>
      <c r="OA58" s="228"/>
      <c r="OB58" s="228"/>
      <c r="OC58" s="228"/>
      <c r="OD58" s="228"/>
      <c r="OE58" s="228"/>
      <c r="OF58" s="228"/>
      <c r="OG58" s="228"/>
      <c r="OH58" s="228"/>
      <c r="OI58" s="228"/>
      <c r="OJ58" s="228"/>
      <c r="OK58" s="424"/>
      <c r="OL58" s="424"/>
      <c r="OM58" s="424"/>
      <c r="ON58" s="424"/>
      <c r="OO58" s="424"/>
      <c r="OP58" s="424"/>
      <c r="OQ58" s="424"/>
      <c r="OR58" s="424"/>
      <c r="OS58" s="424"/>
      <c r="OT58" s="424"/>
      <c r="OU58" s="424"/>
      <c r="OV58" s="424"/>
      <c r="OW58" s="424"/>
      <c r="OX58" s="424"/>
      <c r="OY58" s="424"/>
      <c r="OZ58" s="424"/>
      <c r="PA58" s="424"/>
      <c r="PB58" s="424"/>
      <c r="PC58" s="424"/>
      <c r="PD58" s="424"/>
      <c r="PE58" s="424"/>
      <c r="PF58" s="424"/>
      <c r="PG58" s="424"/>
      <c r="PH58" s="424"/>
      <c r="PI58" s="424"/>
      <c r="PJ58" s="424"/>
      <c r="PK58" s="424"/>
      <c r="PL58" s="424"/>
      <c r="PM58" s="424"/>
      <c r="PN58" s="424"/>
      <c r="PO58" s="424"/>
      <c r="PP58" s="424"/>
      <c r="PQ58" s="424"/>
      <c r="PR58" s="424"/>
      <c r="PS58" s="424"/>
      <c r="PT58" s="424"/>
      <c r="PU58" s="424"/>
      <c r="PV58" s="424"/>
      <c r="PW58" s="424"/>
      <c r="PX58" s="424"/>
      <c r="PY58" s="424"/>
      <c r="PZ58" s="424"/>
      <c r="QA58" s="424"/>
      <c r="QB58" s="424"/>
      <c r="QC58" s="424"/>
      <c r="QD58" s="424"/>
      <c r="QE58" s="424"/>
      <c r="QF58" s="424"/>
      <c r="QG58" s="424"/>
      <c r="QH58" s="424"/>
      <c r="QI58" s="424"/>
      <c r="QJ58" s="424"/>
      <c r="QK58" s="424"/>
      <c r="QL58" s="424"/>
      <c r="QM58" s="424"/>
      <c r="QN58" s="424"/>
      <c r="QO58" s="424"/>
      <c r="QP58" s="424"/>
      <c r="QQ58" s="424"/>
      <c r="QR58" s="424"/>
      <c r="QS58" s="424"/>
      <c r="QT58" s="424"/>
      <c r="QU58" s="424"/>
      <c r="QV58" s="424"/>
      <c r="QW58" s="424"/>
      <c r="QX58" s="424"/>
      <c r="QY58" s="424"/>
      <c r="QZ58" s="424"/>
      <c r="RA58" s="424"/>
      <c r="RB58" s="424"/>
      <c r="RC58" s="424"/>
      <c r="RD58" s="424"/>
      <c r="RE58" s="424"/>
      <c r="RF58" s="424"/>
      <c r="RG58" s="424"/>
      <c r="RH58" s="424"/>
      <c r="RI58" s="424"/>
      <c r="RJ58" s="424"/>
      <c r="RK58" s="424"/>
      <c r="RL58" s="424"/>
      <c r="RM58" s="424"/>
      <c r="RN58" s="424"/>
      <c r="RO58" s="424"/>
      <c r="RP58" s="424"/>
      <c r="RQ58" s="424"/>
      <c r="RR58" s="424"/>
      <c r="RS58" s="424"/>
      <c r="RT58" s="424"/>
      <c r="RU58" s="424"/>
      <c r="RV58" s="424"/>
      <c r="RW58" s="424"/>
      <c r="RX58" s="424"/>
      <c r="RY58" s="424"/>
      <c r="RZ58" s="424"/>
      <c r="SA58" s="424"/>
      <c r="SB58" s="424"/>
      <c r="SC58" s="424"/>
      <c r="SD58" s="424"/>
      <c r="SE58" s="424"/>
      <c r="SF58" s="424"/>
      <c r="SG58" s="424"/>
      <c r="SH58" s="424"/>
      <c r="SI58" s="424"/>
      <c r="SJ58" s="424"/>
      <c r="SK58" s="424"/>
      <c r="SL58" s="424"/>
      <c r="SM58" s="424"/>
      <c r="SN58" s="424"/>
      <c r="SO58" s="424"/>
      <c r="SP58" s="424"/>
      <c r="SQ58" s="424"/>
      <c r="SR58" s="424"/>
      <c r="SS58" s="424"/>
      <c r="ST58" s="424"/>
      <c r="SU58" s="424"/>
      <c r="SV58" s="424"/>
      <c r="SW58" s="424"/>
      <c r="SX58" s="424"/>
      <c r="SY58" s="424"/>
      <c r="SZ58" s="424"/>
      <c r="TA58" s="424"/>
      <c r="TB58" s="424"/>
      <c r="TC58" s="424"/>
      <c r="TD58" s="424"/>
      <c r="TE58" s="424"/>
      <c r="TF58" s="424"/>
      <c r="TG58" s="424"/>
      <c r="TH58" s="424"/>
      <c r="TI58" s="424"/>
      <c r="TJ58" s="424"/>
      <c r="TK58" s="424"/>
      <c r="TL58" s="424"/>
      <c r="TM58" s="424"/>
      <c r="TN58" s="424"/>
      <c r="TO58" s="424"/>
      <c r="TP58" s="424"/>
      <c r="TQ58" s="424"/>
      <c r="TR58" s="424"/>
      <c r="TS58" s="424"/>
      <c r="TT58" s="424"/>
      <c r="TU58" s="424"/>
      <c r="TV58" s="424"/>
      <c r="TW58" s="424"/>
      <c r="TX58" s="424"/>
      <c r="TY58" s="424"/>
      <c r="TZ58" s="424"/>
      <c r="UA58" s="424"/>
      <c r="UB58" s="424"/>
      <c r="UC58" s="424"/>
      <c r="UD58" s="424"/>
      <c r="UE58" s="424"/>
      <c r="UF58" s="424"/>
      <c r="UG58" s="424"/>
      <c r="UH58" s="424"/>
      <c r="UI58" s="424"/>
      <c r="UJ58" s="424"/>
      <c r="UK58" s="424"/>
      <c r="UL58" s="424"/>
      <c r="UM58" s="424"/>
      <c r="UN58" s="424"/>
      <c r="UO58" s="424"/>
      <c r="UP58" s="424"/>
      <c r="UQ58" s="424"/>
      <c r="UR58" s="424"/>
      <c r="US58" s="424"/>
      <c r="UT58" s="424"/>
      <c r="UU58" s="424"/>
      <c r="UV58" s="424"/>
      <c r="UW58" s="424"/>
      <c r="UX58" s="424"/>
      <c r="UY58" s="424"/>
      <c r="UZ58" s="424"/>
      <c r="VA58" s="424"/>
      <c r="VB58" s="424"/>
      <c r="VC58" s="424"/>
      <c r="VD58" s="424"/>
      <c r="VE58" s="424"/>
      <c r="VF58" s="424"/>
      <c r="VG58" s="424"/>
      <c r="VH58" s="424"/>
      <c r="VI58" s="424"/>
      <c r="VJ58" s="424"/>
      <c r="VK58" s="424"/>
      <c r="VL58" s="424"/>
      <c r="VM58" s="424"/>
      <c r="VN58" s="424"/>
      <c r="VO58" s="424"/>
      <c r="VP58" s="424"/>
      <c r="VQ58" s="424"/>
      <c r="VR58" s="424"/>
      <c r="VS58" s="424"/>
      <c r="VT58" s="424"/>
      <c r="VU58" s="424"/>
      <c r="VV58" s="424"/>
      <c r="VW58" s="424"/>
      <c r="VX58" s="424"/>
      <c r="VY58" s="424"/>
      <c r="VZ58" s="424"/>
      <c r="WA58" s="424"/>
      <c r="WB58" s="424"/>
      <c r="WC58" s="424"/>
      <c r="WD58" s="424"/>
      <c r="WE58" s="424"/>
      <c r="WF58" s="424"/>
      <c r="WG58" s="424"/>
      <c r="WH58" s="424"/>
      <c r="WI58" s="424"/>
      <c r="WJ58" s="424"/>
      <c r="WK58" s="424"/>
      <c r="WL58" s="424"/>
      <c r="WM58" s="424"/>
      <c r="WN58" s="424"/>
      <c r="WO58" s="424"/>
      <c r="WP58" s="424"/>
      <c r="WQ58" s="424"/>
      <c r="WR58" s="424"/>
      <c r="WS58" s="424"/>
      <c r="WT58" s="424"/>
      <c r="WU58" s="424"/>
      <c r="WV58" s="424"/>
      <c r="WW58" s="424"/>
      <c r="WX58" s="424"/>
      <c r="WY58" s="424"/>
      <c r="WZ58" s="424"/>
      <c r="XA58" s="424"/>
      <c r="XB58" s="424"/>
      <c r="XC58" s="534"/>
      <c r="XD58" s="534"/>
      <c r="XE58" s="534"/>
      <c r="XF58" s="534"/>
      <c r="XG58" s="534"/>
      <c r="XH58" s="534"/>
      <c r="XI58" s="534"/>
      <c r="XJ58" s="534"/>
      <c r="XK58" s="534"/>
      <c r="XL58" s="534"/>
      <c r="XM58" s="534"/>
      <c r="XN58" s="534"/>
      <c r="XO58" s="534"/>
      <c r="XP58" s="534"/>
      <c r="XQ58" s="534"/>
      <c r="XR58" s="534"/>
      <c r="XS58" s="534"/>
      <c r="XT58" s="534"/>
      <c r="XU58" s="534"/>
      <c r="XV58" s="534"/>
      <c r="XW58" s="534"/>
      <c r="XX58" s="534"/>
      <c r="XY58" s="534"/>
      <c r="XZ58" s="534"/>
      <c r="YA58" s="534"/>
      <c r="YB58" s="534"/>
      <c r="YC58" s="534"/>
      <c r="YD58" s="534"/>
      <c r="YE58" s="534"/>
      <c r="YF58" s="534"/>
      <c r="YG58" s="534"/>
      <c r="YH58" s="534"/>
      <c r="YI58" s="534"/>
      <c r="YJ58" s="534"/>
      <c r="YK58" s="534"/>
      <c r="YL58" s="534"/>
      <c r="YM58" s="534"/>
      <c r="YN58" s="534"/>
      <c r="YO58" s="534"/>
      <c r="YP58" s="534"/>
      <c r="YQ58" s="534"/>
      <c r="YR58" s="534"/>
      <c r="YS58" s="534"/>
      <c r="YT58" s="534"/>
      <c r="YU58" s="534"/>
      <c r="YV58" s="534"/>
      <c r="YW58" s="534"/>
      <c r="YX58" s="534"/>
      <c r="YY58" s="534"/>
      <c r="YZ58" s="534"/>
      <c r="ZA58" s="534"/>
      <c r="ZB58" s="534"/>
      <c r="ZC58" s="534"/>
      <c r="ZD58" s="534"/>
      <c r="ZE58" s="534"/>
      <c r="ZF58" s="534"/>
      <c r="ZG58" s="534"/>
      <c r="ZH58" s="534"/>
      <c r="ZI58" s="534"/>
      <c r="ZJ58" s="535"/>
      <c r="ZK58" s="214"/>
      <c r="ZL58" s="214"/>
      <c r="ZM58" s="231"/>
      <c r="ZN58" s="231"/>
      <c r="ACI58" s="534"/>
      <c r="ACJ58" s="534"/>
      <c r="ACK58" s="534"/>
      <c r="ACL58" s="534"/>
      <c r="ACM58" s="534"/>
      <c r="ACN58" s="534"/>
      <c r="ACO58" s="534"/>
      <c r="ACP58" s="534"/>
      <c r="ACQ58" s="534"/>
      <c r="ACR58" s="534"/>
      <c r="ACS58" s="534"/>
      <c r="ACT58" s="534"/>
      <c r="ACU58" s="534"/>
      <c r="ACV58" s="534"/>
      <c r="ACW58" s="534"/>
      <c r="ACX58" s="534"/>
      <c r="ACY58" s="534"/>
      <c r="ACZ58" s="534"/>
      <c r="ADA58" s="534"/>
      <c r="ADB58" s="534"/>
      <c r="ADC58" s="534"/>
      <c r="ADD58" s="534"/>
      <c r="ADE58" s="534"/>
      <c r="ADF58" s="534"/>
      <c r="ADG58" s="534"/>
      <c r="ADH58" s="534"/>
      <c r="ADI58" s="534"/>
      <c r="ADJ58" s="534"/>
      <c r="AEP58" s="424"/>
      <c r="AEQ58" s="424"/>
      <c r="AER58" s="424"/>
      <c r="AES58" s="424"/>
      <c r="AET58" s="424"/>
      <c r="AEU58" s="424"/>
      <c r="AEV58" s="424"/>
      <c r="AEW58" s="424"/>
      <c r="AEX58" s="424"/>
      <c r="AEY58" s="536"/>
      <c r="AEZ58" s="536"/>
      <c r="AFA58" s="536"/>
      <c r="AFB58" s="536"/>
      <c r="ALG58" s="537"/>
      <c r="ALH58" s="537"/>
      <c r="ALI58" s="537"/>
      <c r="ALJ58" s="537"/>
      <c r="ALK58" s="537"/>
      <c r="ALL58" s="537"/>
      <c r="ALM58" s="537"/>
      <c r="ALN58" s="537"/>
      <c r="ALO58" s="537"/>
      <c r="ALP58" s="537"/>
      <c r="ALQ58" s="537"/>
      <c r="ALR58" s="537"/>
      <c r="ALS58" s="537"/>
      <c r="ALT58" s="537"/>
      <c r="BSN58" s="536"/>
      <c r="BSO58" s="536"/>
      <c r="BSP58" s="536"/>
      <c r="BSQ58" s="536"/>
      <c r="BSR58" s="536"/>
      <c r="BSS58" s="536"/>
      <c r="BST58" s="536"/>
      <c r="BSU58" s="536"/>
      <c r="BSV58" s="536"/>
      <c r="BSW58" s="536"/>
      <c r="BYB58" s="230"/>
      <c r="BYC58" s="230"/>
      <c r="BYD58" s="143"/>
      <c r="BYE58" s="143"/>
      <c r="BYF58" s="143"/>
      <c r="BYG58" s="143"/>
      <c r="BYH58" s="537"/>
      <c r="BYI58" s="537"/>
      <c r="BYJ58" s="537"/>
      <c r="BYK58" s="537"/>
      <c r="BYZ58" s="536"/>
      <c r="BZA58" s="536"/>
      <c r="BZB58" s="536"/>
      <c r="BZC58" s="536"/>
      <c r="BZD58" s="536"/>
      <c r="BZE58" s="536"/>
      <c r="BZF58" s="536"/>
      <c r="BZG58" s="536"/>
      <c r="BZH58" s="536"/>
      <c r="BZI58" s="536"/>
    </row>
    <row r="59" spans="26:1008 1860:2037" s="321" customFormat="1">
      <c r="Z59" s="228"/>
      <c r="AA59" s="228"/>
      <c r="AB59" s="228"/>
      <c r="AC59" s="228"/>
      <c r="AD59" s="228"/>
      <c r="AE59" s="311"/>
      <c r="AF59" s="228"/>
      <c r="AG59" s="228"/>
      <c r="AH59" s="228"/>
      <c r="AI59" s="228"/>
      <c r="AJ59" s="228"/>
      <c r="AK59" s="228"/>
      <c r="AL59" s="228"/>
      <c r="AM59" s="228"/>
      <c r="AN59" s="228"/>
      <c r="AO59" s="228"/>
      <c r="AP59" s="228"/>
      <c r="AQ59" s="228"/>
      <c r="AR59" s="228"/>
      <c r="AS59" s="228"/>
      <c r="AT59" s="228"/>
      <c r="AU59" s="228"/>
      <c r="AV59" s="228"/>
      <c r="AW59" s="228"/>
      <c r="AX59" s="228"/>
      <c r="AY59" s="228"/>
      <c r="AZ59" s="228"/>
      <c r="BA59" s="228"/>
      <c r="BB59" s="228"/>
      <c r="BC59" s="228"/>
      <c r="BD59" s="228"/>
      <c r="BE59" s="228"/>
      <c r="BF59" s="228"/>
      <c r="BG59" s="228"/>
      <c r="BH59" s="424"/>
      <c r="BI59" s="424"/>
      <c r="BJ59" s="424"/>
      <c r="BK59" s="424"/>
      <c r="BL59" s="424"/>
      <c r="BM59" s="424"/>
      <c r="BN59" s="424"/>
      <c r="BO59" s="424"/>
      <c r="BP59" s="424"/>
      <c r="BQ59" s="424"/>
      <c r="BR59" s="424"/>
      <c r="BS59" s="424"/>
      <c r="BT59" s="424"/>
      <c r="BU59" s="424"/>
      <c r="BV59" s="424"/>
      <c r="BW59" s="424"/>
      <c r="BX59" s="424"/>
      <c r="BY59" s="424"/>
      <c r="BZ59" s="424"/>
      <c r="CA59" s="424"/>
      <c r="CB59" s="424"/>
      <c r="CC59" s="424"/>
      <c r="CD59" s="424"/>
      <c r="CE59" s="424"/>
      <c r="CF59" s="424"/>
      <c r="CG59" s="424"/>
      <c r="CH59" s="424"/>
      <c r="CI59" s="424"/>
      <c r="CJ59" s="424"/>
      <c r="CK59" s="424"/>
      <c r="CL59" s="424"/>
      <c r="CM59" s="424"/>
      <c r="CN59" s="424"/>
      <c r="CO59" s="424"/>
      <c r="CP59" s="424"/>
      <c r="CQ59" s="424"/>
      <c r="CR59" s="424"/>
      <c r="CS59" s="424"/>
      <c r="CT59" s="424"/>
      <c r="CU59" s="424"/>
      <c r="CV59" s="424"/>
      <c r="CW59" s="424"/>
      <c r="CX59" s="424"/>
      <c r="CY59" s="424"/>
      <c r="CZ59" s="424"/>
      <c r="DA59" s="424"/>
      <c r="DB59" s="424"/>
      <c r="DC59" s="424"/>
      <c r="DD59" s="424"/>
      <c r="DE59" s="424"/>
      <c r="DF59" s="424"/>
      <c r="DG59" s="424"/>
      <c r="DH59" s="424"/>
      <c r="DI59" s="424"/>
      <c r="DJ59" s="424"/>
      <c r="DK59" s="424"/>
      <c r="DL59" s="424"/>
      <c r="DM59" s="424"/>
      <c r="DN59" s="424"/>
      <c r="DO59" s="424"/>
      <c r="DP59" s="424"/>
      <c r="DQ59" s="424"/>
      <c r="DR59" s="424"/>
      <c r="DS59" s="424"/>
      <c r="DT59" s="424"/>
      <c r="DU59" s="424"/>
      <c r="DV59" s="424"/>
      <c r="DW59" s="424"/>
      <c r="DX59" s="424"/>
      <c r="DY59" s="424"/>
      <c r="DZ59" s="424"/>
      <c r="EA59" s="424"/>
      <c r="EB59" s="424"/>
      <c r="EC59" s="424"/>
      <c r="ED59" s="424"/>
      <c r="EE59" s="424"/>
      <c r="EF59" s="424"/>
      <c r="EG59" s="424"/>
      <c r="EH59" s="424"/>
      <c r="EI59" s="424"/>
      <c r="EJ59" s="424"/>
      <c r="EK59" s="424"/>
      <c r="EL59" s="424"/>
      <c r="EM59" s="424"/>
      <c r="EN59" s="424"/>
      <c r="EO59" s="424"/>
      <c r="EP59" s="424"/>
      <c r="EQ59" s="424"/>
      <c r="ER59" s="424"/>
      <c r="ES59" s="424"/>
      <c r="ET59" s="424"/>
      <c r="EU59" s="424"/>
      <c r="EV59" s="424"/>
      <c r="EW59" s="424"/>
      <c r="EX59" s="424"/>
      <c r="EY59" s="424"/>
      <c r="EZ59" s="424"/>
      <c r="FA59" s="424"/>
      <c r="FB59" s="424"/>
      <c r="FC59" s="424"/>
      <c r="FD59" s="424"/>
      <c r="FE59" s="424"/>
      <c r="FF59" s="424"/>
      <c r="FG59" s="424"/>
      <c r="FH59" s="424"/>
      <c r="FI59" s="424"/>
      <c r="FJ59" s="424"/>
      <c r="FK59" s="424"/>
      <c r="FL59" s="424"/>
      <c r="FM59" s="424"/>
      <c r="FN59" s="424"/>
      <c r="FO59" s="21"/>
      <c r="FP59" s="424"/>
      <c r="FQ59" s="4"/>
      <c r="FR59" s="424"/>
      <c r="FS59" s="424"/>
      <c r="FT59" s="424"/>
      <c r="FU59" s="424"/>
      <c r="FV59" s="424"/>
      <c r="FW59" s="424"/>
      <c r="FX59" s="424"/>
      <c r="FY59" s="424"/>
      <c r="FZ59" s="424"/>
      <c r="GA59" s="424"/>
      <c r="GB59" s="424"/>
      <c r="GC59" s="424"/>
      <c r="GD59" s="424"/>
      <c r="GE59" s="424"/>
      <c r="GF59" s="424"/>
      <c r="GG59" s="424"/>
      <c r="GH59" s="424"/>
      <c r="GI59" s="424"/>
      <c r="GJ59" s="424"/>
      <c r="GK59" s="424"/>
      <c r="GL59" s="424"/>
      <c r="GM59" s="424"/>
      <c r="GN59" s="424"/>
      <c r="GO59" s="424"/>
      <c r="GP59" s="424"/>
      <c r="GQ59" s="424"/>
      <c r="GR59" s="424"/>
      <c r="GS59" s="424"/>
      <c r="GT59" s="424"/>
      <c r="GU59" s="424"/>
      <c r="GV59" s="424"/>
      <c r="GW59" s="424"/>
      <c r="GX59" s="424"/>
      <c r="GY59" s="424"/>
      <c r="GZ59" s="424"/>
      <c r="HA59" s="424"/>
      <c r="HB59" s="424"/>
      <c r="HC59" s="424"/>
      <c r="HD59" s="424"/>
      <c r="HE59" s="424"/>
      <c r="HF59" s="424"/>
      <c r="HG59" s="424"/>
      <c r="HH59" s="424"/>
      <c r="HI59" s="424"/>
      <c r="HJ59" s="424"/>
      <c r="HK59" s="424"/>
      <c r="HL59" s="424"/>
      <c r="HM59" s="424"/>
      <c r="HN59" s="424"/>
      <c r="HO59" s="424"/>
      <c r="HP59" s="424"/>
      <c r="HQ59" s="424"/>
      <c r="HR59" s="424"/>
      <c r="HS59" s="424"/>
      <c r="HT59" s="424"/>
      <c r="HU59" s="424"/>
      <c r="HV59" s="424"/>
      <c r="HW59" s="424"/>
      <c r="HX59" s="424"/>
      <c r="HY59" s="424"/>
      <c r="HZ59" s="424"/>
      <c r="IA59" s="424"/>
      <c r="IB59" s="424"/>
      <c r="IC59" s="424"/>
      <c r="ID59" s="424"/>
      <c r="IE59" s="424"/>
      <c r="IF59" s="424"/>
      <c r="IG59" s="424"/>
      <c r="IH59" s="424"/>
      <c r="II59" s="424"/>
      <c r="IJ59" s="424"/>
      <c r="IK59" s="424"/>
      <c r="IL59" s="424"/>
      <c r="IM59" s="424"/>
      <c r="IN59" s="424"/>
      <c r="IO59" s="424"/>
      <c r="IP59" s="424"/>
      <c r="IQ59" s="424"/>
      <c r="IR59" s="424"/>
      <c r="IS59" s="424"/>
      <c r="IT59" s="424"/>
      <c r="IU59" s="424"/>
      <c r="IV59" s="424"/>
      <c r="IW59" s="424"/>
      <c r="IX59" s="424"/>
      <c r="IY59" s="424"/>
      <c r="IZ59" s="424"/>
      <c r="JA59" s="424"/>
      <c r="JB59" s="424"/>
      <c r="JC59" s="424"/>
      <c r="JD59" s="424"/>
      <c r="JE59" s="424"/>
      <c r="JF59" s="424"/>
      <c r="JG59" s="424"/>
      <c r="JH59" s="424"/>
      <c r="JI59" s="424"/>
      <c r="JJ59" s="424"/>
      <c r="JK59" s="424"/>
      <c r="JL59" s="424"/>
      <c r="JM59" s="424"/>
      <c r="JN59" s="424"/>
      <c r="JO59" s="424"/>
      <c r="JP59" s="424"/>
      <c r="JQ59" s="424"/>
      <c r="JR59" s="424"/>
      <c r="JS59" s="424"/>
      <c r="JT59" s="424"/>
      <c r="JU59" s="424"/>
      <c r="JV59" s="424"/>
      <c r="JW59" s="424"/>
      <c r="JX59" s="424"/>
      <c r="JY59" s="424"/>
      <c r="JZ59" s="424"/>
      <c r="KA59" s="424"/>
      <c r="KV59" s="228"/>
      <c r="KW59" s="228"/>
      <c r="KX59" s="228"/>
      <c r="KY59" s="228"/>
      <c r="KZ59" s="228"/>
      <c r="LA59" s="228"/>
      <c r="LB59" s="228"/>
      <c r="LC59" s="228"/>
      <c r="NJ59" s="424"/>
      <c r="NK59" s="424"/>
      <c r="NL59" s="424"/>
      <c r="NM59" s="424"/>
      <c r="NN59" s="424"/>
      <c r="NO59" s="424"/>
      <c r="NP59" s="424"/>
      <c r="NQ59" s="424"/>
      <c r="NR59" s="424"/>
      <c r="NS59" s="424"/>
      <c r="NT59" s="424"/>
      <c r="NU59" s="228"/>
      <c r="NV59" s="228"/>
      <c r="NW59" s="228"/>
      <c r="NX59" s="228"/>
      <c r="NY59" s="228"/>
      <c r="NZ59" s="228"/>
      <c r="OA59" s="228"/>
      <c r="OB59" s="228"/>
      <c r="OC59" s="228"/>
      <c r="OD59" s="228"/>
      <c r="OE59" s="228"/>
      <c r="OF59" s="228"/>
      <c r="OG59" s="228"/>
      <c r="OH59" s="228"/>
      <c r="OI59" s="228"/>
      <c r="OJ59" s="228"/>
      <c r="OK59" s="424"/>
      <c r="OL59" s="424"/>
      <c r="OM59" s="424"/>
      <c r="ON59" s="424"/>
      <c r="OO59" s="424"/>
      <c r="OP59" s="424"/>
      <c r="OQ59" s="424"/>
      <c r="OR59" s="424"/>
      <c r="OS59" s="424"/>
      <c r="OT59" s="424"/>
      <c r="OU59" s="424"/>
      <c r="OV59" s="424"/>
      <c r="OW59" s="424"/>
      <c r="OX59" s="424"/>
      <c r="OY59" s="424"/>
      <c r="OZ59" s="424"/>
      <c r="PA59" s="424"/>
      <c r="PB59" s="424"/>
      <c r="PC59" s="424"/>
      <c r="PD59" s="424"/>
      <c r="PE59" s="424"/>
      <c r="PF59" s="424"/>
      <c r="PG59" s="424"/>
      <c r="PH59" s="424"/>
      <c r="PI59" s="424"/>
      <c r="PJ59" s="424"/>
      <c r="PK59" s="424"/>
      <c r="PL59" s="424"/>
      <c r="PM59" s="424"/>
      <c r="PN59" s="424"/>
      <c r="PO59" s="424"/>
      <c r="PP59" s="424"/>
      <c r="PQ59" s="424"/>
      <c r="PR59" s="424"/>
      <c r="PS59" s="424"/>
      <c r="PT59" s="424"/>
      <c r="PU59" s="424"/>
      <c r="PV59" s="424"/>
      <c r="PW59" s="424"/>
      <c r="PX59" s="424"/>
      <c r="PY59" s="424"/>
      <c r="PZ59" s="424"/>
      <c r="QA59" s="424"/>
      <c r="QB59" s="424"/>
      <c r="QC59" s="424"/>
      <c r="QD59" s="424"/>
      <c r="QE59" s="424"/>
      <c r="QF59" s="424"/>
      <c r="QG59" s="424"/>
      <c r="QH59" s="424"/>
      <c r="QI59" s="424"/>
      <c r="QJ59" s="424"/>
      <c r="QK59" s="424"/>
      <c r="QL59" s="424"/>
      <c r="QM59" s="424"/>
      <c r="QN59" s="424"/>
      <c r="QO59" s="424"/>
      <c r="QP59" s="424"/>
      <c r="QQ59" s="424"/>
      <c r="QR59" s="424"/>
      <c r="QS59" s="424"/>
      <c r="QT59" s="424"/>
      <c r="QU59" s="424"/>
      <c r="QV59" s="424"/>
      <c r="QW59" s="424"/>
      <c r="QX59" s="424"/>
      <c r="QY59" s="424"/>
      <c r="QZ59" s="424"/>
      <c r="RA59" s="424"/>
      <c r="RB59" s="424"/>
      <c r="RC59" s="424"/>
      <c r="RD59" s="424"/>
      <c r="RE59" s="424"/>
      <c r="RF59" s="424"/>
      <c r="RG59" s="424"/>
      <c r="RH59" s="424"/>
      <c r="RI59" s="424"/>
      <c r="RJ59" s="424"/>
      <c r="RK59" s="424"/>
      <c r="RL59" s="424"/>
      <c r="RM59" s="424"/>
      <c r="RN59" s="424"/>
      <c r="RO59" s="424"/>
      <c r="RP59" s="424"/>
      <c r="RQ59" s="424"/>
      <c r="RR59" s="424"/>
      <c r="RS59" s="424"/>
      <c r="RT59" s="424"/>
      <c r="RU59" s="424"/>
      <c r="RV59" s="424"/>
      <c r="RW59" s="424"/>
      <c r="RX59" s="424"/>
      <c r="RY59" s="424"/>
      <c r="RZ59" s="424"/>
      <c r="SA59" s="424"/>
      <c r="SB59" s="424"/>
      <c r="SC59" s="424"/>
      <c r="SD59" s="424"/>
      <c r="SE59" s="424"/>
      <c r="SF59" s="424"/>
      <c r="SG59" s="424"/>
      <c r="SH59" s="424"/>
      <c r="SI59" s="424"/>
      <c r="SJ59" s="424"/>
      <c r="SK59" s="424"/>
      <c r="SL59" s="424"/>
      <c r="SM59" s="424"/>
      <c r="SN59" s="424"/>
      <c r="SO59" s="424"/>
      <c r="SP59" s="424"/>
      <c r="SQ59" s="424"/>
      <c r="SR59" s="424"/>
      <c r="SS59" s="424"/>
      <c r="ST59" s="424"/>
      <c r="SU59" s="424"/>
      <c r="SV59" s="424"/>
      <c r="SW59" s="424"/>
      <c r="SX59" s="424"/>
      <c r="SY59" s="424"/>
      <c r="SZ59" s="424"/>
      <c r="TA59" s="424"/>
      <c r="TB59" s="424"/>
      <c r="TC59" s="424"/>
      <c r="TD59" s="424"/>
      <c r="TE59" s="424"/>
      <c r="TF59" s="424"/>
      <c r="TG59" s="424"/>
      <c r="TH59" s="424"/>
      <c r="TI59" s="424"/>
      <c r="TJ59" s="424"/>
      <c r="TK59" s="424"/>
      <c r="TL59" s="424"/>
      <c r="TM59" s="424"/>
      <c r="TN59" s="424"/>
      <c r="TO59" s="424"/>
      <c r="TP59" s="424"/>
      <c r="TQ59" s="424"/>
      <c r="TR59" s="424"/>
      <c r="TS59" s="424"/>
      <c r="TT59" s="424"/>
      <c r="TU59" s="424"/>
      <c r="TV59" s="424"/>
      <c r="TW59" s="424"/>
      <c r="TX59" s="424"/>
      <c r="TY59" s="424"/>
      <c r="TZ59" s="424"/>
      <c r="UA59" s="424"/>
      <c r="UB59" s="424"/>
      <c r="UC59" s="424"/>
      <c r="UD59" s="424"/>
      <c r="UE59" s="424"/>
      <c r="UF59" s="424"/>
      <c r="UG59" s="424"/>
      <c r="UH59" s="424"/>
      <c r="UI59" s="424"/>
      <c r="UJ59" s="424"/>
      <c r="UK59" s="424"/>
      <c r="UL59" s="424"/>
      <c r="UM59" s="424"/>
      <c r="UN59" s="424"/>
      <c r="UO59" s="424"/>
      <c r="UP59" s="424"/>
      <c r="UQ59" s="424"/>
      <c r="UR59" s="424"/>
      <c r="US59" s="424"/>
      <c r="UT59" s="424"/>
      <c r="UU59" s="424"/>
      <c r="UV59" s="424"/>
      <c r="UW59" s="424"/>
      <c r="UX59" s="424"/>
      <c r="UY59" s="424"/>
      <c r="UZ59" s="424"/>
      <c r="VA59" s="424"/>
      <c r="VB59" s="424"/>
      <c r="VC59" s="424"/>
      <c r="VD59" s="424"/>
      <c r="VE59" s="424"/>
      <c r="VF59" s="424"/>
      <c r="VG59" s="424"/>
      <c r="VH59" s="424"/>
      <c r="VI59" s="424"/>
      <c r="VJ59" s="424"/>
      <c r="VK59" s="424"/>
      <c r="VL59" s="424"/>
      <c r="VM59" s="424"/>
      <c r="VN59" s="424"/>
      <c r="VO59" s="424"/>
      <c r="VP59" s="424"/>
      <c r="VQ59" s="424"/>
      <c r="VR59" s="424"/>
      <c r="VS59" s="424"/>
      <c r="VT59" s="424"/>
      <c r="VU59" s="424"/>
      <c r="VV59" s="424"/>
      <c r="VW59" s="424"/>
      <c r="VX59" s="424"/>
      <c r="VY59" s="424"/>
      <c r="VZ59" s="424"/>
      <c r="WA59" s="424"/>
      <c r="WB59" s="424"/>
      <c r="WC59" s="424"/>
      <c r="WD59" s="424"/>
      <c r="WE59" s="424"/>
      <c r="WF59" s="424"/>
      <c r="WG59" s="424"/>
      <c r="WH59" s="424"/>
      <c r="WI59" s="424"/>
      <c r="WJ59" s="424"/>
      <c r="WK59" s="424"/>
      <c r="WL59" s="424"/>
      <c r="WM59" s="424"/>
      <c r="WN59" s="424"/>
      <c r="WO59" s="424"/>
      <c r="WP59" s="424"/>
      <c r="WQ59" s="424"/>
      <c r="WR59" s="424"/>
      <c r="WS59" s="424"/>
      <c r="WT59" s="424"/>
      <c r="WU59" s="424"/>
      <c r="WV59" s="424"/>
      <c r="WW59" s="424"/>
      <c r="WX59" s="424"/>
      <c r="WY59" s="424"/>
      <c r="WZ59" s="424"/>
      <c r="XA59" s="424"/>
      <c r="XB59" s="424"/>
      <c r="XC59" s="534"/>
      <c r="XD59" s="534"/>
      <c r="XE59" s="534"/>
      <c r="XF59" s="534"/>
      <c r="XG59" s="534"/>
      <c r="XH59" s="534"/>
      <c r="XI59" s="534"/>
      <c r="XJ59" s="534"/>
      <c r="XK59" s="534"/>
      <c r="XL59" s="534"/>
      <c r="XM59" s="534"/>
      <c r="XN59" s="534"/>
      <c r="XO59" s="534"/>
      <c r="XP59" s="534"/>
      <c r="XQ59" s="534"/>
      <c r="XR59" s="534"/>
      <c r="XS59" s="534"/>
      <c r="XT59" s="534"/>
      <c r="XU59" s="534"/>
      <c r="XV59" s="534"/>
      <c r="XW59" s="534"/>
      <c r="XX59" s="534"/>
      <c r="XY59" s="534"/>
      <c r="XZ59" s="534"/>
      <c r="YA59" s="534"/>
      <c r="YB59" s="534"/>
      <c r="YC59" s="534"/>
      <c r="YD59" s="534"/>
      <c r="YE59" s="534"/>
      <c r="YF59" s="534"/>
      <c r="YG59" s="534"/>
      <c r="YH59" s="534"/>
      <c r="YI59" s="534"/>
      <c r="YJ59" s="534"/>
      <c r="YK59" s="534"/>
      <c r="YL59" s="534"/>
      <c r="YM59" s="534"/>
      <c r="YN59" s="534"/>
      <c r="YO59" s="534"/>
      <c r="YP59" s="534"/>
      <c r="YQ59" s="534"/>
      <c r="YR59" s="534"/>
      <c r="YS59" s="534"/>
      <c r="YT59" s="534"/>
      <c r="YU59" s="534"/>
      <c r="YV59" s="534"/>
      <c r="YW59" s="534"/>
      <c r="YX59" s="534"/>
      <c r="YY59" s="534"/>
      <c r="YZ59" s="534"/>
      <c r="ZA59" s="534"/>
      <c r="ZB59" s="534"/>
      <c r="ZC59" s="534"/>
      <c r="ZD59" s="534"/>
      <c r="ZE59" s="534"/>
      <c r="ZF59" s="534"/>
      <c r="ZG59" s="534"/>
      <c r="ZH59" s="534"/>
      <c r="ZI59" s="534"/>
      <c r="ZJ59" s="535"/>
      <c r="ZK59" s="214"/>
      <c r="ZL59" s="214"/>
      <c r="ZM59" s="231"/>
      <c r="ZN59" s="231"/>
      <c r="ACI59" s="534"/>
      <c r="ACJ59" s="534"/>
      <c r="ACK59" s="534"/>
      <c r="ACL59" s="534"/>
      <c r="ACM59" s="534"/>
      <c r="ACN59" s="534"/>
      <c r="ACO59" s="534"/>
      <c r="ACP59" s="534"/>
      <c r="ACQ59" s="534"/>
      <c r="ACR59" s="534"/>
      <c r="ACS59" s="534"/>
      <c r="ACT59" s="534"/>
      <c r="ACU59" s="534"/>
      <c r="ACV59" s="534"/>
      <c r="ACW59" s="534"/>
      <c r="ACX59" s="534"/>
      <c r="ACY59" s="534"/>
      <c r="ACZ59" s="534"/>
      <c r="ADA59" s="534"/>
      <c r="ADB59" s="534"/>
      <c r="ADC59" s="534"/>
      <c r="ADD59" s="534"/>
      <c r="ADE59" s="534"/>
      <c r="ADF59" s="534"/>
      <c r="ADG59" s="534"/>
      <c r="ADH59" s="534"/>
      <c r="ADI59" s="534"/>
      <c r="ADJ59" s="534"/>
      <c r="AEP59" s="424"/>
      <c r="AEQ59" s="424"/>
      <c r="AER59" s="424"/>
      <c r="AES59" s="424"/>
      <c r="AET59" s="424"/>
      <c r="AEU59" s="424"/>
      <c r="AEV59" s="424"/>
      <c r="AEW59" s="424"/>
      <c r="AEX59" s="424"/>
      <c r="AEY59" s="536"/>
      <c r="AEZ59" s="536"/>
      <c r="AFA59" s="536"/>
      <c r="AFB59" s="536"/>
      <c r="ALG59" s="537"/>
      <c r="ALH59" s="537"/>
      <c r="ALI59" s="537"/>
      <c r="ALJ59" s="537"/>
      <c r="ALK59" s="537"/>
      <c r="ALL59" s="537"/>
      <c r="ALM59" s="537"/>
      <c r="ALN59" s="537"/>
      <c r="ALO59" s="537"/>
      <c r="ALP59" s="537"/>
      <c r="ALQ59" s="537"/>
      <c r="ALR59" s="537"/>
      <c r="ALS59" s="537"/>
      <c r="ALT59" s="537"/>
      <c r="BSN59" s="536"/>
      <c r="BSO59" s="536"/>
      <c r="BSP59" s="536"/>
      <c r="BSQ59" s="536"/>
      <c r="BSR59" s="536"/>
      <c r="BSS59" s="536"/>
      <c r="BST59" s="536"/>
      <c r="BSU59" s="536"/>
      <c r="BSV59" s="536"/>
      <c r="BSW59" s="536"/>
      <c r="BYB59" s="230"/>
      <c r="BYC59" s="230"/>
      <c r="BYD59" s="143"/>
      <c r="BYE59" s="143"/>
      <c r="BYF59" s="143"/>
      <c r="BYG59" s="143"/>
      <c r="BYH59" s="537"/>
      <c r="BYI59" s="537"/>
      <c r="BYJ59" s="537"/>
      <c r="BYK59" s="537"/>
      <c r="BYZ59" s="536"/>
      <c r="BZA59" s="536"/>
      <c r="BZB59" s="536"/>
      <c r="BZC59" s="536"/>
      <c r="BZD59" s="536"/>
      <c r="BZE59" s="536"/>
      <c r="BZF59" s="536"/>
      <c r="BZG59" s="536"/>
      <c r="BZH59" s="536"/>
      <c r="BZI59" s="536"/>
    </row>
    <row r="60" spans="26:1008 1860:2037" s="321" customFormat="1">
      <c r="Z60" s="228"/>
      <c r="AA60" s="228"/>
      <c r="AB60" s="228"/>
      <c r="AC60" s="228"/>
      <c r="AD60" s="228"/>
      <c r="AE60" s="311"/>
      <c r="AF60" s="228"/>
      <c r="AG60" s="228"/>
      <c r="AH60" s="228"/>
      <c r="AI60" s="228"/>
      <c r="AJ60" s="228"/>
      <c r="AK60" s="228"/>
      <c r="AL60" s="228"/>
      <c r="AM60" s="228"/>
      <c r="AN60" s="228"/>
      <c r="AO60" s="228"/>
      <c r="AP60" s="228"/>
      <c r="AQ60" s="228"/>
      <c r="AR60" s="228"/>
      <c r="AS60" s="228"/>
      <c r="AT60" s="228"/>
      <c r="AU60" s="228"/>
      <c r="AV60" s="228"/>
      <c r="AW60" s="228"/>
      <c r="AX60" s="228"/>
      <c r="AY60" s="228"/>
      <c r="AZ60" s="228"/>
      <c r="BA60" s="228"/>
      <c r="BB60" s="228"/>
      <c r="BC60" s="228"/>
      <c r="BD60" s="228"/>
      <c r="BE60" s="228"/>
      <c r="BF60" s="228"/>
      <c r="BG60" s="228"/>
      <c r="BH60" s="424"/>
      <c r="BI60" s="424"/>
      <c r="BJ60" s="424"/>
      <c r="BK60" s="424"/>
      <c r="BL60" s="424"/>
      <c r="BM60" s="424"/>
      <c r="BN60" s="424"/>
      <c r="BO60" s="424"/>
      <c r="BP60" s="424"/>
      <c r="BQ60" s="424"/>
      <c r="BR60" s="424"/>
      <c r="BS60" s="424"/>
      <c r="BT60" s="424"/>
      <c r="BU60" s="424"/>
      <c r="BV60" s="424"/>
      <c r="BW60" s="424"/>
      <c r="BX60" s="424"/>
      <c r="BY60" s="424"/>
      <c r="BZ60" s="424"/>
      <c r="CA60" s="424"/>
      <c r="CB60" s="424"/>
      <c r="CC60" s="424"/>
      <c r="CD60" s="424"/>
      <c r="CE60" s="424"/>
      <c r="CF60" s="424"/>
      <c r="CG60" s="424"/>
      <c r="CH60" s="424"/>
      <c r="CI60" s="424"/>
      <c r="CJ60" s="424"/>
      <c r="CK60" s="424"/>
      <c r="CL60" s="424"/>
      <c r="CM60" s="424"/>
      <c r="CN60" s="424"/>
      <c r="CO60" s="424"/>
      <c r="CP60" s="424"/>
      <c r="CQ60" s="424"/>
      <c r="CR60" s="424"/>
      <c r="CS60" s="424"/>
      <c r="CT60" s="424"/>
      <c r="CU60" s="424"/>
      <c r="CV60" s="424"/>
      <c r="CW60" s="424"/>
      <c r="CX60" s="424"/>
      <c r="CY60" s="424"/>
      <c r="CZ60" s="424"/>
      <c r="DA60" s="424"/>
      <c r="DB60" s="424"/>
      <c r="DC60" s="424"/>
      <c r="DD60" s="424"/>
      <c r="DE60" s="424"/>
      <c r="DF60" s="424"/>
      <c r="DG60" s="424"/>
      <c r="DH60" s="424"/>
      <c r="DI60" s="424"/>
      <c r="DJ60" s="424"/>
      <c r="DK60" s="424"/>
      <c r="DL60" s="424"/>
      <c r="DM60" s="424"/>
      <c r="DN60" s="424"/>
      <c r="DO60" s="424"/>
      <c r="DP60" s="424"/>
      <c r="DQ60" s="424"/>
      <c r="DR60" s="424"/>
      <c r="DS60" s="424"/>
      <c r="DT60" s="424"/>
      <c r="DU60" s="424"/>
      <c r="DV60" s="424"/>
      <c r="DW60" s="424"/>
      <c r="DX60" s="424"/>
      <c r="DY60" s="424"/>
      <c r="DZ60" s="424"/>
      <c r="EA60" s="424"/>
      <c r="EB60" s="424"/>
      <c r="EC60" s="424"/>
      <c r="ED60" s="424"/>
      <c r="EE60" s="424"/>
      <c r="EF60" s="424"/>
      <c r="EG60" s="424"/>
      <c r="EH60" s="424"/>
      <c r="EI60" s="424"/>
      <c r="EJ60" s="424"/>
      <c r="EK60" s="424"/>
      <c r="EL60" s="424"/>
      <c r="EM60" s="424"/>
      <c r="EN60" s="424"/>
      <c r="EO60" s="424"/>
      <c r="EP60" s="424"/>
      <c r="EQ60" s="424"/>
      <c r="ER60" s="424"/>
      <c r="ES60" s="424"/>
      <c r="ET60" s="424"/>
      <c r="EU60" s="424"/>
      <c r="EV60" s="424"/>
      <c r="EW60" s="424"/>
      <c r="EX60" s="424"/>
      <c r="EY60" s="424"/>
      <c r="EZ60" s="424"/>
      <c r="FA60" s="424"/>
      <c r="FB60" s="424"/>
      <c r="FC60" s="424"/>
      <c r="FD60" s="424"/>
      <c r="FE60" s="424"/>
      <c r="FF60" s="424"/>
      <c r="FG60" s="424"/>
      <c r="FH60" s="424"/>
      <c r="FI60" s="424"/>
      <c r="FJ60" s="424"/>
      <c r="FK60" s="424"/>
      <c r="FL60" s="424"/>
      <c r="FM60" s="424"/>
      <c r="FN60" s="424"/>
      <c r="FO60" s="21"/>
      <c r="FP60" s="424"/>
      <c r="FQ60" s="4"/>
      <c r="FR60" s="424"/>
      <c r="FS60" s="424"/>
      <c r="FT60" s="424"/>
      <c r="FU60" s="424"/>
      <c r="FV60" s="424"/>
      <c r="FW60" s="424"/>
      <c r="FX60" s="424"/>
      <c r="FY60" s="424"/>
      <c r="FZ60" s="424"/>
      <c r="GA60" s="424"/>
      <c r="GB60" s="424"/>
      <c r="GC60" s="424"/>
      <c r="GD60" s="424"/>
      <c r="GE60" s="424"/>
      <c r="GF60" s="424"/>
      <c r="GG60" s="424"/>
      <c r="GH60" s="424"/>
      <c r="GI60" s="424"/>
      <c r="GJ60" s="424"/>
      <c r="GK60" s="424"/>
      <c r="GL60" s="424"/>
      <c r="GM60" s="424"/>
      <c r="GN60" s="424"/>
      <c r="GO60" s="424"/>
      <c r="GP60" s="424"/>
      <c r="GQ60" s="424"/>
      <c r="GR60" s="424"/>
      <c r="GS60" s="424"/>
      <c r="GT60" s="424"/>
      <c r="GU60" s="424"/>
      <c r="GV60" s="424"/>
      <c r="GW60" s="424"/>
      <c r="GX60" s="424"/>
      <c r="GY60" s="424"/>
      <c r="GZ60" s="424"/>
      <c r="HA60" s="424"/>
      <c r="HB60" s="424"/>
      <c r="HC60" s="424"/>
      <c r="HD60" s="424"/>
      <c r="HE60" s="424"/>
      <c r="HF60" s="424"/>
      <c r="HG60" s="424"/>
      <c r="HH60" s="424"/>
      <c r="HI60" s="424"/>
      <c r="HJ60" s="424"/>
      <c r="HK60" s="424"/>
      <c r="HL60" s="424"/>
      <c r="HM60" s="424"/>
      <c r="HN60" s="424"/>
      <c r="HO60" s="424"/>
      <c r="HP60" s="424"/>
      <c r="HQ60" s="424"/>
      <c r="HR60" s="424"/>
      <c r="HS60" s="424"/>
      <c r="HT60" s="424"/>
      <c r="HU60" s="424"/>
      <c r="HV60" s="424"/>
      <c r="HW60" s="424"/>
      <c r="HX60" s="424"/>
      <c r="HY60" s="424"/>
      <c r="HZ60" s="424"/>
      <c r="IA60" s="424"/>
      <c r="IB60" s="424"/>
      <c r="IC60" s="424"/>
      <c r="ID60" s="424"/>
      <c r="IE60" s="424"/>
      <c r="IF60" s="424"/>
      <c r="IG60" s="424"/>
      <c r="IH60" s="424"/>
      <c r="II60" s="424"/>
      <c r="IJ60" s="424"/>
      <c r="IK60" s="424"/>
      <c r="IL60" s="424"/>
      <c r="IM60" s="424"/>
      <c r="IN60" s="424"/>
      <c r="IO60" s="424"/>
      <c r="IP60" s="424"/>
      <c r="IQ60" s="424"/>
      <c r="IR60" s="424"/>
      <c r="IS60" s="424"/>
      <c r="IT60" s="424"/>
      <c r="IU60" s="424"/>
      <c r="IV60" s="424"/>
      <c r="IW60" s="424"/>
      <c r="IX60" s="424"/>
      <c r="IY60" s="424"/>
      <c r="IZ60" s="424"/>
      <c r="JA60" s="424"/>
      <c r="JB60" s="424"/>
      <c r="JC60" s="424"/>
      <c r="JD60" s="424"/>
      <c r="JE60" s="424"/>
      <c r="JF60" s="424"/>
      <c r="JG60" s="424"/>
      <c r="JH60" s="424"/>
      <c r="JI60" s="424"/>
      <c r="JJ60" s="424"/>
      <c r="JK60" s="424"/>
      <c r="JL60" s="424"/>
      <c r="JM60" s="424"/>
      <c r="JN60" s="424"/>
      <c r="JO60" s="424"/>
      <c r="JP60" s="424"/>
      <c r="JQ60" s="424"/>
      <c r="JR60" s="424"/>
      <c r="JS60" s="424"/>
      <c r="JT60" s="424"/>
      <c r="JU60" s="424"/>
      <c r="JV60" s="424"/>
      <c r="JW60" s="424"/>
      <c r="JX60" s="424"/>
      <c r="JY60" s="424"/>
      <c r="JZ60" s="424"/>
      <c r="KA60" s="424"/>
      <c r="KV60" s="228"/>
      <c r="KW60" s="228"/>
      <c r="KX60" s="228"/>
      <c r="KY60" s="228"/>
      <c r="KZ60" s="228"/>
      <c r="LA60" s="228"/>
      <c r="LB60" s="228"/>
      <c r="LC60" s="228"/>
      <c r="NJ60" s="424"/>
      <c r="NK60" s="424"/>
      <c r="NL60" s="424"/>
      <c r="NM60" s="424"/>
      <c r="NN60" s="424"/>
      <c r="NO60" s="424"/>
      <c r="NP60" s="424"/>
      <c r="NQ60" s="424"/>
      <c r="NR60" s="424"/>
      <c r="NS60" s="424"/>
      <c r="NT60" s="424"/>
      <c r="NU60" s="228"/>
      <c r="NV60" s="228"/>
      <c r="NW60" s="228"/>
      <c r="NX60" s="228"/>
      <c r="NY60" s="228"/>
      <c r="NZ60" s="228"/>
      <c r="OA60" s="228"/>
      <c r="OB60" s="228"/>
      <c r="OC60" s="228"/>
      <c r="OD60" s="228"/>
      <c r="OE60" s="228"/>
      <c r="OF60" s="228"/>
      <c r="OG60" s="228"/>
      <c r="OH60" s="228"/>
      <c r="OI60" s="228"/>
      <c r="OJ60" s="228"/>
      <c r="OK60" s="424"/>
      <c r="OL60" s="424"/>
      <c r="OM60" s="424"/>
      <c r="ON60" s="424"/>
      <c r="OO60" s="424"/>
      <c r="OP60" s="424"/>
      <c r="OQ60" s="424"/>
      <c r="OR60" s="424"/>
      <c r="OS60" s="424"/>
      <c r="OT60" s="424"/>
      <c r="OU60" s="424"/>
      <c r="OV60" s="424"/>
      <c r="OW60" s="424"/>
      <c r="OX60" s="424"/>
      <c r="OY60" s="424"/>
      <c r="OZ60" s="424"/>
      <c r="PA60" s="424"/>
      <c r="PB60" s="424"/>
      <c r="PC60" s="424"/>
      <c r="PD60" s="424"/>
      <c r="PE60" s="424"/>
      <c r="PF60" s="424"/>
      <c r="PG60" s="424"/>
      <c r="PH60" s="424"/>
      <c r="PI60" s="424"/>
      <c r="PJ60" s="424"/>
      <c r="PK60" s="424"/>
      <c r="PL60" s="424"/>
      <c r="PM60" s="424"/>
      <c r="PN60" s="424"/>
      <c r="PO60" s="424"/>
      <c r="PP60" s="424"/>
      <c r="PQ60" s="424"/>
      <c r="PR60" s="424"/>
      <c r="PS60" s="424"/>
      <c r="PT60" s="424"/>
      <c r="PU60" s="424"/>
      <c r="PV60" s="424"/>
      <c r="PW60" s="424"/>
      <c r="PX60" s="424"/>
      <c r="PY60" s="424"/>
      <c r="PZ60" s="424"/>
      <c r="QA60" s="424"/>
      <c r="QB60" s="424"/>
      <c r="QC60" s="424"/>
      <c r="QD60" s="424"/>
      <c r="QE60" s="424"/>
      <c r="QF60" s="424"/>
      <c r="QG60" s="424"/>
      <c r="QH60" s="424"/>
      <c r="QI60" s="424"/>
      <c r="QJ60" s="424"/>
      <c r="QK60" s="424"/>
      <c r="QL60" s="424"/>
      <c r="QM60" s="424"/>
      <c r="QN60" s="424"/>
      <c r="QO60" s="424"/>
      <c r="QP60" s="424"/>
      <c r="QQ60" s="424"/>
      <c r="QR60" s="424"/>
      <c r="QS60" s="424"/>
      <c r="QT60" s="424"/>
      <c r="QU60" s="424"/>
      <c r="QV60" s="424"/>
      <c r="QW60" s="424"/>
      <c r="QX60" s="424"/>
      <c r="QY60" s="424"/>
      <c r="QZ60" s="424"/>
      <c r="RA60" s="424"/>
      <c r="RB60" s="424"/>
      <c r="RC60" s="424"/>
      <c r="RD60" s="424"/>
      <c r="RE60" s="424"/>
      <c r="RF60" s="424"/>
      <c r="RG60" s="424"/>
      <c r="RH60" s="424"/>
      <c r="RI60" s="424"/>
      <c r="RJ60" s="424"/>
      <c r="RK60" s="424"/>
      <c r="RL60" s="424"/>
      <c r="RM60" s="424"/>
      <c r="RN60" s="424"/>
      <c r="RO60" s="424"/>
      <c r="RP60" s="424"/>
      <c r="RQ60" s="424"/>
      <c r="RR60" s="424"/>
      <c r="RS60" s="424"/>
      <c r="RT60" s="424"/>
      <c r="RU60" s="424"/>
      <c r="RV60" s="424"/>
      <c r="RW60" s="424"/>
      <c r="RX60" s="424"/>
      <c r="RY60" s="424"/>
      <c r="RZ60" s="424"/>
      <c r="SA60" s="424"/>
      <c r="SB60" s="424"/>
      <c r="SC60" s="424"/>
      <c r="SD60" s="424"/>
      <c r="SE60" s="424"/>
      <c r="SF60" s="424"/>
      <c r="SG60" s="424"/>
      <c r="SH60" s="424"/>
      <c r="SI60" s="424"/>
      <c r="SJ60" s="424"/>
      <c r="SK60" s="424"/>
      <c r="SL60" s="424"/>
      <c r="SM60" s="424"/>
      <c r="SN60" s="424"/>
      <c r="SO60" s="424"/>
      <c r="SP60" s="424"/>
      <c r="SQ60" s="424"/>
      <c r="SR60" s="424"/>
      <c r="SS60" s="424"/>
      <c r="ST60" s="424"/>
      <c r="SU60" s="424"/>
      <c r="SV60" s="424"/>
      <c r="SW60" s="424"/>
      <c r="SX60" s="424"/>
      <c r="SY60" s="424"/>
      <c r="SZ60" s="424"/>
      <c r="TA60" s="424"/>
      <c r="TB60" s="424"/>
      <c r="TC60" s="424"/>
      <c r="TD60" s="424"/>
      <c r="TE60" s="424"/>
      <c r="TF60" s="424"/>
      <c r="TG60" s="424"/>
      <c r="TH60" s="424"/>
      <c r="TI60" s="424"/>
      <c r="TJ60" s="424"/>
      <c r="TK60" s="424"/>
      <c r="TL60" s="424"/>
      <c r="TM60" s="424"/>
      <c r="TN60" s="424"/>
      <c r="TO60" s="424"/>
      <c r="TP60" s="424"/>
      <c r="TQ60" s="424"/>
      <c r="TR60" s="424"/>
      <c r="TS60" s="424"/>
      <c r="TT60" s="424"/>
      <c r="TU60" s="424"/>
      <c r="TV60" s="424"/>
      <c r="TW60" s="424"/>
      <c r="TX60" s="424"/>
      <c r="TY60" s="424"/>
      <c r="TZ60" s="424"/>
      <c r="UA60" s="424"/>
      <c r="UB60" s="424"/>
      <c r="UC60" s="424"/>
      <c r="UD60" s="424"/>
      <c r="UE60" s="424"/>
      <c r="UF60" s="424"/>
      <c r="UG60" s="424"/>
      <c r="UH60" s="424"/>
      <c r="UI60" s="424"/>
      <c r="UJ60" s="424"/>
      <c r="UK60" s="424"/>
      <c r="UL60" s="424"/>
      <c r="UM60" s="424"/>
      <c r="UN60" s="424"/>
      <c r="UO60" s="424"/>
      <c r="UP60" s="424"/>
      <c r="UQ60" s="424"/>
      <c r="UR60" s="424"/>
      <c r="US60" s="424"/>
      <c r="UT60" s="424"/>
      <c r="UU60" s="424"/>
      <c r="UV60" s="424"/>
      <c r="UW60" s="424"/>
      <c r="UX60" s="424"/>
      <c r="UY60" s="424"/>
      <c r="UZ60" s="424"/>
      <c r="VA60" s="424"/>
      <c r="VB60" s="424"/>
      <c r="VC60" s="424"/>
      <c r="VD60" s="424"/>
      <c r="VE60" s="424"/>
      <c r="VF60" s="424"/>
      <c r="VG60" s="424"/>
      <c r="VH60" s="424"/>
      <c r="VI60" s="424"/>
      <c r="VJ60" s="424"/>
      <c r="VK60" s="424"/>
      <c r="VL60" s="424"/>
      <c r="VM60" s="424"/>
      <c r="VN60" s="424"/>
      <c r="VO60" s="424"/>
      <c r="VP60" s="424"/>
      <c r="VQ60" s="424"/>
      <c r="VR60" s="424"/>
      <c r="VS60" s="424"/>
      <c r="VT60" s="424"/>
      <c r="VU60" s="424"/>
      <c r="VV60" s="424"/>
      <c r="VW60" s="424"/>
      <c r="VX60" s="424"/>
      <c r="VY60" s="424"/>
      <c r="VZ60" s="424"/>
      <c r="WA60" s="424"/>
      <c r="WB60" s="424"/>
      <c r="WC60" s="424"/>
      <c r="WD60" s="424"/>
      <c r="WE60" s="424"/>
      <c r="WF60" s="424"/>
      <c r="WG60" s="424"/>
      <c r="WH60" s="424"/>
      <c r="WI60" s="424"/>
      <c r="WJ60" s="424"/>
      <c r="WK60" s="424"/>
      <c r="WL60" s="424"/>
      <c r="WM60" s="424"/>
      <c r="WN60" s="424"/>
      <c r="WO60" s="424"/>
      <c r="WP60" s="424"/>
      <c r="WQ60" s="424"/>
      <c r="WR60" s="424"/>
      <c r="WS60" s="424"/>
      <c r="WT60" s="424"/>
      <c r="WU60" s="424"/>
      <c r="WV60" s="424"/>
      <c r="WW60" s="424"/>
      <c r="WX60" s="424"/>
      <c r="WY60" s="424"/>
      <c r="WZ60" s="424"/>
      <c r="XA60" s="424"/>
      <c r="XB60" s="424"/>
      <c r="XC60" s="534"/>
      <c r="XD60" s="534"/>
      <c r="XE60" s="534"/>
      <c r="XF60" s="534"/>
      <c r="XG60" s="534"/>
      <c r="XH60" s="534"/>
      <c r="XI60" s="534"/>
      <c r="XJ60" s="534"/>
      <c r="XK60" s="534"/>
      <c r="XL60" s="534"/>
      <c r="XM60" s="534"/>
      <c r="XN60" s="534"/>
      <c r="XO60" s="534"/>
      <c r="XP60" s="534"/>
      <c r="XQ60" s="534"/>
      <c r="XR60" s="534"/>
      <c r="XS60" s="534"/>
      <c r="XT60" s="534"/>
      <c r="XU60" s="534"/>
      <c r="XV60" s="534"/>
      <c r="XW60" s="534"/>
      <c r="XX60" s="534"/>
      <c r="XY60" s="534"/>
      <c r="XZ60" s="534"/>
      <c r="YA60" s="534"/>
      <c r="YB60" s="534"/>
      <c r="YC60" s="534"/>
      <c r="YD60" s="534"/>
      <c r="YE60" s="534"/>
      <c r="YF60" s="534"/>
      <c r="YG60" s="534"/>
      <c r="YH60" s="534"/>
      <c r="YI60" s="534"/>
      <c r="YJ60" s="534"/>
      <c r="YK60" s="534"/>
      <c r="YL60" s="534"/>
      <c r="YM60" s="534"/>
      <c r="YN60" s="534"/>
      <c r="YO60" s="534"/>
      <c r="YP60" s="534"/>
      <c r="YQ60" s="534"/>
      <c r="YR60" s="534"/>
      <c r="YS60" s="534"/>
      <c r="YT60" s="534"/>
      <c r="YU60" s="534"/>
      <c r="YV60" s="534"/>
      <c r="YW60" s="534"/>
      <c r="YX60" s="534"/>
      <c r="YY60" s="534"/>
      <c r="YZ60" s="534"/>
      <c r="ZA60" s="534"/>
      <c r="ZB60" s="534"/>
      <c r="ZC60" s="534"/>
      <c r="ZD60" s="534"/>
      <c r="ZE60" s="534"/>
      <c r="ZF60" s="534"/>
      <c r="ZG60" s="534"/>
      <c r="ZH60" s="534"/>
      <c r="ZI60" s="534"/>
      <c r="ZJ60" s="535"/>
      <c r="ZK60" s="214"/>
      <c r="ZL60" s="214"/>
      <c r="ZM60" s="231"/>
      <c r="ZN60" s="231"/>
      <c r="ACI60" s="534"/>
      <c r="ACJ60" s="534"/>
      <c r="ACK60" s="534"/>
      <c r="ACL60" s="534"/>
      <c r="ACM60" s="534"/>
      <c r="ACN60" s="534"/>
      <c r="ACO60" s="534"/>
      <c r="ACP60" s="534"/>
      <c r="ACQ60" s="534"/>
      <c r="ACR60" s="534"/>
      <c r="ACS60" s="534"/>
      <c r="ACT60" s="534"/>
      <c r="ACU60" s="534"/>
      <c r="ACV60" s="534"/>
      <c r="ACW60" s="534"/>
      <c r="ACX60" s="534"/>
      <c r="ACY60" s="534"/>
      <c r="ACZ60" s="534"/>
      <c r="ADA60" s="534"/>
      <c r="ADB60" s="534"/>
      <c r="ADC60" s="534"/>
      <c r="ADD60" s="534"/>
      <c r="ADE60" s="534"/>
      <c r="ADF60" s="534"/>
      <c r="ADG60" s="534"/>
      <c r="ADH60" s="534"/>
      <c r="ADI60" s="534"/>
      <c r="ADJ60" s="534"/>
      <c r="AEP60" s="424"/>
      <c r="AEQ60" s="424"/>
      <c r="AER60" s="424"/>
      <c r="AES60" s="424"/>
      <c r="AET60" s="424"/>
      <c r="AEU60" s="424"/>
      <c r="AEV60" s="424"/>
      <c r="AEW60" s="424"/>
      <c r="AEX60" s="424"/>
      <c r="AEY60" s="536"/>
      <c r="AEZ60" s="536"/>
      <c r="AFA60" s="536"/>
      <c r="AFB60" s="536"/>
      <c r="ALG60" s="537"/>
      <c r="ALH60" s="537"/>
      <c r="ALI60" s="537"/>
      <c r="ALJ60" s="537"/>
      <c r="ALK60" s="537"/>
      <c r="ALL60" s="537"/>
      <c r="ALM60" s="537"/>
      <c r="ALN60" s="537"/>
      <c r="ALO60" s="537"/>
      <c r="ALP60" s="537"/>
      <c r="ALQ60" s="537"/>
      <c r="ALR60" s="537"/>
      <c r="ALS60" s="537"/>
      <c r="ALT60" s="537"/>
      <c r="BSN60" s="536"/>
      <c r="BSO60" s="536"/>
      <c r="BSP60" s="536"/>
      <c r="BSQ60" s="536"/>
      <c r="BSR60" s="536"/>
      <c r="BSS60" s="536"/>
      <c r="BST60" s="536"/>
      <c r="BSU60" s="536"/>
      <c r="BSV60" s="536"/>
      <c r="BSW60" s="536"/>
      <c r="BYB60" s="230"/>
      <c r="BYC60" s="230"/>
      <c r="BYD60" s="143"/>
      <c r="BYE60" s="143"/>
      <c r="BYF60" s="143"/>
      <c r="BYG60" s="143"/>
      <c r="BYH60" s="537"/>
      <c r="BYI60" s="537"/>
      <c r="BYJ60" s="537"/>
      <c r="BYK60" s="537"/>
      <c r="BYZ60" s="536"/>
      <c r="BZA60" s="536"/>
      <c r="BZB60" s="536"/>
      <c r="BZC60" s="536"/>
      <c r="BZD60" s="536"/>
      <c r="BZE60" s="536"/>
      <c r="BZF60" s="536"/>
      <c r="BZG60" s="536"/>
      <c r="BZH60" s="536"/>
      <c r="BZI60" s="536"/>
    </row>
    <row r="61" spans="26:1008 1860:2037" s="321" customFormat="1">
      <c r="Z61" s="228"/>
      <c r="AA61" s="228"/>
      <c r="AB61" s="228"/>
      <c r="AC61" s="228"/>
      <c r="AD61" s="228"/>
      <c r="AE61" s="311"/>
      <c r="AF61" s="228"/>
      <c r="AG61" s="228"/>
      <c r="AH61" s="228"/>
      <c r="AI61" s="228"/>
      <c r="AJ61" s="228"/>
      <c r="AK61" s="228"/>
      <c r="AL61" s="228"/>
      <c r="AM61" s="228"/>
      <c r="AN61" s="228"/>
      <c r="AO61" s="228"/>
      <c r="AP61" s="228"/>
      <c r="AQ61" s="228"/>
      <c r="AR61" s="228"/>
      <c r="AS61" s="228"/>
      <c r="AT61" s="228"/>
      <c r="AU61" s="228"/>
      <c r="AV61" s="228"/>
      <c r="AW61" s="228"/>
      <c r="AX61" s="228"/>
      <c r="AY61" s="228"/>
      <c r="AZ61" s="228"/>
      <c r="BA61" s="228"/>
      <c r="BB61" s="228"/>
      <c r="BC61" s="228"/>
      <c r="BD61" s="228"/>
      <c r="BE61" s="228"/>
      <c r="BF61" s="228"/>
      <c r="BG61" s="228"/>
      <c r="BH61" s="424"/>
      <c r="BI61" s="424"/>
      <c r="BJ61" s="424"/>
      <c r="BK61" s="424"/>
      <c r="BL61" s="424"/>
      <c r="BM61" s="424"/>
      <c r="BN61" s="424"/>
      <c r="BO61" s="424"/>
      <c r="BP61" s="424"/>
      <c r="BQ61" s="424"/>
      <c r="BR61" s="424"/>
      <c r="BS61" s="424"/>
      <c r="BT61" s="424"/>
      <c r="BU61" s="424"/>
      <c r="BV61" s="424"/>
      <c r="BW61" s="424"/>
      <c r="BX61" s="424"/>
      <c r="BY61" s="424"/>
      <c r="BZ61" s="424"/>
      <c r="CA61" s="424"/>
      <c r="CB61" s="424"/>
      <c r="CC61" s="424"/>
      <c r="CD61" s="424"/>
      <c r="CE61" s="424"/>
      <c r="CF61" s="424"/>
      <c r="CG61" s="424"/>
      <c r="CH61" s="424"/>
      <c r="CI61" s="424"/>
      <c r="CJ61" s="424"/>
      <c r="CK61" s="424"/>
      <c r="CL61" s="424"/>
      <c r="CM61" s="424"/>
      <c r="CN61" s="424"/>
      <c r="CO61" s="424"/>
      <c r="CP61" s="424"/>
      <c r="CQ61" s="424"/>
      <c r="CR61" s="424"/>
      <c r="CS61" s="424"/>
      <c r="CT61" s="424"/>
      <c r="CU61" s="424"/>
      <c r="CV61" s="424"/>
      <c r="CW61" s="424"/>
      <c r="CX61" s="424"/>
      <c r="CY61" s="424"/>
      <c r="CZ61" s="424"/>
      <c r="DA61" s="424"/>
      <c r="DB61" s="424"/>
      <c r="DC61" s="424"/>
      <c r="DD61" s="424"/>
      <c r="DE61" s="424"/>
      <c r="DF61" s="424"/>
      <c r="DG61" s="424"/>
      <c r="DH61" s="424"/>
      <c r="DI61" s="424"/>
      <c r="DJ61" s="424"/>
      <c r="DK61" s="424"/>
      <c r="DL61" s="424"/>
      <c r="DM61" s="424"/>
      <c r="DN61" s="424"/>
      <c r="DO61" s="424"/>
      <c r="DP61" s="424"/>
      <c r="DQ61" s="424"/>
      <c r="DR61" s="424"/>
      <c r="DS61" s="424"/>
      <c r="DT61" s="424"/>
      <c r="DU61" s="424"/>
      <c r="DV61" s="424"/>
      <c r="DW61" s="424"/>
      <c r="DX61" s="424"/>
      <c r="DY61" s="424"/>
      <c r="DZ61" s="424"/>
      <c r="EA61" s="424"/>
      <c r="EB61" s="424"/>
      <c r="EC61" s="424"/>
      <c r="ED61" s="424"/>
      <c r="EE61" s="424"/>
      <c r="EF61" s="424"/>
      <c r="EG61" s="424"/>
      <c r="EH61" s="424"/>
      <c r="EI61" s="424"/>
      <c r="EJ61" s="424"/>
      <c r="EK61" s="424"/>
      <c r="EL61" s="424"/>
      <c r="EM61" s="424"/>
      <c r="EN61" s="424"/>
      <c r="EO61" s="424"/>
      <c r="EP61" s="424"/>
      <c r="EQ61" s="424"/>
      <c r="ER61" s="424"/>
      <c r="ES61" s="424"/>
      <c r="ET61" s="424"/>
      <c r="EU61" s="424"/>
      <c r="EV61" s="424"/>
      <c r="EW61" s="424"/>
      <c r="EX61" s="424"/>
      <c r="EY61" s="424"/>
      <c r="EZ61" s="424"/>
      <c r="FA61" s="424"/>
      <c r="FB61" s="424"/>
      <c r="FC61" s="424"/>
      <c r="FD61" s="424"/>
      <c r="FE61" s="424"/>
      <c r="FF61" s="424"/>
      <c r="FG61" s="424"/>
      <c r="FH61" s="424"/>
      <c r="FI61" s="424"/>
      <c r="FJ61" s="424"/>
      <c r="FK61" s="424"/>
      <c r="FL61" s="424"/>
      <c r="FM61" s="424"/>
      <c r="FN61" s="424"/>
      <c r="FO61" s="21"/>
      <c r="FP61" s="424"/>
      <c r="FQ61" s="4"/>
      <c r="FR61" s="424"/>
      <c r="FS61" s="424"/>
      <c r="FT61" s="424"/>
      <c r="FU61" s="424"/>
      <c r="FV61" s="424"/>
      <c r="FW61" s="424"/>
      <c r="FX61" s="424"/>
      <c r="FY61" s="424"/>
      <c r="FZ61" s="424"/>
      <c r="GA61" s="424"/>
      <c r="GB61" s="424"/>
      <c r="GC61" s="424"/>
      <c r="GD61" s="424"/>
      <c r="GE61" s="424"/>
      <c r="GF61" s="424"/>
      <c r="GG61" s="424"/>
      <c r="GH61" s="424"/>
      <c r="GI61" s="424"/>
      <c r="GJ61" s="424"/>
      <c r="GK61" s="424"/>
      <c r="GL61" s="424"/>
      <c r="GM61" s="424"/>
      <c r="GN61" s="424"/>
      <c r="GO61" s="424"/>
      <c r="GP61" s="424"/>
      <c r="GQ61" s="424"/>
      <c r="GR61" s="424"/>
      <c r="GS61" s="424"/>
      <c r="GT61" s="424"/>
      <c r="GU61" s="424"/>
      <c r="GV61" s="424"/>
      <c r="GW61" s="424"/>
      <c r="GX61" s="424"/>
      <c r="GY61" s="424"/>
      <c r="GZ61" s="424"/>
      <c r="HA61" s="424"/>
      <c r="HB61" s="424"/>
      <c r="HC61" s="424"/>
      <c r="HD61" s="424"/>
      <c r="HE61" s="424"/>
      <c r="HF61" s="424"/>
      <c r="HG61" s="424"/>
      <c r="HH61" s="424"/>
      <c r="HI61" s="424"/>
      <c r="HJ61" s="424"/>
      <c r="HK61" s="424"/>
      <c r="HL61" s="424"/>
      <c r="HM61" s="424"/>
      <c r="HN61" s="424"/>
      <c r="HO61" s="424"/>
      <c r="HP61" s="424"/>
      <c r="HQ61" s="424"/>
      <c r="HR61" s="424"/>
      <c r="HS61" s="424"/>
      <c r="HT61" s="424"/>
      <c r="HU61" s="424"/>
      <c r="HV61" s="424"/>
      <c r="HW61" s="424"/>
      <c r="HX61" s="424"/>
      <c r="HY61" s="424"/>
      <c r="HZ61" s="424"/>
      <c r="IA61" s="424"/>
      <c r="IB61" s="424"/>
      <c r="IC61" s="424"/>
      <c r="ID61" s="424"/>
      <c r="IE61" s="424"/>
      <c r="IF61" s="424"/>
      <c r="IG61" s="424"/>
      <c r="IH61" s="424"/>
      <c r="II61" s="424"/>
      <c r="IJ61" s="424"/>
      <c r="IK61" s="424"/>
      <c r="IL61" s="424"/>
      <c r="IM61" s="424"/>
      <c r="IN61" s="424"/>
      <c r="IO61" s="424"/>
      <c r="IP61" s="424"/>
      <c r="IQ61" s="424"/>
      <c r="IR61" s="424"/>
      <c r="IS61" s="424"/>
      <c r="IT61" s="424"/>
      <c r="IU61" s="424"/>
      <c r="IV61" s="424"/>
      <c r="IW61" s="424"/>
      <c r="IX61" s="424"/>
      <c r="IY61" s="424"/>
      <c r="IZ61" s="424"/>
      <c r="JA61" s="424"/>
      <c r="JB61" s="424"/>
      <c r="JC61" s="424"/>
      <c r="JD61" s="424"/>
      <c r="JE61" s="424"/>
      <c r="JF61" s="424"/>
      <c r="JG61" s="424"/>
      <c r="JH61" s="424"/>
      <c r="JI61" s="424"/>
      <c r="JJ61" s="424"/>
      <c r="JK61" s="424"/>
      <c r="JL61" s="424"/>
      <c r="JM61" s="424"/>
      <c r="JN61" s="424"/>
      <c r="JO61" s="424"/>
      <c r="JP61" s="424"/>
      <c r="JQ61" s="424"/>
      <c r="JR61" s="424"/>
      <c r="JS61" s="424"/>
      <c r="JT61" s="424"/>
      <c r="JU61" s="424"/>
      <c r="JV61" s="424"/>
      <c r="JW61" s="424"/>
      <c r="JX61" s="424"/>
      <c r="JY61" s="424"/>
      <c r="JZ61" s="424"/>
      <c r="KA61" s="424"/>
      <c r="KV61" s="228"/>
      <c r="KW61" s="228"/>
      <c r="KX61" s="228"/>
      <c r="KY61" s="228"/>
      <c r="KZ61" s="228"/>
      <c r="LA61" s="228"/>
      <c r="LB61" s="228"/>
      <c r="LC61" s="228"/>
      <c r="NJ61" s="424"/>
      <c r="NK61" s="424"/>
      <c r="NL61" s="424"/>
      <c r="NM61" s="424"/>
      <c r="NN61" s="424"/>
      <c r="NO61" s="424"/>
      <c r="NP61" s="424"/>
      <c r="NQ61" s="424"/>
      <c r="NR61" s="424"/>
      <c r="NS61" s="424"/>
      <c r="NT61" s="424"/>
      <c r="NU61" s="228"/>
      <c r="NV61" s="228"/>
      <c r="NW61" s="228"/>
      <c r="NX61" s="228"/>
      <c r="NY61" s="228"/>
      <c r="NZ61" s="228"/>
      <c r="OA61" s="228"/>
      <c r="OB61" s="228"/>
      <c r="OC61" s="228"/>
      <c r="OD61" s="228"/>
      <c r="OE61" s="228"/>
      <c r="OF61" s="228"/>
      <c r="OG61" s="228"/>
      <c r="OH61" s="228"/>
      <c r="OI61" s="228"/>
      <c r="OJ61" s="228"/>
      <c r="OK61" s="424"/>
      <c r="OL61" s="424"/>
      <c r="OM61" s="424"/>
      <c r="ON61" s="424"/>
      <c r="OO61" s="424"/>
      <c r="OP61" s="424"/>
      <c r="OQ61" s="424"/>
      <c r="OR61" s="424"/>
      <c r="OS61" s="424"/>
      <c r="OT61" s="424"/>
      <c r="OU61" s="424"/>
      <c r="OV61" s="424"/>
      <c r="OW61" s="424"/>
      <c r="OX61" s="424"/>
      <c r="OY61" s="424"/>
      <c r="OZ61" s="424"/>
      <c r="PA61" s="424"/>
      <c r="PB61" s="424"/>
      <c r="PC61" s="424"/>
      <c r="PD61" s="424"/>
      <c r="PE61" s="424"/>
      <c r="PF61" s="424"/>
      <c r="PG61" s="424"/>
      <c r="PH61" s="424"/>
      <c r="PI61" s="424"/>
      <c r="PJ61" s="424"/>
      <c r="PK61" s="424"/>
      <c r="PL61" s="424"/>
      <c r="PM61" s="424"/>
      <c r="PN61" s="424"/>
      <c r="PO61" s="424"/>
      <c r="PP61" s="424"/>
      <c r="PQ61" s="424"/>
      <c r="PR61" s="424"/>
      <c r="PS61" s="424"/>
      <c r="PT61" s="424"/>
      <c r="PU61" s="424"/>
      <c r="PV61" s="424"/>
      <c r="PW61" s="424"/>
      <c r="PX61" s="424"/>
      <c r="PY61" s="424"/>
      <c r="PZ61" s="424"/>
      <c r="QA61" s="424"/>
      <c r="QB61" s="424"/>
      <c r="QC61" s="424"/>
      <c r="QD61" s="424"/>
      <c r="QE61" s="424"/>
      <c r="QF61" s="424"/>
      <c r="QG61" s="424"/>
      <c r="QH61" s="424"/>
      <c r="QI61" s="424"/>
      <c r="QJ61" s="424"/>
      <c r="QK61" s="424"/>
      <c r="QL61" s="424"/>
      <c r="QM61" s="424"/>
      <c r="QN61" s="424"/>
      <c r="QO61" s="424"/>
      <c r="QP61" s="424"/>
      <c r="QQ61" s="424"/>
      <c r="QR61" s="424"/>
      <c r="QS61" s="424"/>
      <c r="QT61" s="424"/>
      <c r="QU61" s="424"/>
      <c r="QV61" s="424"/>
      <c r="QW61" s="424"/>
      <c r="QX61" s="424"/>
      <c r="QY61" s="424"/>
      <c r="QZ61" s="424"/>
      <c r="RA61" s="424"/>
      <c r="RB61" s="424"/>
      <c r="RC61" s="424"/>
      <c r="RD61" s="424"/>
      <c r="RE61" s="424"/>
      <c r="RF61" s="424"/>
      <c r="RG61" s="424"/>
      <c r="RH61" s="424"/>
      <c r="RI61" s="424"/>
      <c r="RJ61" s="424"/>
      <c r="RK61" s="424"/>
      <c r="RL61" s="424"/>
      <c r="RM61" s="424"/>
      <c r="RN61" s="424"/>
      <c r="RO61" s="424"/>
      <c r="RP61" s="424"/>
      <c r="RQ61" s="424"/>
      <c r="RR61" s="424"/>
      <c r="RS61" s="424"/>
      <c r="RT61" s="424"/>
      <c r="RU61" s="424"/>
      <c r="RV61" s="424"/>
      <c r="RW61" s="424"/>
      <c r="RX61" s="424"/>
      <c r="RY61" s="424"/>
      <c r="RZ61" s="424"/>
      <c r="SA61" s="424"/>
      <c r="SB61" s="424"/>
      <c r="SC61" s="424"/>
      <c r="SD61" s="424"/>
      <c r="SE61" s="424"/>
      <c r="SF61" s="424"/>
      <c r="SG61" s="424"/>
      <c r="SH61" s="424"/>
      <c r="SI61" s="424"/>
      <c r="SJ61" s="424"/>
      <c r="SK61" s="424"/>
      <c r="SL61" s="424"/>
      <c r="SM61" s="424"/>
      <c r="SN61" s="424"/>
      <c r="SO61" s="424"/>
      <c r="SP61" s="424"/>
      <c r="SQ61" s="424"/>
      <c r="SR61" s="424"/>
      <c r="SS61" s="424"/>
      <c r="ST61" s="424"/>
      <c r="SU61" s="424"/>
      <c r="SV61" s="424"/>
      <c r="SW61" s="424"/>
      <c r="SX61" s="424"/>
      <c r="SY61" s="424"/>
      <c r="SZ61" s="424"/>
      <c r="TA61" s="424"/>
      <c r="TB61" s="424"/>
      <c r="TC61" s="424"/>
      <c r="TD61" s="424"/>
      <c r="TE61" s="424"/>
      <c r="TF61" s="424"/>
      <c r="TG61" s="424"/>
      <c r="TH61" s="424"/>
      <c r="TI61" s="424"/>
      <c r="TJ61" s="424"/>
      <c r="TK61" s="424"/>
      <c r="TL61" s="424"/>
      <c r="TM61" s="424"/>
      <c r="TN61" s="424"/>
      <c r="TO61" s="424"/>
      <c r="TP61" s="424"/>
      <c r="TQ61" s="424"/>
      <c r="TR61" s="424"/>
      <c r="TS61" s="424"/>
      <c r="TT61" s="424"/>
      <c r="TU61" s="424"/>
      <c r="TV61" s="424"/>
      <c r="TW61" s="424"/>
      <c r="TX61" s="424"/>
      <c r="TY61" s="424"/>
      <c r="TZ61" s="424"/>
      <c r="UA61" s="424"/>
      <c r="UB61" s="424"/>
      <c r="UC61" s="424"/>
      <c r="UD61" s="424"/>
      <c r="UE61" s="424"/>
      <c r="UF61" s="424"/>
      <c r="UG61" s="424"/>
      <c r="UH61" s="424"/>
      <c r="UI61" s="424"/>
      <c r="UJ61" s="424"/>
      <c r="UK61" s="424"/>
      <c r="UL61" s="424"/>
      <c r="UM61" s="424"/>
      <c r="UN61" s="424"/>
      <c r="UO61" s="424"/>
      <c r="UP61" s="424"/>
      <c r="UQ61" s="424"/>
      <c r="UR61" s="424"/>
      <c r="US61" s="424"/>
      <c r="UT61" s="424"/>
      <c r="UU61" s="424"/>
      <c r="UV61" s="424"/>
      <c r="UW61" s="424"/>
      <c r="UX61" s="424"/>
      <c r="UY61" s="424"/>
      <c r="UZ61" s="424"/>
      <c r="VA61" s="424"/>
      <c r="VB61" s="424"/>
      <c r="VC61" s="424"/>
      <c r="VD61" s="424"/>
      <c r="VE61" s="424"/>
      <c r="VF61" s="424"/>
      <c r="VG61" s="424"/>
      <c r="VH61" s="424"/>
      <c r="VI61" s="424"/>
      <c r="VJ61" s="424"/>
      <c r="VK61" s="424"/>
      <c r="VL61" s="424"/>
      <c r="VM61" s="424"/>
      <c r="VN61" s="424"/>
      <c r="VO61" s="424"/>
      <c r="VP61" s="424"/>
      <c r="VQ61" s="424"/>
      <c r="VR61" s="424"/>
      <c r="VS61" s="424"/>
      <c r="VT61" s="424"/>
      <c r="VU61" s="424"/>
      <c r="VV61" s="424"/>
      <c r="VW61" s="424"/>
      <c r="VX61" s="424"/>
      <c r="VY61" s="424"/>
      <c r="VZ61" s="424"/>
      <c r="WA61" s="424"/>
      <c r="WB61" s="424"/>
      <c r="WC61" s="424"/>
      <c r="WD61" s="424"/>
      <c r="WE61" s="424"/>
      <c r="WF61" s="424"/>
      <c r="WG61" s="424"/>
      <c r="WH61" s="424"/>
      <c r="WI61" s="424"/>
      <c r="WJ61" s="424"/>
      <c r="WK61" s="424"/>
      <c r="WL61" s="424"/>
      <c r="WM61" s="424"/>
      <c r="WN61" s="424"/>
      <c r="WO61" s="424"/>
      <c r="WP61" s="424"/>
      <c r="WQ61" s="424"/>
      <c r="WR61" s="424"/>
      <c r="WS61" s="424"/>
      <c r="WT61" s="424"/>
      <c r="WU61" s="424"/>
      <c r="WV61" s="424"/>
      <c r="WW61" s="424"/>
      <c r="WX61" s="424"/>
      <c r="WY61" s="424"/>
      <c r="WZ61" s="424"/>
      <c r="XA61" s="424"/>
      <c r="XB61" s="424"/>
      <c r="XC61" s="534"/>
      <c r="XD61" s="534"/>
      <c r="XE61" s="534"/>
      <c r="XF61" s="534"/>
      <c r="XG61" s="534"/>
      <c r="XH61" s="534"/>
      <c r="XI61" s="534"/>
      <c r="XJ61" s="534"/>
      <c r="XK61" s="534"/>
      <c r="XL61" s="534"/>
      <c r="XM61" s="534"/>
      <c r="XN61" s="534"/>
      <c r="XO61" s="534"/>
      <c r="XP61" s="534"/>
      <c r="XQ61" s="534"/>
      <c r="XR61" s="534"/>
      <c r="XS61" s="534"/>
      <c r="XT61" s="534"/>
      <c r="XU61" s="534"/>
      <c r="XV61" s="534"/>
      <c r="XW61" s="534"/>
      <c r="XX61" s="534"/>
      <c r="XY61" s="534"/>
      <c r="XZ61" s="534"/>
      <c r="YA61" s="534"/>
      <c r="YB61" s="534"/>
      <c r="YC61" s="534"/>
      <c r="YD61" s="534"/>
      <c r="YE61" s="534"/>
      <c r="YF61" s="534"/>
      <c r="YG61" s="534"/>
      <c r="YH61" s="534"/>
      <c r="YI61" s="534"/>
      <c r="YJ61" s="534"/>
      <c r="YK61" s="534"/>
      <c r="YL61" s="534"/>
      <c r="YM61" s="534"/>
      <c r="YN61" s="534"/>
      <c r="YO61" s="534"/>
      <c r="YP61" s="534"/>
      <c r="YQ61" s="534"/>
      <c r="YR61" s="534"/>
      <c r="YS61" s="534"/>
      <c r="YT61" s="534"/>
      <c r="YU61" s="534"/>
      <c r="YV61" s="534"/>
      <c r="YW61" s="534"/>
      <c r="YX61" s="534"/>
      <c r="YY61" s="534"/>
      <c r="YZ61" s="534"/>
      <c r="ZA61" s="534"/>
      <c r="ZB61" s="534"/>
      <c r="ZC61" s="534"/>
      <c r="ZD61" s="534"/>
      <c r="ZE61" s="534"/>
      <c r="ZF61" s="534"/>
      <c r="ZG61" s="534"/>
      <c r="ZH61" s="534"/>
      <c r="ZI61" s="534"/>
      <c r="ZJ61" s="535"/>
      <c r="ZK61" s="58"/>
      <c r="ZL61" s="58"/>
      <c r="ZM61" s="196"/>
      <c r="ZN61" s="196"/>
      <c r="ACI61" s="534"/>
      <c r="ACJ61" s="534"/>
      <c r="ACK61" s="534"/>
      <c r="ACL61" s="534"/>
      <c r="ACM61" s="534"/>
      <c r="ACN61" s="534"/>
      <c r="ACO61" s="534"/>
      <c r="ACP61" s="534"/>
      <c r="ACQ61" s="534"/>
      <c r="ACR61" s="534"/>
      <c r="ACS61" s="534"/>
      <c r="ACT61" s="534"/>
      <c r="ACU61" s="534"/>
      <c r="ACV61" s="534"/>
      <c r="ACW61" s="534"/>
      <c r="ACX61" s="534"/>
      <c r="ACY61" s="534"/>
      <c r="ACZ61" s="534"/>
      <c r="ADA61" s="534"/>
      <c r="ADB61" s="534"/>
      <c r="ADC61" s="534"/>
      <c r="ADD61" s="534"/>
      <c r="ADE61" s="534"/>
      <c r="ADF61" s="534"/>
      <c r="ADG61" s="534"/>
      <c r="ADH61" s="534"/>
      <c r="ADI61" s="534"/>
      <c r="ADJ61" s="534"/>
      <c r="AEP61" s="424"/>
      <c r="AEQ61" s="424"/>
      <c r="AER61" s="424"/>
      <c r="AES61" s="424"/>
      <c r="AET61" s="424"/>
      <c r="AEU61" s="424"/>
      <c r="AEV61" s="424"/>
      <c r="AEW61" s="424"/>
      <c r="AEX61" s="424"/>
      <c r="AEY61" s="536"/>
      <c r="AEZ61" s="536"/>
      <c r="AFA61" s="536"/>
      <c r="AFB61" s="536"/>
      <c r="ALG61" s="537"/>
      <c r="ALH61" s="537"/>
      <c r="ALI61" s="537"/>
      <c r="ALJ61" s="537"/>
      <c r="ALK61" s="537"/>
      <c r="ALL61" s="537"/>
      <c r="ALM61" s="537"/>
      <c r="ALN61" s="537"/>
      <c r="ALO61" s="537"/>
      <c r="ALP61" s="537"/>
      <c r="ALQ61" s="537"/>
      <c r="ALR61" s="537"/>
      <c r="ALS61" s="537"/>
      <c r="ALT61" s="537"/>
      <c r="BSN61" s="536"/>
      <c r="BSO61" s="536"/>
      <c r="BSP61" s="536"/>
      <c r="BSQ61" s="536"/>
      <c r="BSR61" s="536"/>
      <c r="BSS61" s="536"/>
      <c r="BST61" s="536"/>
      <c r="BSU61" s="536"/>
      <c r="BSV61" s="536"/>
      <c r="BSW61" s="536"/>
      <c r="BYB61" s="230"/>
      <c r="BYC61" s="230"/>
      <c r="BYD61" s="143"/>
      <c r="BYE61" s="143"/>
      <c r="BYF61" s="143"/>
      <c r="BYG61" s="143"/>
      <c r="BYH61" s="537"/>
      <c r="BYI61" s="537"/>
      <c r="BYJ61" s="537"/>
      <c r="BYK61" s="537"/>
      <c r="BYZ61" s="536"/>
      <c r="BZA61" s="536"/>
      <c r="BZB61" s="536"/>
      <c r="BZC61" s="536"/>
      <c r="BZD61" s="536"/>
      <c r="BZE61" s="536"/>
      <c r="BZF61" s="536"/>
      <c r="BZG61" s="536"/>
      <c r="BZH61" s="536"/>
      <c r="BZI61" s="536"/>
    </row>
    <row r="62" spans="26:1008 1860:2037" s="321" customFormat="1">
      <c r="Z62" s="228"/>
      <c r="AA62" s="228"/>
      <c r="AB62" s="228"/>
      <c r="AC62" s="228"/>
      <c r="AD62" s="228"/>
      <c r="AE62" s="311"/>
      <c r="AF62" s="228"/>
      <c r="AG62" s="228"/>
      <c r="AH62" s="228"/>
      <c r="AI62" s="228"/>
      <c r="AJ62" s="228"/>
      <c r="AK62" s="228"/>
      <c r="AL62" s="228"/>
      <c r="AM62" s="228"/>
      <c r="AN62" s="228"/>
      <c r="AO62" s="228"/>
      <c r="AP62" s="228"/>
      <c r="AQ62" s="228"/>
      <c r="AR62" s="228"/>
      <c r="AS62" s="228"/>
      <c r="AT62" s="228"/>
      <c r="AU62" s="228"/>
      <c r="AV62" s="228"/>
      <c r="AW62" s="228"/>
      <c r="AX62" s="228"/>
      <c r="AY62" s="228"/>
      <c r="AZ62" s="228"/>
      <c r="BA62" s="228"/>
      <c r="BB62" s="228"/>
      <c r="BC62" s="228"/>
      <c r="BD62" s="228"/>
      <c r="BE62" s="228"/>
      <c r="BF62" s="228"/>
      <c r="BG62" s="228"/>
      <c r="BH62" s="424"/>
      <c r="BI62" s="424"/>
      <c r="BJ62" s="424"/>
      <c r="BK62" s="424"/>
      <c r="BL62" s="424"/>
      <c r="BM62" s="424"/>
      <c r="BN62" s="424"/>
      <c r="BO62" s="424"/>
      <c r="BP62" s="424"/>
      <c r="BQ62" s="424"/>
      <c r="BR62" s="424"/>
      <c r="BS62" s="424"/>
      <c r="BT62" s="424"/>
      <c r="BU62" s="424"/>
      <c r="BV62" s="424"/>
      <c r="BW62" s="424"/>
      <c r="BX62" s="424"/>
      <c r="BY62" s="424"/>
      <c r="BZ62" s="424"/>
      <c r="CA62" s="424"/>
      <c r="CB62" s="424"/>
      <c r="CC62" s="424"/>
      <c r="CD62" s="424"/>
      <c r="CE62" s="424"/>
      <c r="CF62" s="424"/>
      <c r="CG62" s="424"/>
      <c r="CH62" s="424"/>
      <c r="CI62" s="424"/>
      <c r="CJ62" s="424"/>
      <c r="CK62" s="424"/>
      <c r="CL62" s="424"/>
      <c r="CM62" s="424"/>
      <c r="CN62" s="424"/>
      <c r="CO62" s="424"/>
      <c r="CP62" s="424"/>
      <c r="CQ62" s="424"/>
      <c r="CR62" s="424"/>
      <c r="CS62" s="424"/>
      <c r="CT62" s="424"/>
      <c r="CU62" s="424"/>
      <c r="CV62" s="424"/>
      <c r="CW62" s="424"/>
      <c r="CX62" s="424"/>
      <c r="CY62" s="424"/>
      <c r="CZ62" s="424"/>
      <c r="DA62" s="424"/>
      <c r="DB62" s="424"/>
      <c r="DC62" s="424"/>
      <c r="DD62" s="424"/>
      <c r="DE62" s="424"/>
      <c r="DF62" s="424"/>
      <c r="DG62" s="424"/>
      <c r="DH62" s="424"/>
      <c r="DI62" s="424"/>
      <c r="DJ62" s="424"/>
      <c r="DK62" s="424"/>
      <c r="DL62" s="424"/>
      <c r="DM62" s="424"/>
      <c r="DN62" s="424"/>
      <c r="DO62" s="424"/>
      <c r="DP62" s="424"/>
      <c r="DQ62" s="424"/>
      <c r="DR62" s="424"/>
      <c r="DS62" s="424"/>
      <c r="DT62" s="424"/>
      <c r="DU62" s="424"/>
      <c r="DV62" s="424"/>
      <c r="DW62" s="424"/>
      <c r="DX62" s="424"/>
      <c r="DY62" s="424"/>
      <c r="DZ62" s="424"/>
      <c r="EA62" s="424"/>
      <c r="EB62" s="424"/>
      <c r="EC62" s="424"/>
      <c r="ED62" s="424"/>
      <c r="EE62" s="424"/>
      <c r="EF62" s="424"/>
      <c r="EG62" s="424"/>
      <c r="EH62" s="424"/>
      <c r="EI62" s="424"/>
      <c r="EJ62" s="424"/>
      <c r="EK62" s="424"/>
      <c r="EL62" s="424"/>
      <c r="EM62" s="424"/>
      <c r="EN62" s="424"/>
      <c r="EO62" s="424"/>
      <c r="EP62" s="424"/>
      <c r="EQ62" s="424"/>
      <c r="ER62" s="424"/>
      <c r="ES62" s="424"/>
      <c r="ET62" s="424"/>
      <c r="EU62" s="424"/>
      <c r="EV62" s="424"/>
      <c r="EW62" s="424"/>
      <c r="EX62" s="424"/>
      <c r="EY62" s="424"/>
      <c r="EZ62" s="424"/>
      <c r="FA62" s="424"/>
      <c r="FB62" s="424"/>
      <c r="FC62" s="424"/>
      <c r="FD62" s="424"/>
      <c r="FE62" s="424"/>
      <c r="FF62" s="424"/>
      <c r="FG62" s="424"/>
      <c r="FH62" s="424"/>
      <c r="FI62" s="424"/>
      <c r="FJ62" s="424"/>
      <c r="FK62" s="424"/>
      <c r="FL62" s="424"/>
      <c r="FM62" s="424"/>
      <c r="FN62" s="424"/>
      <c r="FO62" s="21"/>
      <c r="FP62" s="424"/>
      <c r="FQ62" s="4"/>
      <c r="FR62" s="424"/>
      <c r="FS62" s="424"/>
      <c r="FT62" s="424"/>
      <c r="FU62" s="424"/>
      <c r="FV62" s="424"/>
      <c r="FW62" s="424"/>
      <c r="FX62" s="424"/>
      <c r="FY62" s="424"/>
      <c r="FZ62" s="424"/>
      <c r="GA62" s="424"/>
      <c r="GB62" s="424"/>
      <c r="GC62" s="424"/>
      <c r="GD62" s="424"/>
      <c r="GE62" s="424"/>
      <c r="GF62" s="424"/>
      <c r="GG62" s="424"/>
      <c r="GH62" s="424"/>
      <c r="GI62" s="424"/>
      <c r="GJ62" s="424"/>
      <c r="GK62" s="424"/>
      <c r="GL62" s="424"/>
      <c r="GM62" s="424"/>
      <c r="GN62" s="424"/>
      <c r="GO62" s="424"/>
      <c r="GP62" s="424"/>
      <c r="GQ62" s="424"/>
      <c r="GR62" s="424"/>
      <c r="GS62" s="424"/>
      <c r="GT62" s="424"/>
      <c r="GU62" s="424"/>
      <c r="GV62" s="424"/>
      <c r="GW62" s="424"/>
      <c r="GX62" s="424"/>
      <c r="GY62" s="424"/>
      <c r="GZ62" s="424"/>
      <c r="HA62" s="424"/>
      <c r="HB62" s="424"/>
      <c r="HC62" s="424"/>
      <c r="HD62" s="424"/>
      <c r="HE62" s="424"/>
      <c r="HF62" s="424"/>
      <c r="HG62" s="424"/>
      <c r="HH62" s="424"/>
      <c r="HI62" s="424"/>
      <c r="HJ62" s="424"/>
      <c r="HK62" s="424"/>
      <c r="HL62" s="424"/>
      <c r="HM62" s="424"/>
      <c r="HN62" s="424"/>
      <c r="HO62" s="424"/>
      <c r="HP62" s="424"/>
      <c r="HQ62" s="424"/>
      <c r="HR62" s="424"/>
      <c r="HS62" s="424"/>
      <c r="HT62" s="424"/>
      <c r="HU62" s="424"/>
      <c r="HV62" s="424"/>
      <c r="HW62" s="424"/>
      <c r="HX62" s="424"/>
      <c r="HY62" s="424"/>
      <c r="HZ62" s="424"/>
      <c r="IA62" s="424"/>
      <c r="IB62" s="424"/>
      <c r="IC62" s="424"/>
      <c r="ID62" s="424"/>
      <c r="IE62" s="424"/>
      <c r="IF62" s="424"/>
      <c r="IG62" s="424"/>
      <c r="IH62" s="424"/>
      <c r="II62" s="424"/>
      <c r="IJ62" s="424"/>
      <c r="IK62" s="424"/>
      <c r="IL62" s="424"/>
      <c r="IM62" s="424"/>
      <c r="IN62" s="424"/>
      <c r="IO62" s="424"/>
      <c r="IP62" s="424"/>
      <c r="IQ62" s="424"/>
      <c r="IR62" s="424"/>
      <c r="IS62" s="424"/>
      <c r="IT62" s="424"/>
      <c r="IU62" s="424"/>
      <c r="IV62" s="424"/>
      <c r="IW62" s="424"/>
      <c r="IX62" s="424"/>
      <c r="IY62" s="424"/>
      <c r="IZ62" s="424"/>
      <c r="JA62" s="424"/>
      <c r="JB62" s="424"/>
      <c r="JC62" s="424"/>
      <c r="JD62" s="424"/>
      <c r="JE62" s="424"/>
      <c r="JF62" s="424"/>
      <c r="JG62" s="424"/>
      <c r="JH62" s="424"/>
      <c r="JI62" s="424"/>
      <c r="JJ62" s="424"/>
      <c r="JK62" s="424"/>
      <c r="JL62" s="424"/>
      <c r="JM62" s="424"/>
      <c r="JN62" s="424"/>
      <c r="JO62" s="424"/>
      <c r="JP62" s="424"/>
      <c r="JQ62" s="424"/>
      <c r="JR62" s="424"/>
      <c r="JS62" s="424"/>
      <c r="JT62" s="424"/>
      <c r="JU62" s="424"/>
      <c r="JV62" s="424"/>
      <c r="JW62" s="424"/>
      <c r="JX62" s="424"/>
      <c r="JY62" s="424"/>
      <c r="JZ62" s="424"/>
      <c r="KA62" s="424"/>
      <c r="KV62" s="228"/>
      <c r="KW62" s="228"/>
      <c r="KX62" s="228"/>
      <c r="KY62" s="228"/>
      <c r="KZ62" s="228"/>
      <c r="LA62" s="228"/>
      <c r="LB62" s="228"/>
      <c r="LC62" s="228"/>
      <c r="NJ62" s="424"/>
      <c r="NK62" s="424"/>
      <c r="NL62" s="424"/>
      <c r="NM62" s="424"/>
      <c r="NN62" s="424"/>
      <c r="NO62" s="424"/>
      <c r="NP62" s="424"/>
      <c r="NQ62" s="424"/>
      <c r="NR62" s="424"/>
      <c r="NS62" s="424"/>
      <c r="NT62" s="424"/>
      <c r="NU62" s="228"/>
      <c r="NV62" s="228"/>
      <c r="NW62" s="228"/>
      <c r="NX62" s="228"/>
      <c r="NY62" s="228"/>
      <c r="NZ62" s="228"/>
      <c r="OA62" s="228"/>
      <c r="OB62" s="228"/>
      <c r="OC62" s="228"/>
      <c r="OD62" s="228"/>
      <c r="OE62" s="228"/>
      <c r="OF62" s="228"/>
      <c r="OG62" s="228"/>
      <c r="OH62" s="228"/>
      <c r="OI62" s="228"/>
      <c r="OJ62" s="228"/>
      <c r="OK62" s="424"/>
      <c r="OL62" s="424"/>
      <c r="OM62" s="424"/>
      <c r="ON62" s="424"/>
      <c r="OO62" s="424"/>
      <c r="OP62" s="424"/>
      <c r="OQ62" s="424"/>
      <c r="OR62" s="424"/>
      <c r="OS62" s="424"/>
      <c r="OT62" s="424"/>
      <c r="OU62" s="424"/>
      <c r="OV62" s="424"/>
      <c r="OW62" s="424"/>
      <c r="OX62" s="424"/>
      <c r="OY62" s="424"/>
      <c r="OZ62" s="424"/>
      <c r="PA62" s="424"/>
      <c r="PB62" s="424"/>
      <c r="PC62" s="424"/>
      <c r="PD62" s="424"/>
      <c r="PE62" s="424"/>
      <c r="PF62" s="424"/>
      <c r="PG62" s="424"/>
      <c r="PH62" s="424"/>
      <c r="PI62" s="424"/>
      <c r="PJ62" s="424"/>
      <c r="PK62" s="424"/>
      <c r="PL62" s="424"/>
      <c r="PM62" s="424"/>
      <c r="PN62" s="424"/>
      <c r="PO62" s="424"/>
      <c r="PP62" s="424"/>
      <c r="PQ62" s="424"/>
      <c r="PR62" s="424"/>
      <c r="PS62" s="424"/>
      <c r="PT62" s="424"/>
      <c r="PU62" s="424"/>
      <c r="PV62" s="424"/>
      <c r="PW62" s="424"/>
      <c r="PX62" s="424"/>
      <c r="PY62" s="424"/>
      <c r="PZ62" s="424"/>
      <c r="QA62" s="424"/>
      <c r="QB62" s="424"/>
      <c r="QC62" s="424"/>
      <c r="QD62" s="424"/>
      <c r="QE62" s="424"/>
      <c r="QF62" s="424"/>
      <c r="QG62" s="424"/>
      <c r="QH62" s="424"/>
      <c r="QI62" s="424"/>
      <c r="QJ62" s="424"/>
      <c r="QK62" s="424"/>
      <c r="QL62" s="424"/>
      <c r="QM62" s="424"/>
      <c r="QN62" s="424"/>
      <c r="QO62" s="424"/>
      <c r="QP62" s="424"/>
      <c r="QQ62" s="424"/>
      <c r="QR62" s="424"/>
      <c r="QS62" s="424"/>
      <c r="QT62" s="424"/>
      <c r="QU62" s="424"/>
      <c r="QV62" s="424"/>
      <c r="QW62" s="424"/>
      <c r="QX62" s="424"/>
      <c r="QY62" s="424"/>
      <c r="QZ62" s="424"/>
      <c r="RA62" s="424"/>
      <c r="RB62" s="424"/>
      <c r="RC62" s="424"/>
      <c r="RD62" s="424"/>
      <c r="RE62" s="424"/>
      <c r="RF62" s="424"/>
      <c r="RG62" s="424"/>
      <c r="RH62" s="424"/>
      <c r="RI62" s="424"/>
      <c r="RJ62" s="424"/>
      <c r="RK62" s="424"/>
      <c r="RL62" s="424"/>
      <c r="RM62" s="424"/>
      <c r="RN62" s="424"/>
      <c r="RO62" s="424"/>
      <c r="RP62" s="424"/>
      <c r="RQ62" s="424"/>
      <c r="RR62" s="424"/>
      <c r="RS62" s="424"/>
      <c r="RT62" s="424"/>
      <c r="RU62" s="424"/>
      <c r="RV62" s="424"/>
      <c r="RW62" s="424"/>
      <c r="RX62" s="424"/>
      <c r="RY62" s="424"/>
      <c r="RZ62" s="424"/>
      <c r="SA62" s="424"/>
      <c r="SB62" s="424"/>
      <c r="SC62" s="424"/>
      <c r="SD62" s="424"/>
      <c r="SE62" s="424"/>
      <c r="SF62" s="424"/>
      <c r="SG62" s="424"/>
      <c r="SH62" s="424"/>
      <c r="SI62" s="424"/>
      <c r="SJ62" s="424"/>
      <c r="SK62" s="424"/>
      <c r="SL62" s="424"/>
      <c r="SM62" s="424"/>
      <c r="SN62" s="424"/>
      <c r="SO62" s="424"/>
      <c r="SP62" s="424"/>
      <c r="SQ62" s="424"/>
      <c r="SR62" s="424"/>
      <c r="SS62" s="424"/>
      <c r="ST62" s="424"/>
      <c r="SU62" s="424"/>
      <c r="SV62" s="424"/>
      <c r="SW62" s="424"/>
      <c r="SX62" s="424"/>
      <c r="SY62" s="424"/>
      <c r="SZ62" s="424"/>
      <c r="TA62" s="424"/>
      <c r="TB62" s="424"/>
      <c r="TC62" s="424"/>
      <c r="TD62" s="424"/>
      <c r="TE62" s="424"/>
      <c r="TF62" s="424"/>
      <c r="TG62" s="424"/>
      <c r="TH62" s="424"/>
      <c r="TI62" s="424"/>
      <c r="TJ62" s="424"/>
      <c r="TK62" s="424"/>
      <c r="TL62" s="424"/>
      <c r="TM62" s="424"/>
      <c r="TN62" s="424"/>
      <c r="TO62" s="424"/>
      <c r="TP62" s="424"/>
      <c r="TQ62" s="424"/>
      <c r="TR62" s="424"/>
      <c r="TS62" s="424"/>
      <c r="TT62" s="424"/>
      <c r="TU62" s="424"/>
      <c r="TV62" s="424"/>
      <c r="TW62" s="424"/>
      <c r="TX62" s="424"/>
      <c r="TY62" s="424"/>
      <c r="TZ62" s="424"/>
      <c r="UA62" s="424"/>
      <c r="UB62" s="424"/>
      <c r="UC62" s="424"/>
      <c r="UD62" s="424"/>
      <c r="UE62" s="424"/>
      <c r="UF62" s="424"/>
      <c r="UG62" s="424"/>
      <c r="UH62" s="424"/>
      <c r="UI62" s="424"/>
      <c r="UJ62" s="424"/>
      <c r="UK62" s="424"/>
      <c r="UL62" s="424"/>
      <c r="UM62" s="424"/>
      <c r="UN62" s="424"/>
      <c r="UO62" s="424"/>
      <c r="UP62" s="424"/>
      <c r="UQ62" s="424"/>
      <c r="UR62" s="424"/>
      <c r="US62" s="424"/>
      <c r="UT62" s="424"/>
      <c r="UU62" s="424"/>
      <c r="UV62" s="424"/>
      <c r="UW62" s="424"/>
      <c r="UX62" s="424"/>
      <c r="UY62" s="424"/>
      <c r="UZ62" s="424"/>
      <c r="VA62" s="424"/>
      <c r="VB62" s="424"/>
      <c r="VC62" s="424"/>
      <c r="VD62" s="424"/>
      <c r="VE62" s="424"/>
      <c r="VF62" s="424"/>
      <c r="VG62" s="424"/>
      <c r="VH62" s="424"/>
      <c r="VI62" s="424"/>
      <c r="VJ62" s="424"/>
      <c r="VK62" s="424"/>
      <c r="VL62" s="424"/>
      <c r="VM62" s="424"/>
      <c r="VN62" s="424"/>
      <c r="VO62" s="424"/>
      <c r="VP62" s="424"/>
      <c r="VQ62" s="424"/>
      <c r="VR62" s="424"/>
      <c r="VS62" s="424"/>
      <c r="VT62" s="424"/>
      <c r="VU62" s="424"/>
      <c r="VV62" s="424"/>
      <c r="VW62" s="424"/>
      <c r="VX62" s="424"/>
      <c r="VY62" s="424"/>
      <c r="VZ62" s="424"/>
      <c r="WA62" s="424"/>
      <c r="WB62" s="424"/>
      <c r="WC62" s="424"/>
      <c r="WD62" s="424"/>
      <c r="WE62" s="424"/>
      <c r="WF62" s="424"/>
      <c r="WG62" s="424"/>
      <c r="WH62" s="424"/>
      <c r="WI62" s="424"/>
      <c r="WJ62" s="424"/>
      <c r="WK62" s="424"/>
      <c r="WL62" s="424"/>
      <c r="WM62" s="424"/>
      <c r="WN62" s="424"/>
      <c r="WO62" s="424"/>
      <c r="WP62" s="424"/>
      <c r="WQ62" s="424"/>
      <c r="WR62" s="424"/>
      <c r="WS62" s="424"/>
      <c r="WT62" s="424"/>
      <c r="WU62" s="424"/>
      <c r="WV62" s="424"/>
      <c r="WW62" s="424"/>
      <c r="WX62" s="424"/>
      <c r="WY62" s="424"/>
      <c r="WZ62" s="424"/>
      <c r="XA62" s="424"/>
      <c r="XB62" s="424"/>
      <c r="XC62" s="534"/>
      <c r="XD62" s="534"/>
      <c r="XE62" s="534"/>
      <c r="XF62" s="534"/>
      <c r="XG62" s="534"/>
      <c r="XH62" s="534"/>
      <c r="XI62" s="534"/>
      <c r="XJ62" s="534"/>
      <c r="XK62" s="534"/>
      <c r="XL62" s="534"/>
      <c r="XM62" s="534"/>
      <c r="XN62" s="534"/>
      <c r="XO62" s="534"/>
      <c r="XP62" s="534"/>
      <c r="XQ62" s="534"/>
      <c r="XR62" s="534"/>
      <c r="XS62" s="534"/>
      <c r="XT62" s="534"/>
      <c r="XU62" s="534"/>
      <c r="XV62" s="534"/>
      <c r="XW62" s="534"/>
      <c r="XX62" s="534"/>
      <c r="XY62" s="534"/>
      <c r="XZ62" s="534"/>
      <c r="YA62" s="534"/>
      <c r="YB62" s="534"/>
      <c r="YC62" s="534"/>
      <c r="YD62" s="534"/>
      <c r="YE62" s="534"/>
      <c r="YF62" s="534"/>
      <c r="YG62" s="534"/>
      <c r="YH62" s="534"/>
      <c r="YI62" s="534"/>
      <c r="YJ62" s="534"/>
      <c r="YK62" s="534"/>
      <c r="YL62" s="534"/>
      <c r="YM62" s="534"/>
      <c r="YN62" s="534"/>
      <c r="YO62" s="534"/>
      <c r="YP62" s="534"/>
      <c r="YQ62" s="534"/>
      <c r="YR62" s="534"/>
      <c r="YS62" s="534"/>
      <c r="YT62" s="534"/>
      <c r="YU62" s="534"/>
      <c r="YV62" s="534"/>
      <c r="YW62" s="534"/>
      <c r="YX62" s="534"/>
      <c r="YY62" s="534"/>
      <c r="YZ62" s="534"/>
      <c r="ZA62" s="534"/>
      <c r="ZB62" s="534"/>
      <c r="ZC62" s="534"/>
      <c r="ZD62" s="534"/>
      <c r="ZE62" s="534"/>
      <c r="ZF62" s="534"/>
      <c r="ZG62" s="534"/>
      <c r="ZH62" s="534"/>
      <c r="ZI62" s="534"/>
      <c r="ZJ62" s="535"/>
      <c r="ZK62" s="214"/>
      <c r="ZL62" s="214"/>
      <c r="ZM62" s="231"/>
      <c r="ZN62" s="231"/>
      <c r="ACI62" s="534"/>
      <c r="ACJ62" s="534"/>
      <c r="ACK62" s="534"/>
      <c r="ACL62" s="534"/>
      <c r="ACM62" s="534"/>
      <c r="ACN62" s="534"/>
      <c r="ACO62" s="534"/>
      <c r="ACP62" s="534"/>
      <c r="ACQ62" s="534"/>
      <c r="ACR62" s="534"/>
      <c r="ACS62" s="534"/>
      <c r="ACT62" s="534"/>
      <c r="ACU62" s="534"/>
      <c r="ACV62" s="534"/>
      <c r="ACW62" s="534"/>
      <c r="ACX62" s="534"/>
      <c r="ACY62" s="534"/>
      <c r="ACZ62" s="534"/>
      <c r="ADA62" s="534"/>
      <c r="ADB62" s="534"/>
      <c r="ADC62" s="534"/>
      <c r="ADD62" s="534"/>
      <c r="ADE62" s="534"/>
      <c r="ADF62" s="534"/>
      <c r="ADG62" s="534"/>
      <c r="ADH62" s="534"/>
      <c r="ADI62" s="534"/>
      <c r="ADJ62" s="534"/>
      <c r="AEP62" s="424"/>
      <c r="AEQ62" s="424"/>
      <c r="AER62" s="424"/>
      <c r="AES62" s="424"/>
      <c r="AET62" s="424"/>
      <c r="AEU62" s="424"/>
      <c r="AEV62" s="424"/>
      <c r="AEW62" s="424"/>
      <c r="AEX62" s="424"/>
      <c r="AEY62" s="536"/>
      <c r="AEZ62" s="536"/>
      <c r="AFA62" s="536"/>
      <c r="AFB62" s="536"/>
      <c r="ALG62" s="537"/>
      <c r="ALH62" s="537"/>
      <c r="ALI62" s="537"/>
      <c r="ALJ62" s="537"/>
      <c r="ALK62" s="537"/>
      <c r="ALL62" s="537"/>
      <c r="ALM62" s="537"/>
      <c r="ALN62" s="537"/>
      <c r="ALO62" s="537"/>
      <c r="ALP62" s="537"/>
      <c r="ALQ62" s="537"/>
      <c r="ALR62" s="537"/>
      <c r="ALS62" s="537"/>
      <c r="ALT62" s="537"/>
      <c r="BSN62" s="536"/>
      <c r="BSO62" s="536"/>
      <c r="BSP62" s="536"/>
      <c r="BSQ62" s="536"/>
      <c r="BSR62" s="536"/>
      <c r="BSS62" s="536"/>
      <c r="BST62" s="536"/>
      <c r="BSU62" s="536"/>
      <c r="BSV62" s="536"/>
      <c r="BSW62" s="536"/>
      <c r="BYB62" s="230"/>
      <c r="BYC62" s="230"/>
      <c r="BYD62" s="143"/>
      <c r="BYE62" s="143"/>
      <c r="BYF62" s="143"/>
      <c r="BYG62" s="143"/>
      <c r="BYH62" s="537"/>
      <c r="BYI62" s="537"/>
      <c r="BYJ62" s="537"/>
      <c r="BYK62" s="537"/>
      <c r="BYZ62" s="536"/>
      <c r="BZA62" s="536"/>
      <c r="BZB62" s="536"/>
      <c r="BZC62" s="536"/>
      <c r="BZD62" s="536"/>
      <c r="BZE62" s="536"/>
      <c r="BZF62" s="536"/>
      <c r="BZG62" s="536"/>
      <c r="BZH62" s="536"/>
      <c r="BZI62" s="536"/>
    </row>
    <row r="63" spans="26:1008 1860:2037" s="321" customFormat="1">
      <c r="Z63" s="228"/>
      <c r="AA63" s="228"/>
      <c r="AB63" s="228"/>
      <c r="AC63" s="228"/>
      <c r="AD63" s="228"/>
      <c r="AE63" s="311"/>
      <c r="AF63" s="228"/>
      <c r="AG63" s="228"/>
      <c r="AH63" s="228"/>
      <c r="AI63" s="228"/>
      <c r="AJ63" s="228"/>
      <c r="AK63" s="228"/>
      <c r="AL63" s="228"/>
      <c r="AM63" s="228"/>
      <c r="AN63" s="228"/>
      <c r="AO63" s="228"/>
      <c r="AP63" s="228"/>
      <c r="AQ63" s="228"/>
      <c r="AR63" s="228"/>
      <c r="AS63" s="228"/>
      <c r="AT63" s="228"/>
      <c r="AU63" s="228"/>
      <c r="AV63" s="228"/>
      <c r="AW63" s="228"/>
      <c r="AX63" s="228"/>
      <c r="AY63" s="228"/>
      <c r="AZ63" s="228"/>
      <c r="BA63" s="228"/>
      <c r="BB63" s="228"/>
      <c r="BC63" s="228"/>
      <c r="BD63" s="228"/>
      <c r="BE63" s="228"/>
      <c r="BF63" s="228"/>
      <c r="BG63" s="228"/>
      <c r="BH63" s="424"/>
      <c r="BI63" s="424"/>
      <c r="BJ63" s="424"/>
      <c r="BK63" s="424"/>
      <c r="BL63" s="424"/>
      <c r="BM63" s="424"/>
      <c r="BN63" s="424"/>
      <c r="BO63" s="424"/>
      <c r="BP63" s="424"/>
      <c r="BQ63" s="424"/>
      <c r="BR63" s="424"/>
      <c r="BS63" s="424"/>
      <c r="BT63" s="424"/>
      <c r="BU63" s="424"/>
      <c r="BV63" s="424"/>
      <c r="BW63" s="424"/>
      <c r="BX63" s="424"/>
      <c r="BY63" s="424"/>
      <c r="BZ63" s="424"/>
      <c r="CA63" s="424"/>
      <c r="CB63" s="424"/>
      <c r="CC63" s="424"/>
      <c r="CD63" s="424"/>
      <c r="CE63" s="424"/>
      <c r="CF63" s="424"/>
      <c r="CG63" s="424"/>
      <c r="CH63" s="424"/>
      <c r="CI63" s="424"/>
      <c r="CJ63" s="424"/>
      <c r="CK63" s="424"/>
      <c r="CL63" s="424"/>
      <c r="CM63" s="424"/>
      <c r="CN63" s="424"/>
      <c r="CO63" s="424"/>
      <c r="CP63" s="424"/>
      <c r="CQ63" s="424"/>
      <c r="CR63" s="424"/>
      <c r="CS63" s="424"/>
      <c r="CT63" s="424"/>
      <c r="CU63" s="424"/>
      <c r="CV63" s="424"/>
      <c r="CW63" s="424"/>
      <c r="CX63" s="424"/>
      <c r="CY63" s="424"/>
      <c r="CZ63" s="424"/>
      <c r="DA63" s="424"/>
      <c r="DB63" s="424"/>
      <c r="DC63" s="424"/>
      <c r="DD63" s="424"/>
      <c r="DE63" s="424"/>
      <c r="DF63" s="424"/>
      <c r="DG63" s="424"/>
      <c r="DH63" s="424"/>
      <c r="DI63" s="424"/>
      <c r="DJ63" s="424"/>
      <c r="DK63" s="424"/>
      <c r="DL63" s="424"/>
      <c r="DM63" s="424"/>
      <c r="DN63" s="424"/>
      <c r="DO63" s="424"/>
      <c r="DP63" s="424"/>
      <c r="DQ63" s="424"/>
      <c r="DR63" s="424"/>
      <c r="DS63" s="424"/>
      <c r="DT63" s="424"/>
      <c r="DU63" s="424"/>
      <c r="DV63" s="424"/>
      <c r="DW63" s="424"/>
      <c r="DX63" s="424"/>
      <c r="DY63" s="424"/>
      <c r="DZ63" s="424"/>
      <c r="EA63" s="424"/>
      <c r="EB63" s="424"/>
      <c r="EC63" s="424"/>
      <c r="ED63" s="424"/>
      <c r="EE63" s="424"/>
      <c r="EF63" s="424"/>
      <c r="EG63" s="424"/>
      <c r="EH63" s="424"/>
      <c r="EI63" s="424"/>
      <c r="EJ63" s="424"/>
      <c r="EK63" s="424"/>
      <c r="EL63" s="424"/>
      <c r="EM63" s="424"/>
      <c r="EN63" s="424"/>
      <c r="EO63" s="424"/>
      <c r="EP63" s="424"/>
      <c r="EQ63" s="424"/>
      <c r="ER63" s="424"/>
      <c r="ES63" s="424"/>
      <c r="ET63" s="424"/>
      <c r="EU63" s="424"/>
      <c r="EV63" s="424"/>
      <c r="EW63" s="424"/>
      <c r="EX63" s="424"/>
      <c r="EY63" s="424"/>
      <c r="EZ63" s="424"/>
      <c r="FA63" s="424"/>
      <c r="FB63" s="424"/>
      <c r="FC63" s="424"/>
      <c r="FD63" s="424"/>
      <c r="FE63" s="424"/>
      <c r="FF63" s="424"/>
      <c r="FG63" s="424"/>
      <c r="FH63" s="424"/>
      <c r="FI63" s="424"/>
      <c r="FJ63" s="424"/>
      <c r="FK63" s="424"/>
      <c r="FL63" s="424"/>
      <c r="FM63" s="424"/>
      <c r="FN63" s="424"/>
      <c r="FO63" s="21"/>
      <c r="FP63" s="424"/>
      <c r="FQ63" s="4"/>
      <c r="FR63" s="424"/>
      <c r="FS63" s="424"/>
      <c r="FT63" s="424"/>
      <c r="FU63" s="424"/>
      <c r="FV63" s="424"/>
      <c r="FW63" s="424"/>
      <c r="FX63" s="424"/>
      <c r="FY63" s="424"/>
      <c r="FZ63" s="424"/>
      <c r="GA63" s="424"/>
      <c r="GB63" s="424"/>
      <c r="GC63" s="424"/>
      <c r="GD63" s="424"/>
      <c r="GE63" s="424"/>
      <c r="GF63" s="424"/>
      <c r="GG63" s="424"/>
      <c r="GH63" s="424"/>
      <c r="GI63" s="424"/>
      <c r="GJ63" s="424"/>
      <c r="GK63" s="424"/>
      <c r="GL63" s="424"/>
      <c r="GM63" s="424"/>
      <c r="GN63" s="424"/>
      <c r="GO63" s="424"/>
      <c r="GP63" s="424"/>
      <c r="GQ63" s="424"/>
      <c r="GR63" s="424"/>
      <c r="GS63" s="424"/>
      <c r="GT63" s="424"/>
      <c r="GU63" s="424"/>
      <c r="GV63" s="424"/>
      <c r="GW63" s="424"/>
      <c r="GX63" s="424"/>
      <c r="GY63" s="424"/>
      <c r="GZ63" s="424"/>
      <c r="HA63" s="424"/>
      <c r="HB63" s="424"/>
      <c r="HC63" s="424"/>
      <c r="HD63" s="424"/>
      <c r="HE63" s="424"/>
      <c r="HF63" s="424"/>
      <c r="HG63" s="424"/>
      <c r="HH63" s="424"/>
      <c r="HI63" s="424"/>
      <c r="HJ63" s="424"/>
      <c r="HK63" s="424"/>
      <c r="HL63" s="424"/>
      <c r="HM63" s="424"/>
      <c r="HN63" s="424"/>
      <c r="HO63" s="424"/>
      <c r="HP63" s="424"/>
      <c r="HQ63" s="424"/>
      <c r="HR63" s="424"/>
      <c r="HS63" s="424"/>
      <c r="HT63" s="424"/>
      <c r="HU63" s="424"/>
      <c r="HV63" s="424"/>
      <c r="HW63" s="424"/>
      <c r="HX63" s="424"/>
      <c r="HY63" s="424"/>
      <c r="HZ63" s="424"/>
      <c r="IA63" s="424"/>
      <c r="IB63" s="424"/>
      <c r="IC63" s="424"/>
      <c r="ID63" s="424"/>
      <c r="IE63" s="424"/>
      <c r="IF63" s="424"/>
      <c r="IG63" s="424"/>
      <c r="IH63" s="424"/>
      <c r="II63" s="424"/>
      <c r="IJ63" s="424"/>
      <c r="IK63" s="424"/>
      <c r="IL63" s="424"/>
      <c r="IM63" s="424"/>
      <c r="IN63" s="424"/>
      <c r="IO63" s="424"/>
      <c r="IP63" s="424"/>
      <c r="IQ63" s="424"/>
      <c r="IR63" s="424"/>
      <c r="IS63" s="424"/>
      <c r="IT63" s="424"/>
      <c r="IU63" s="424"/>
      <c r="IV63" s="424"/>
      <c r="IW63" s="424"/>
      <c r="IX63" s="424"/>
      <c r="IY63" s="424"/>
      <c r="IZ63" s="424"/>
      <c r="JA63" s="424"/>
      <c r="JB63" s="424"/>
      <c r="JC63" s="424"/>
      <c r="JD63" s="424"/>
      <c r="JE63" s="424"/>
      <c r="JF63" s="424"/>
      <c r="JG63" s="424"/>
      <c r="JH63" s="424"/>
      <c r="JI63" s="424"/>
      <c r="JJ63" s="424"/>
      <c r="JK63" s="424"/>
      <c r="JL63" s="424"/>
      <c r="JM63" s="424"/>
      <c r="JN63" s="424"/>
      <c r="JO63" s="424"/>
      <c r="JP63" s="424"/>
      <c r="JQ63" s="424"/>
      <c r="JR63" s="424"/>
      <c r="JS63" s="424"/>
      <c r="JT63" s="424"/>
      <c r="JU63" s="424"/>
      <c r="JV63" s="424"/>
      <c r="JW63" s="424"/>
      <c r="JX63" s="424"/>
      <c r="JY63" s="424"/>
      <c r="JZ63" s="424"/>
      <c r="KA63" s="424"/>
      <c r="KV63" s="228"/>
      <c r="KW63" s="228"/>
      <c r="KX63" s="228"/>
      <c r="KY63" s="228"/>
      <c r="KZ63" s="228"/>
      <c r="LA63" s="228"/>
      <c r="LB63" s="228"/>
      <c r="LC63" s="228"/>
      <c r="NJ63" s="424"/>
      <c r="NK63" s="424"/>
      <c r="NL63" s="424"/>
      <c r="NM63" s="424"/>
      <c r="NN63" s="424"/>
      <c r="NO63" s="424"/>
      <c r="NP63" s="424"/>
      <c r="NQ63" s="424"/>
      <c r="NR63" s="424"/>
      <c r="NS63" s="424"/>
      <c r="NT63" s="424"/>
      <c r="NU63" s="228"/>
      <c r="NV63" s="228"/>
      <c r="NW63" s="228"/>
      <c r="NX63" s="228"/>
      <c r="NY63" s="228"/>
      <c r="NZ63" s="228"/>
      <c r="OA63" s="228"/>
      <c r="OB63" s="228"/>
      <c r="OC63" s="228"/>
      <c r="OD63" s="228"/>
      <c r="OE63" s="228"/>
      <c r="OF63" s="228"/>
      <c r="OG63" s="228"/>
      <c r="OH63" s="228"/>
      <c r="OI63" s="228"/>
      <c r="OJ63" s="228"/>
      <c r="OK63" s="424"/>
      <c r="OL63" s="424"/>
      <c r="OM63" s="424"/>
      <c r="ON63" s="424"/>
      <c r="OO63" s="424"/>
      <c r="OP63" s="424"/>
      <c r="OQ63" s="424"/>
      <c r="OR63" s="424"/>
      <c r="OS63" s="424"/>
      <c r="OT63" s="424"/>
      <c r="OU63" s="424"/>
      <c r="OV63" s="424"/>
      <c r="OW63" s="424"/>
      <c r="OX63" s="424"/>
      <c r="OY63" s="424"/>
      <c r="OZ63" s="424"/>
      <c r="PA63" s="424"/>
      <c r="PB63" s="424"/>
      <c r="PC63" s="424"/>
      <c r="PD63" s="424"/>
      <c r="PE63" s="424"/>
      <c r="PF63" s="424"/>
      <c r="PG63" s="424"/>
      <c r="PH63" s="424"/>
      <c r="PI63" s="424"/>
      <c r="PJ63" s="424"/>
      <c r="PK63" s="424"/>
      <c r="PL63" s="424"/>
      <c r="PM63" s="424"/>
      <c r="PN63" s="424"/>
      <c r="PO63" s="424"/>
      <c r="PP63" s="424"/>
      <c r="PQ63" s="424"/>
      <c r="PR63" s="424"/>
      <c r="PS63" s="424"/>
      <c r="PT63" s="424"/>
      <c r="PU63" s="424"/>
      <c r="PV63" s="424"/>
      <c r="PW63" s="424"/>
      <c r="PX63" s="424"/>
      <c r="PY63" s="424"/>
      <c r="PZ63" s="424"/>
      <c r="QA63" s="424"/>
      <c r="QB63" s="424"/>
      <c r="QC63" s="424"/>
      <c r="QD63" s="424"/>
      <c r="QE63" s="424"/>
      <c r="QF63" s="424"/>
      <c r="QG63" s="424"/>
      <c r="QH63" s="424"/>
      <c r="QI63" s="424"/>
      <c r="QJ63" s="424"/>
      <c r="QK63" s="424"/>
      <c r="QL63" s="424"/>
      <c r="QM63" s="424"/>
      <c r="QN63" s="424"/>
      <c r="QO63" s="424"/>
      <c r="QP63" s="424"/>
      <c r="QQ63" s="424"/>
      <c r="QR63" s="424"/>
      <c r="QS63" s="424"/>
      <c r="QT63" s="424"/>
      <c r="QU63" s="424"/>
      <c r="QV63" s="424"/>
      <c r="QW63" s="424"/>
      <c r="QX63" s="424"/>
      <c r="QY63" s="424"/>
      <c r="QZ63" s="424"/>
      <c r="RA63" s="424"/>
      <c r="RB63" s="424"/>
      <c r="RC63" s="424"/>
      <c r="RD63" s="424"/>
      <c r="RE63" s="424"/>
      <c r="RF63" s="424"/>
      <c r="RG63" s="424"/>
      <c r="RH63" s="424"/>
      <c r="RI63" s="424"/>
      <c r="RJ63" s="424"/>
      <c r="RK63" s="424"/>
      <c r="RL63" s="424"/>
      <c r="RM63" s="424"/>
      <c r="RN63" s="424"/>
      <c r="RO63" s="424"/>
      <c r="RP63" s="424"/>
      <c r="RQ63" s="424"/>
      <c r="RR63" s="424"/>
      <c r="RS63" s="424"/>
      <c r="RT63" s="424"/>
      <c r="RU63" s="424"/>
      <c r="RV63" s="424"/>
      <c r="RW63" s="424"/>
      <c r="RX63" s="424"/>
      <c r="RY63" s="424"/>
      <c r="RZ63" s="424"/>
      <c r="SA63" s="424"/>
      <c r="SB63" s="424"/>
      <c r="SC63" s="424"/>
      <c r="SD63" s="424"/>
      <c r="SE63" s="424"/>
      <c r="SF63" s="424"/>
      <c r="SG63" s="424"/>
      <c r="SH63" s="424"/>
      <c r="SI63" s="424"/>
      <c r="SJ63" s="424"/>
      <c r="SK63" s="424"/>
      <c r="SL63" s="424"/>
      <c r="SM63" s="424"/>
      <c r="SN63" s="424"/>
      <c r="SO63" s="424"/>
      <c r="SP63" s="424"/>
      <c r="SQ63" s="424"/>
      <c r="SR63" s="424"/>
      <c r="SS63" s="424"/>
      <c r="ST63" s="424"/>
      <c r="SU63" s="424"/>
      <c r="SV63" s="424"/>
      <c r="SW63" s="424"/>
      <c r="SX63" s="424"/>
      <c r="SY63" s="424"/>
      <c r="SZ63" s="424"/>
      <c r="TA63" s="424"/>
      <c r="TB63" s="424"/>
      <c r="TC63" s="424"/>
      <c r="TD63" s="424"/>
      <c r="TE63" s="424"/>
      <c r="TF63" s="424"/>
      <c r="TG63" s="424"/>
      <c r="TH63" s="424"/>
      <c r="TI63" s="424"/>
      <c r="TJ63" s="424"/>
      <c r="TK63" s="424"/>
      <c r="TL63" s="424"/>
      <c r="TM63" s="424"/>
      <c r="TN63" s="424"/>
      <c r="TO63" s="424"/>
      <c r="TP63" s="424"/>
      <c r="TQ63" s="424"/>
      <c r="TR63" s="424"/>
      <c r="TS63" s="424"/>
      <c r="TT63" s="424"/>
      <c r="TU63" s="424"/>
      <c r="TV63" s="424"/>
      <c r="TW63" s="424"/>
      <c r="TX63" s="424"/>
      <c r="TY63" s="424"/>
      <c r="TZ63" s="424"/>
      <c r="UA63" s="424"/>
      <c r="UB63" s="424"/>
      <c r="UC63" s="424"/>
      <c r="UD63" s="424"/>
      <c r="UE63" s="424"/>
      <c r="UF63" s="424"/>
      <c r="UG63" s="424"/>
      <c r="UH63" s="424"/>
      <c r="UI63" s="424"/>
      <c r="UJ63" s="424"/>
      <c r="UK63" s="424"/>
      <c r="UL63" s="424"/>
      <c r="UM63" s="424"/>
      <c r="UN63" s="424"/>
      <c r="UO63" s="424"/>
      <c r="UP63" s="424"/>
      <c r="UQ63" s="424"/>
      <c r="UR63" s="424"/>
      <c r="US63" s="424"/>
      <c r="UT63" s="424"/>
      <c r="UU63" s="424"/>
      <c r="UV63" s="424"/>
      <c r="UW63" s="424"/>
      <c r="UX63" s="424"/>
      <c r="UY63" s="424"/>
      <c r="UZ63" s="424"/>
      <c r="VA63" s="424"/>
      <c r="VB63" s="424"/>
      <c r="VC63" s="424"/>
      <c r="VD63" s="424"/>
      <c r="VE63" s="424"/>
      <c r="VF63" s="424"/>
      <c r="VG63" s="424"/>
      <c r="VH63" s="424"/>
      <c r="VI63" s="424"/>
      <c r="VJ63" s="424"/>
      <c r="VK63" s="424"/>
      <c r="VL63" s="424"/>
      <c r="VM63" s="424"/>
      <c r="VN63" s="424"/>
      <c r="VO63" s="424"/>
      <c r="VP63" s="424"/>
      <c r="VQ63" s="424"/>
      <c r="VR63" s="424"/>
      <c r="VS63" s="424"/>
      <c r="VT63" s="424"/>
      <c r="VU63" s="424"/>
      <c r="VV63" s="424"/>
      <c r="VW63" s="424"/>
      <c r="VX63" s="424"/>
      <c r="VY63" s="424"/>
      <c r="VZ63" s="424"/>
      <c r="WA63" s="424"/>
      <c r="WB63" s="424"/>
      <c r="WC63" s="424"/>
      <c r="WD63" s="424"/>
      <c r="WE63" s="424"/>
      <c r="WF63" s="424"/>
      <c r="WG63" s="424"/>
      <c r="WH63" s="424"/>
      <c r="WI63" s="424"/>
      <c r="WJ63" s="424"/>
      <c r="WK63" s="424"/>
      <c r="WL63" s="424"/>
      <c r="WM63" s="424"/>
      <c r="WN63" s="424"/>
      <c r="WO63" s="424"/>
      <c r="WP63" s="424"/>
      <c r="WQ63" s="424"/>
      <c r="WR63" s="424"/>
      <c r="WS63" s="424"/>
      <c r="WT63" s="424"/>
      <c r="WU63" s="424"/>
      <c r="WV63" s="424"/>
      <c r="WW63" s="424"/>
      <c r="WX63" s="424"/>
      <c r="WY63" s="424"/>
      <c r="WZ63" s="424"/>
      <c r="XA63" s="424"/>
      <c r="XB63" s="424"/>
      <c r="XC63" s="534"/>
      <c r="XD63" s="534"/>
      <c r="XE63" s="534"/>
      <c r="XF63" s="534"/>
      <c r="XG63" s="534"/>
      <c r="XH63" s="534"/>
      <c r="XI63" s="534"/>
      <c r="XJ63" s="534"/>
      <c r="XK63" s="534"/>
      <c r="XL63" s="534"/>
      <c r="XM63" s="534"/>
      <c r="XN63" s="534"/>
      <c r="XO63" s="534"/>
      <c r="XP63" s="534"/>
      <c r="XQ63" s="534"/>
      <c r="XR63" s="534"/>
      <c r="XS63" s="534"/>
      <c r="XT63" s="534"/>
      <c r="XU63" s="534"/>
      <c r="XV63" s="534"/>
      <c r="XW63" s="534"/>
      <c r="XX63" s="534"/>
      <c r="XY63" s="534"/>
      <c r="XZ63" s="534"/>
      <c r="YA63" s="534"/>
      <c r="YB63" s="534"/>
      <c r="YC63" s="534"/>
      <c r="YD63" s="534"/>
      <c r="YE63" s="534"/>
      <c r="YF63" s="534"/>
      <c r="YG63" s="534"/>
      <c r="YH63" s="534"/>
      <c r="YI63" s="534"/>
      <c r="YJ63" s="534"/>
      <c r="YK63" s="534"/>
      <c r="YL63" s="534"/>
      <c r="YM63" s="534"/>
      <c r="YN63" s="534"/>
      <c r="YO63" s="534"/>
      <c r="YP63" s="534"/>
      <c r="YQ63" s="534"/>
      <c r="YR63" s="534"/>
      <c r="YS63" s="534"/>
      <c r="YT63" s="534"/>
      <c r="YU63" s="534"/>
      <c r="YV63" s="534"/>
      <c r="YW63" s="534"/>
      <c r="YX63" s="534"/>
      <c r="YY63" s="534"/>
      <c r="YZ63" s="534"/>
      <c r="ZA63" s="534"/>
      <c r="ZB63" s="534"/>
      <c r="ZC63" s="534"/>
      <c r="ZD63" s="534"/>
      <c r="ZE63" s="534"/>
      <c r="ZF63" s="534"/>
      <c r="ZG63" s="534"/>
      <c r="ZH63" s="534"/>
      <c r="ZI63" s="534"/>
      <c r="ZJ63" s="535"/>
      <c r="ZK63" s="214"/>
      <c r="ZL63" s="214"/>
      <c r="ZM63" s="231"/>
      <c r="ZN63" s="231"/>
      <c r="ACI63" s="534"/>
      <c r="ACJ63" s="534"/>
      <c r="ACK63" s="534"/>
      <c r="ACL63" s="534"/>
      <c r="ACM63" s="534"/>
      <c r="ACN63" s="534"/>
      <c r="ACO63" s="534"/>
      <c r="ACP63" s="534"/>
      <c r="ACQ63" s="534"/>
      <c r="ACR63" s="534"/>
      <c r="ACS63" s="534"/>
      <c r="ACT63" s="534"/>
      <c r="ACU63" s="534"/>
      <c r="ACV63" s="534"/>
      <c r="ACW63" s="534"/>
      <c r="ACX63" s="534"/>
      <c r="ACY63" s="534"/>
      <c r="ACZ63" s="534"/>
      <c r="ADA63" s="534"/>
      <c r="ADB63" s="534"/>
      <c r="ADC63" s="534"/>
      <c r="ADD63" s="534"/>
      <c r="ADE63" s="534"/>
      <c r="ADF63" s="534"/>
      <c r="ADG63" s="534"/>
      <c r="ADH63" s="534"/>
      <c r="ADI63" s="534"/>
      <c r="ADJ63" s="534"/>
      <c r="AEP63" s="424"/>
      <c r="AEQ63" s="424"/>
      <c r="AER63" s="424"/>
      <c r="AES63" s="424"/>
      <c r="AET63" s="424"/>
      <c r="AEU63" s="424"/>
      <c r="AEV63" s="424"/>
      <c r="AEW63" s="424"/>
      <c r="AEX63" s="424"/>
      <c r="AEY63" s="536"/>
      <c r="AEZ63" s="536"/>
      <c r="AFA63" s="536"/>
      <c r="AFB63" s="536"/>
      <c r="ALG63" s="537"/>
      <c r="ALH63" s="537"/>
      <c r="ALI63" s="537"/>
      <c r="ALJ63" s="537"/>
      <c r="ALK63" s="537"/>
      <c r="ALL63" s="537"/>
      <c r="ALM63" s="537"/>
      <c r="ALN63" s="537"/>
      <c r="ALO63" s="537"/>
      <c r="ALP63" s="537"/>
      <c r="ALQ63" s="537"/>
      <c r="ALR63" s="537"/>
      <c r="ALS63" s="537"/>
      <c r="ALT63" s="537"/>
      <c r="BSN63" s="536"/>
      <c r="BSO63" s="536"/>
      <c r="BSP63" s="536"/>
      <c r="BSQ63" s="536"/>
      <c r="BSR63" s="536"/>
      <c r="BSS63" s="536"/>
      <c r="BST63" s="536"/>
      <c r="BSU63" s="536"/>
      <c r="BSV63" s="536"/>
      <c r="BSW63" s="536"/>
      <c r="BYB63" s="230"/>
      <c r="BYC63" s="230"/>
      <c r="BYD63" s="143"/>
      <c r="BYE63" s="143"/>
      <c r="BYF63" s="143"/>
      <c r="BYG63" s="143"/>
      <c r="BYH63" s="537"/>
      <c r="BYI63" s="537"/>
      <c r="BYJ63" s="537"/>
      <c r="BYK63" s="537"/>
      <c r="BYZ63" s="536"/>
      <c r="BZA63" s="536"/>
      <c r="BZB63" s="536"/>
      <c r="BZC63" s="536"/>
      <c r="BZD63" s="536"/>
      <c r="BZE63" s="536"/>
      <c r="BZF63" s="536"/>
      <c r="BZG63" s="536"/>
      <c r="BZH63" s="536"/>
      <c r="BZI63" s="536"/>
    </row>
    <row r="64" spans="26:1008 1860:2037" s="321" customFormat="1">
      <c r="Z64" s="228"/>
      <c r="AA64" s="228"/>
      <c r="AB64" s="228"/>
      <c r="AC64" s="228"/>
      <c r="AD64" s="228"/>
      <c r="AE64" s="311"/>
      <c r="AF64" s="228"/>
      <c r="AG64" s="228"/>
      <c r="AH64" s="228"/>
      <c r="AI64" s="228"/>
      <c r="AJ64" s="228"/>
      <c r="AK64" s="228"/>
      <c r="AL64" s="228"/>
      <c r="AM64" s="228"/>
      <c r="AN64" s="228"/>
      <c r="AO64" s="228"/>
      <c r="AP64" s="228"/>
      <c r="AQ64" s="228"/>
      <c r="AR64" s="228"/>
      <c r="AS64" s="228"/>
      <c r="AT64" s="228"/>
      <c r="AU64" s="228"/>
      <c r="AV64" s="228"/>
      <c r="AW64" s="228"/>
      <c r="AX64" s="228"/>
      <c r="AY64" s="228"/>
      <c r="AZ64" s="228"/>
      <c r="BA64" s="228"/>
      <c r="BB64" s="228"/>
      <c r="BC64" s="228"/>
      <c r="BD64" s="228"/>
      <c r="BE64" s="228"/>
      <c r="BF64" s="228"/>
      <c r="BG64" s="228"/>
      <c r="BH64" s="424"/>
      <c r="BI64" s="424"/>
      <c r="BJ64" s="424"/>
      <c r="BK64" s="424"/>
      <c r="BL64" s="424"/>
      <c r="BM64" s="424"/>
      <c r="BN64" s="424"/>
      <c r="BO64" s="424"/>
      <c r="BP64" s="424"/>
      <c r="BQ64" s="424"/>
      <c r="BR64" s="424"/>
      <c r="BS64" s="424"/>
      <c r="BT64" s="424"/>
      <c r="BU64" s="424"/>
      <c r="BV64" s="424"/>
      <c r="BW64" s="424"/>
      <c r="BX64" s="424"/>
      <c r="BY64" s="424"/>
      <c r="BZ64" s="424"/>
      <c r="CA64" s="424"/>
      <c r="CB64" s="424"/>
      <c r="CC64" s="424"/>
      <c r="CD64" s="424"/>
      <c r="CE64" s="424"/>
      <c r="CF64" s="424"/>
      <c r="CG64" s="424"/>
      <c r="CH64" s="424"/>
      <c r="CI64" s="424"/>
      <c r="CJ64" s="424"/>
      <c r="CK64" s="424"/>
      <c r="CL64" s="424"/>
      <c r="CM64" s="424"/>
      <c r="CN64" s="424"/>
      <c r="CO64" s="424"/>
      <c r="CP64" s="424"/>
      <c r="CQ64" s="424"/>
      <c r="CR64" s="424"/>
      <c r="CS64" s="424"/>
      <c r="CT64" s="424"/>
      <c r="CU64" s="424"/>
      <c r="CV64" s="424"/>
      <c r="CW64" s="424"/>
      <c r="CX64" s="424"/>
      <c r="CY64" s="424"/>
      <c r="CZ64" s="424"/>
      <c r="DA64" s="424"/>
      <c r="DB64" s="424"/>
      <c r="DC64" s="424"/>
      <c r="DD64" s="424"/>
      <c r="DE64" s="424"/>
      <c r="DF64" s="424"/>
      <c r="DG64" s="424"/>
      <c r="DH64" s="424"/>
      <c r="DI64" s="424"/>
      <c r="DJ64" s="424"/>
      <c r="DK64" s="424"/>
      <c r="DL64" s="424"/>
      <c r="DM64" s="424"/>
      <c r="DN64" s="424"/>
      <c r="DO64" s="424"/>
      <c r="DP64" s="424"/>
      <c r="DQ64" s="424"/>
      <c r="DR64" s="424"/>
      <c r="DS64" s="424"/>
      <c r="DT64" s="424"/>
      <c r="DU64" s="424"/>
      <c r="DV64" s="424"/>
      <c r="DW64" s="424"/>
      <c r="DX64" s="424"/>
      <c r="DY64" s="424"/>
      <c r="DZ64" s="424"/>
      <c r="EA64" s="424"/>
      <c r="EB64" s="424"/>
      <c r="EC64" s="424"/>
      <c r="ED64" s="424"/>
      <c r="EE64" s="424"/>
      <c r="EF64" s="424"/>
      <c r="EG64" s="424"/>
      <c r="EH64" s="424"/>
      <c r="EI64" s="424"/>
      <c r="EJ64" s="424"/>
      <c r="EK64" s="424"/>
      <c r="EL64" s="424"/>
      <c r="EM64" s="424"/>
      <c r="EN64" s="424"/>
      <c r="EO64" s="424"/>
      <c r="EP64" s="424"/>
      <c r="EQ64" s="424"/>
      <c r="ER64" s="424"/>
      <c r="ES64" s="424"/>
      <c r="ET64" s="424"/>
      <c r="EU64" s="424"/>
      <c r="EV64" s="424"/>
      <c r="EW64" s="424"/>
      <c r="EX64" s="424"/>
      <c r="EY64" s="424"/>
      <c r="EZ64" s="424"/>
      <c r="FA64" s="424"/>
      <c r="FB64" s="424"/>
      <c r="FC64" s="424"/>
      <c r="FD64" s="424"/>
      <c r="FE64" s="424"/>
      <c r="FF64" s="424"/>
      <c r="FG64" s="424"/>
      <c r="FH64" s="424"/>
      <c r="FI64" s="424"/>
      <c r="FJ64" s="424"/>
      <c r="FK64" s="424"/>
      <c r="FL64" s="424"/>
      <c r="FM64" s="424"/>
      <c r="FN64" s="424"/>
      <c r="FO64" s="21"/>
      <c r="FP64" s="424"/>
      <c r="FQ64" s="4"/>
      <c r="FR64" s="424"/>
      <c r="FS64" s="424"/>
      <c r="FT64" s="424"/>
      <c r="FU64" s="424"/>
      <c r="FV64" s="424"/>
      <c r="FW64" s="424"/>
      <c r="FX64" s="424"/>
      <c r="FY64" s="424"/>
      <c r="FZ64" s="424"/>
      <c r="GA64" s="424"/>
      <c r="GB64" s="424"/>
      <c r="GC64" s="424"/>
      <c r="GD64" s="424"/>
      <c r="GE64" s="424"/>
      <c r="GF64" s="424"/>
      <c r="GG64" s="424"/>
      <c r="GH64" s="424"/>
      <c r="GI64" s="424"/>
      <c r="GJ64" s="424"/>
      <c r="GK64" s="424"/>
      <c r="GL64" s="424"/>
      <c r="GM64" s="424"/>
      <c r="GN64" s="424"/>
      <c r="GO64" s="424"/>
      <c r="GP64" s="424"/>
      <c r="GQ64" s="424"/>
      <c r="GR64" s="424"/>
      <c r="GS64" s="424"/>
      <c r="GT64" s="424"/>
      <c r="GU64" s="424"/>
      <c r="GV64" s="424"/>
      <c r="GW64" s="424"/>
      <c r="GX64" s="424"/>
      <c r="GY64" s="424"/>
      <c r="GZ64" s="424"/>
      <c r="HA64" s="424"/>
      <c r="HB64" s="424"/>
      <c r="HC64" s="424"/>
      <c r="HD64" s="424"/>
      <c r="HE64" s="424"/>
      <c r="HF64" s="424"/>
      <c r="HG64" s="424"/>
      <c r="HH64" s="424"/>
      <c r="HI64" s="424"/>
      <c r="HJ64" s="424"/>
      <c r="HK64" s="424"/>
      <c r="HL64" s="424"/>
      <c r="HM64" s="424"/>
      <c r="HN64" s="424"/>
      <c r="HO64" s="424"/>
      <c r="HP64" s="424"/>
      <c r="HQ64" s="424"/>
      <c r="HR64" s="424"/>
      <c r="HS64" s="424"/>
      <c r="HT64" s="424"/>
      <c r="HU64" s="424"/>
      <c r="HV64" s="424"/>
      <c r="HW64" s="424"/>
      <c r="HX64" s="424"/>
      <c r="HY64" s="424"/>
      <c r="HZ64" s="424"/>
      <c r="IA64" s="424"/>
      <c r="IB64" s="424"/>
      <c r="IC64" s="424"/>
      <c r="ID64" s="424"/>
      <c r="IE64" s="424"/>
      <c r="IF64" s="424"/>
      <c r="IG64" s="424"/>
      <c r="IH64" s="424"/>
      <c r="II64" s="424"/>
      <c r="IJ64" s="424"/>
      <c r="IK64" s="424"/>
      <c r="IL64" s="424"/>
      <c r="IM64" s="424"/>
      <c r="IN64" s="424"/>
      <c r="IO64" s="424"/>
      <c r="IP64" s="424"/>
      <c r="IQ64" s="424"/>
      <c r="IR64" s="424"/>
      <c r="IS64" s="424"/>
      <c r="IT64" s="424"/>
      <c r="IU64" s="424"/>
      <c r="IV64" s="424"/>
      <c r="IW64" s="424"/>
      <c r="IX64" s="424"/>
      <c r="IY64" s="424"/>
      <c r="IZ64" s="424"/>
      <c r="JA64" s="424"/>
      <c r="JB64" s="424"/>
      <c r="JC64" s="424"/>
      <c r="JD64" s="424"/>
      <c r="JE64" s="424"/>
      <c r="JF64" s="424"/>
      <c r="JG64" s="424"/>
      <c r="JH64" s="424"/>
      <c r="JI64" s="424"/>
      <c r="JJ64" s="424"/>
      <c r="JK64" s="424"/>
      <c r="JL64" s="424"/>
      <c r="JM64" s="424"/>
      <c r="JN64" s="424"/>
      <c r="JO64" s="424"/>
      <c r="JP64" s="424"/>
      <c r="JQ64" s="424"/>
      <c r="JR64" s="424"/>
      <c r="JS64" s="424"/>
      <c r="JT64" s="424"/>
      <c r="JU64" s="424"/>
      <c r="JV64" s="424"/>
      <c r="JW64" s="424"/>
      <c r="JX64" s="424"/>
      <c r="JY64" s="424"/>
      <c r="JZ64" s="424"/>
      <c r="KA64" s="424"/>
      <c r="KV64" s="228"/>
      <c r="KW64" s="228"/>
      <c r="KX64" s="228"/>
      <c r="KY64" s="228"/>
      <c r="KZ64" s="228"/>
      <c r="LA64" s="228"/>
      <c r="LB64" s="228"/>
      <c r="LC64" s="228"/>
      <c r="NJ64" s="424"/>
      <c r="NK64" s="424"/>
      <c r="NL64" s="424"/>
      <c r="NM64" s="424"/>
      <c r="NN64" s="424"/>
      <c r="NO64" s="424"/>
      <c r="NP64" s="424"/>
      <c r="NQ64" s="424"/>
      <c r="NR64" s="424"/>
      <c r="NS64" s="424"/>
      <c r="NT64" s="424"/>
      <c r="NU64" s="228"/>
      <c r="NV64" s="228"/>
      <c r="NW64" s="228"/>
      <c r="NX64" s="228"/>
      <c r="NY64" s="228"/>
      <c r="NZ64" s="228"/>
      <c r="OA64" s="228"/>
      <c r="OB64" s="228"/>
      <c r="OC64" s="228"/>
      <c r="OD64" s="228"/>
      <c r="OE64" s="228"/>
      <c r="OF64" s="228"/>
      <c r="OG64" s="228"/>
      <c r="OH64" s="228"/>
      <c r="OI64" s="228"/>
      <c r="OJ64" s="228"/>
      <c r="OK64" s="424"/>
      <c r="OL64" s="424"/>
      <c r="OM64" s="424"/>
      <c r="ON64" s="424"/>
      <c r="OO64" s="424"/>
      <c r="OP64" s="424"/>
      <c r="OQ64" s="424"/>
      <c r="OR64" s="424"/>
      <c r="OS64" s="424"/>
      <c r="OT64" s="424"/>
      <c r="OU64" s="424"/>
      <c r="OV64" s="424"/>
      <c r="OW64" s="424"/>
      <c r="OX64" s="424"/>
      <c r="OY64" s="424"/>
      <c r="OZ64" s="424"/>
      <c r="PA64" s="424"/>
      <c r="PB64" s="424"/>
      <c r="PC64" s="424"/>
      <c r="PD64" s="424"/>
      <c r="PE64" s="424"/>
      <c r="PF64" s="424"/>
      <c r="PG64" s="424"/>
      <c r="PH64" s="424"/>
      <c r="PI64" s="424"/>
      <c r="PJ64" s="424"/>
      <c r="PK64" s="424"/>
      <c r="PL64" s="424"/>
      <c r="PM64" s="424"/>
      <c r="PN64" s="424"/>
      <c r="PO64" s="424"/>
      <c r="PP64" s="424"/>
      <c r="PQ64" s="424"/>
      <c r="PR64" s="424"/>
      <c r="PS64" s="424"/>
      <c r="PT64" s="424"/>
      <c r="PU64" s="424"/>
      <c r="PV64" s="424"/>
      <c r="PW64" s="424"/>
      <c r="PX64" s="424"/>
      <c r="PY64" s="424"/>
      <c r="PZ64" s="424"/>
      <c r="QA64" s="424"/>
      <c r="QB64" s="424"/>
      <c r="QC64" s="424"/>
      <c r="QD64" s="424"/>
      <c r="QE64" s="424"/>
      <c r="QF64" s="424"/>
      <c r="QG64" s="424"/>
      <c r="QH64" s="424"/>
      <c r="QI64" s="424"/>
      <c r="QJ64" s="424"/>
      <c r="QK64" s="424"/>
      <c r="QL64" s="424"/>
      <c r="QM64" s="424"/>
      <c r="QN64" s="424"/>
      <c r="QO64" s="424"/>
      <c r="QP64" s="424"/>
      <c r="QQ64" s="424"/>
      <c r="QR64" s="424"/>
      <c r="QS64" s="424"/>
      <c r="QT64" s="424"/>
      <c r="QU64" s="424"/>
      <c r="QV64" s="424"/>
      <c r="QW64" s="424"/>
      <c r="QX64" s="424"/>
      <c r="QY64" s="424"/>
      <c r="QZ64" s="424"/>
      <c r="RA64" s="424"/>
      <c r="RB64" s="424"/>
      <c r="RC64" s="424"/>
      <c r="RD64" s="424"/>
      <c r="RE64" s="424"/>
      <c r="RF64" s="424"/>
      <c r="RG64" s="424"/>
      <c r="RH64" s="424"/>
      <c r="RI64" s="424"/>
      <c r="RJ64" s="424"/>
      <c r="RK64" s="424"/>
      <c r="RL64" s="424"/>
      <c r="RM64" s="424"/>
      <c r="RN64" s="424"/>
      <c r="RO64" s="424"/>
      <c r="RP64" s="424"/>
      <c r="RQ64" s="424"/>
      <c r="RR64" s="424"/>
      <c r="RS64" s="424"/>
      <c r="RT64" s="424"/>
      <c r="RU64" s="424"/>
      <c r="RV64" s="424"/>
      <c r="RW64" s="424"/>
      <c r="RX64" s="424"/>
      <c r="RY64" s="424"/>
      <c r="RZ64" s="424"/>
      <c r="SA64" s="424"/>
      <c r="SB64" s="424"/>
      <c r="SC64" s="424"/>
      <c r="SD64" s="424"/>
      <c r="SE64" s="424"/>
      <c r="SF64" s="424"/>
      <c r="SG64" s="424"/>
      <c r="SH64" s="424"/>
      <c r="SI64" s="424"/>
      <c r="SJ64" s="424"/>
      <c r="SK64" s="424"/>
      <c r="SL64" s="424"/>
      <c r="SM64" s="424"/>
      <c r="SN64" s="424"/>
      <c r="SO64" s="424"/>
      <c r="SP64" s="424"/>
      <c r="SQ64" s="424"/>
      <c r="SR64" s="424"/>
      <c r="SS64" s="424"/>
      <c r="ST64" s="424"/>
      <c r="SU64" s="424"/>
      <c r="SV64" s="424"/>
      <c r="SW64" s="424"/>
      <c r="SX64" s="424"/>
      <c r="SY64" s="424"/>
      <c r="SZ64" s="424"/>
      <c r="TA64" s="424"/>
      <c r="TB64" s="424"/>
      <c r="TC64" s="424"/>
      <c r="TD64" s="424"/>
      <c r="TE64" s="424"/>
      <c r="TF64" s="424"/>
      <c r="TG64" s="424"/>
      <c r="TH64" s="424"/>
      <c r="TI64" s="424"/>
      <c r="TJ64" s="424"/>
      <c r="TK64" s="424"/>
      <c r="TL64" s="424"/>
      <c r="TM64" s="424"/>
      <c r="TN64" s="424"/>
      <c r="TO64" s="424"/>
      <c r="TP64" s="424"/>
      <c r="TQ64" s="424"/>
      <c r="TR64" s="424"/>
      <c r="TS64" s="424"/>
      <c r="TT64" s="424"/>
      <c r="TU64" s="424"/>
      <c r="TV64" s="424"/>
      <c r="TW64" s="424"/>
      <c r="TX64" s="424"/>
      <c r="TY64" s="424"/>
      <c r="TZ64" s="424"/>
      <c r="UA64" s="424"/>
      <c r="UB64" s="424"/>
      <c r="UC64" s="424"/>
      <c r="UD64" s="424"/>
      <c r="UE64" s="424"/>
      <c r="UF64" s="424"/>
      <c r="UG64" s="424"/>
      <c r="UH64" s="424"/>
      <c r="UI64" s="424"/>
      <c r="UJ64" s="424"/>
      <c r="UK64" s="424"/>
      <c r="UL64" s="424"/>
      <c r="UM64" s="424"/>
      <c r="UN64" s="424"/>
      <c r="UO64" s="424"/>
      <c r="UP64" s="424"/>
      <c r="UQ64" s="424"/>
      <c r="UR64" s="424"/>
      <c r="US64" s="424"/>
      <c r="UT64" s="424"/>
      <c r="UU64" s="424"/>
      <c r="UV64" s="424"/>
      <c r="UW64" s="424"/>
      <c r="UX64" s="424"/>
      <c r="UY64" s="424"/>
      <c r="UZ64" s="424"/>
      <c r="VA64" s="424"/>
      <c r="VB64" s="424"/>
      <c r="VC64" s="424"/>
      <c r="VD64" s="424"/>
      <c r="VE64" s="424"/>
      <c r="VF64" s="424"/>
      <c r="VG64" s="424"/>
      <c r="VH64" s="424"/>
      <c r="VI64" s="424"/>
      <c r="VJ64" s="424"/>
      <c r="VK64" s="424"/>
      <c r="VL64" s="424"/>
      <c r="VM64" s="424"/>
      <c r="VN64" s="424"/>
      <c r="VO64" s="424"/>
      <c r="VP64" s="424"/>
      <c r="VQ64" s="424"/>
      <c r="VR64" s="424"/>
      <c r="VS64" s="424"/>
      <c r="VT64" s="424"/>
      <c r="VU64" s="424"/>
      <c r="VV64" s="424"/>
      <c r="VW64" s="424"/>
      <c r="VX64" s="424"/>
      <c r="VY64" s="424"/>
      <c r="VZ64" s="424"/>
      <c r="WA64" s="424"/>
      <c r="WB64" s="424"/>
      <c r="WC64" s="424"/>
      <c r="WD64" s="424"/>
      <c r="WE64" s="424"/>
      <c r="WF64" s="424"/>
      <c r="WG64" s="424"/>
      <c r="WH64" s="424"/>
      <c r="WI64" s="424"/>
      <c r="WJ64" s="424"/>
      <c r="WK64" s="424"/>
      <c r="WL64" s="424"/>
      <c r="WM64" s="424"/>
      <c r="WN64" s="424"/>
      <c r="WO64" s="424"/>
      <c r="WP64" s="424"/>
      <c r="WQ64" s="424"/>
      <c r="WR64" s="424"/>
      <c r="WS64" s="424"/>
      <c r="WT64" s="424"/>
      <c r="WU64" s="424"/>
      <c r="WV64" s="424"/>
      <c r="WW64" s="424"/>
      <c r="WX64" s="424"/>
      <c r="WY64" s="424"/>
      <c r="WZ64" s="424"/>
      <c r="XA64" s="424"/>
      <c r="XB64" s="424"/>
      <c r="XC64" s="534"/>
      <c r="XD64" s="534"/>
      <c r="XE64" s="534"/>
      <c r="XF64" s="534"/>
      <c r="XG64" s="534"/>
      <c r="XH64" s="534"/>
      <c r="XI64" s="534"/>
      <c r="XJ64" s="534"/>
      <c r="XK64" s="534"/>
      <c r="XL64" s="534"/>
      <c r="XM64" s="534"/>
      <c r="XN64" s="534"/>
      <c r="XO64" s="534"/>
      <c r="XP64" s="534"/>
      <c r="XQ64" s="534"/>
      <c r="XR64" s="534"/>
      <c r="XS64" s="534"/>
      <c r="XT64" s="534"/>
      <c r="XU64" s="534"/>
      <c r="XV64" s="534"/>
      <c r="XW64" s="534"/>
      <c r="XX64" s="534"/>
      <c r="XY64" s="534"/>
      <c r="XZ64" s="534"/>
      <c r="YA64" s="534"/>
      <c r="YB64" s="534"/>
      <c r="YC64" s="534"/>
      <c r="YD64" s="534"/>
      <c r="YE64" s="534"/>
      <c r="YF64" s="534"/>
      <c r="YG64" s="534"/>
      <c r="YH64" s="534"/>
      <c r="YI64" s="534"/>
      <c r="YJ64" s="534"/>
      <c r="YK64" s="534"/>
      <c r="YL64" s="534"/>
      <c r="YM64" s="534"/>
      <c r="YN64" s="534"/>
      <c r="YO64" s="534"/>
      <c r="YP64" s="534"/>
      <c r="YQ64" s="534"/>
      <c r="YR64" s="534"/>
      <c r="YS64" s="534"/>
      <c r="YT64" s="534"/>
      <c r="YU64" s="534"/>
      <c r="YV64" s="534"/>
      <c r="YW64" s="534"/>
      <c r="YX64" s="534"/>
      <c r="YY64" s="534"/>
      <c r="YZ64" s="534"/>
      <c r="ZA64" s="534"/>
      <c r="ZB64" s="534"/>
      <c r="ZC64" s="534"/>
      <c r="ZD64" s="534"/>
      <c r="ZE64" s="534"/>
      <c r="ZF64" s="534"/>
      <c r="ZG64" s="534"/>
      <c r="ZH64" s="534"/>
      <c r="ZI64" s="534"/>
      <c r="ZJ64" s="535"/>
      <c r="ZK64" s="214"/>
      <c r="ZL64" s="214"/>
      <c r="ZM64" s="231"/>
      <c r="ZN64" s="231"/>
      <c r="ACI64" s="534"/>
      <c r="ACJ64" s="534"/>
      <c r="ACK64" s="534"/>
      <c r="ACL64" s="534"/>
      <c r="ACM64" s="534"/>
      <c r="ACN64" s="534"/>
      <c r="ACO64" s="534"/>
      <c r="ACP64" s="534"/>
      <c r="ACQ64" s="534"/>
      <c r="ACR64" s="534"/>
      <c r="ACS64" s="534"/>
      <c r="ACT64" s="534"/>
      <c r="ACU64" s="534"/>
      <c r="ACV64" s="534"/>
      <c r="ACW64" s="534"/>
      <c r="ACX64" s="534"/>
      <c r="ACY64" s="534"/>
      <c r="ACZ64" s="534"/>
      <c r="ADA64" s="534"/>
      <c r="ADB64" s="534"/>
      <c r="ADC64" s="534"/>
      <c r="ADD64" s="534"/>
      <c r="ADE64" s="534"/>
      <c r="ADF64" s="534"/>
      <c r="ADG64" s="534"/>
      <c r="ADH64" s="534"/>
      <c r="ADI64" s="534"/>
      <c r="ADJ64" s="534"/>
      <c r="AEP64" s="424"/>
      <c r="AEQ64" s="424"/>
      <c r="AER64" s="424"/>
      <c r="AES64" s="424"/>
      <c r="AET64" s="424"/>
      <c r="AEU64" s="424"/>
      <c r="AEV64" s="424"/>
      <c r="AEW64" s="424"/>
      <c r="AEX64" s="424"/>
      <c r="AEY64" s="536"/>
      <c r="AEZ64" s="536"/>
      <c r="AFA64" s="536"/>
      <c r="AFB64" s="536"/>
      <c r="ALG64" s="537"/>
      <c r="ALH64" s="537"/>
      <c r="ALI64" s="537"/>
      <c r="ALJ64" s="537"/>
      <c r="ALK64" s="537"/>
      <c r="ALL64" s="537"/>
      <c r="ALM64" s="537"/>
      <c r="ALN64" s="537"/>
      <c r="ALO64" s="537"/>
      <c r="ALP64" s="537"/>
      <c r="ALQ64" s="537"/>
      <c r="ALR64" s="537"/>
      <c r="ALS64" s="537"/>
      <c r="ALT64" s="537"/>
      <c r="BSN64" s="536"/>
      <c r="BSO64" s="536"/>
      <c r="BSP64" s="536"/>
      <c r="BSQ64" s="536"/>
      <c r="BSR64" s="536"/>
      <c r="BSS64" s="536"/>
      <c r="BST64" s="536"/>
      <c r="BSU64" s="536"/>
      <c r="BSV64" s="536"/>
      <c r="BSW64" s="536"/>
      <c r="BYB64" s="230"/>
      <c r="BYC64" s="230"/>
      <c r="BYD64" s="143"/>
      <c r="BYE64" s="143"/>
      <c r="BYF64" s="143"/>
      <c r="BYG64" s="143"/>
      <c r="BYH64" s="537"/>
      <c r="BYI64" s="537"/>
      <c r="BYJ64" s="537"/>
      <c r="BYK64" s="537"/>
      <c r="BYZ64" s="536"/>
      <c r="BZA64" s="536"/>
      <c r="BZB64" s="536"/>
      <c r="BZC64" s="536"/>
      <c r="BZD64" s="536"/>
      <c r="BZE64" s="536"/>
      <c r="BZF64" s="536"/>
      <c r="BZG64" s="536"/>
      <c r="BZH64" s="536"/>
      <c r="BZI64" s="536"/>
    </row>
    <row r="65" spans="26:1008 1860:2037" s="321" customFormat="1">
      <c r="Z65" s="228"/>
      <c r="AA65" s="228"/>
      <c r="AB65" s="228"/>
      <c r="AC65" s="228"/>
      <c r="AD65" s="228"/>
      <c r="AE65" s="311"/>
      <c r="AF65" s="228"/>
      <c r="AG65" s="228"/>
      <c r="AH65" s="228"/>
      <c r="AI65" s="228"/>
      <c r="AJ65" s="228"/>
      <c r="AK65" s="228"/>
      <c r="AL65" s="228"/>
      <c r="AM65" s="228"/>
      <c r="AN65" s="228"/>
      <c r="AO65" s="228"/>
      <c r="AP65" s="228"/>
      <c r="AQ65" s="228"/>
      <c r="AR65" s="228"/>
      <c r="AS65" s="228"/>
      <c r="AT65" s="228"/>
      <c r="AU65" s="228"/>
      <c r="AV65" s="228"/>
      <c r="AW65" s="228"/>
      <c r="AX65" s="228"/>
      <c r="AY65" s="228"/>
      <c r="AZ65" s="228"/>
      <c r="BA65" s="228"/>
      <c r="BB65" s="228"/>
      <c r="BC65" s="228"/>
      <c r="BD65" s="228"/>
      <c r="BE65" s="228"/>
      <c r="BF65" s="228"/>
      <c r="BG65" s="228"/>
      <c r="BH65" s="424"/>
      <c r="BI65" s="424"/>
      <c r="BJ65" s="424"/>
      <c r="BK65" s="424"/>
      <c r="BL65" s="424"/>
      <c r="BM65" s="424"/>
      <c r="BN65" s="424"/>
      <c r="BO65" s="424"/>
      <c r="BP65" s="424"/>
      <c r="BQ65" s="424"/>
      <c r="BR65" s="424"/>
      <c r="BS65" s="424"/>
      <c r="BT65" s="424"/>
      <c r="BU65" s="424"/>
      <c r="BV65" s="424"/>
      <c r="BW65" s="424"/>
      <c r="BX65" s="424"/>
      <c r="BY65" s="424"/>
      <c r="BZ65" s="424"/>
      <c r="CA65" s="424"/>
      <c r="CB65" s="424"/>
      <c r="CC65" s="424"/>
      <c r="CD65" s="424"/>
      <c r="CE65" s="424"/>
      <c r="CF65" s="424"/>
      <c r="CG65" s="424"/>
      <c r="CH65" s="424"/>
      <c r="CI65" s="424"/>
      <c r="CJ65" s="424"/>
      <c r="CK65" s="424"/>
      <c r="CL65" s="424"/>
      <c r="CM65" s="424"/>
      <c r="CN65" s="424"/>
      <c r="CO65" s="424"/>
      <c r="CP65" s="424"/>
      <c r="CQ65" s="424"/>
      <c r="CR65" s="424"/>
      <c r="CS65" s="424"/>
      <c r="CT65" s="424"/>
      <c r="CU65" s="424"/>
      <c r="CV65" s="424"/>
      <c r="CW65" s="424"/>
      <c r="CX65" s="424"/>
      <c r="CY65" s="424"/>
      <c r="CZ65" s="424"/>
      <c r="DA65" s="424"/>
      <c r="DB65" s="424"/>
      <c r="DC65" s="424"/>
      <c r="DD65" s="424"/>
      <c r="DE65" s="424"/>
      <c r="DF65" s="424"/>
      <c r="DG65" s="424"/>
      <c r="DH65" s="424"/>
      <c r="DI65" s="424"/>
      <c r="DJ65" s="424"/>
      <c r="DK65" s="424"/>
      <c r="DL65" s="424"/>
      <c r="DM65" s="424"/>
      <c r="DN65" s="424"/>
      <c r="DO65" s="424"/>
      <c r="DP65" s="424"/>
      <c r="DQ65" s="424"/>
      <c r="DR65" s="424"/>
      <c r="DS65" s="424"/>
      <c r="DT65" s="424"/>
      <c r="DU65" s="424"/>
      <c r="DV65" s="424"/>
      <c r="DW65" s="424"/>
      <c r="DX65" s="424"/>
      <c r="DY65" s="424"/>
      <c r="DZ65" s="424"/>
      <c r="EA65" s="424"/>
      <c r="EB65" s="424"/>
      <c r="EC65" s="424"/>
      <c r="ED65" s="424"/>
      <c r="EE65" s="424"/>
      <c r="EF65" s="424"/>
      <c r="EG65" s="424"/>
      <c r="EH65" s="424"/>
      <c r="EI65" s="424"/>
      <c r="EJ65" s="424"/>
      <c r="EK65" s="424"/>
      <c r="EL65" s="424"/>
      <c r="EM65" s="424"/>
      <c r="EN65" s="424"/>
      <c r="EO65" s="424"/>
      <c r="EP65" s="424"/>
      <c r="EQ65" s="424"/>
      <c r="ER65" s="424"/>
      <c r="ES65" s="424"/>
      <c r="ET65" s="424"/>
      <c r="EU65" s="424"/>
      <c r="EV65" s="424"/>
      <c r="EW65" s="424"/>
      <c r="EX65" s="424"/>
      <c r="EY65" s="424"/>
      <c r="EZ65" s="424"/>
      <c r="FA65" s="424"/>
      <c r="FB65" s="424"/>
      <c r="FC65" s="424"/>
      <c r="FD65" s="424"/>
      <c r="FE65" s="424"/>
      <c r="FF65" s="424"/>
      <c r="FG65" s="424"/>
      <c r="FH65" s="424"/>
      <c r="FI65" s="424"/>
      <c r="FJ65" s="424"/>
      <c r="FK65" s="424"/>
      <c r="FL65" s="424"/>
      <c r="FM65" s="424"/>
      <c r="FN65" s="424"/>
      <c r="FO65" s="21"/>
      <c r="FP65" s="424"/>
      <c r="FQ65" s="4"/>
      <c r="FR65" s="424"/>
      <c r="FS65" s="424"/>
      <c r="FT65" s="424"/>
      <c r="FU65" s="424"/>
      <c r="FV65" s="424"/>
      <c r="FW65" s="424"/>
      <c r="FX65" s="424"/>
      <c r="FY65" s="424"/>
      <c r="FZ65" s="424"/>
      <c r="GA65" s="424"/>
      <c r="GB65" s="424"/>
      <c r="GC65" s="424"/>
      <c r="GD65" s="424"/>
      <c r="GE65" s="424"/>
      <c r="GF65" s="424"/>
      <c r="GG65" s="424"/>
      <c r="GH65" s="424"/>
      <c r="GI65" s="424"/>
      <c r="GJ65" s="424"/>
      <c r="GK65" s="424"/>
      <c r="GL65" s="424"/>
      <c r="GM65" s="424"/>
      <c r="GN65" s="424"/>
      <c r="GO65" s="424"/>
      <c r="GP65" s="424"/>
      <c r="GQ65" s="424"/>
      <c r="GR65" s="424"/>
      <c r="GS65" s="424"/>
      <c r="GT65" s="424"/>
      <c r="GU65" s="424"/>
      <c r="GV65" s="424"/>
      <c r="GW65" s="424"/>
      <c r="GX65" s="424"/>
      <c r="GY65" s="424"/>
      <c r="GZ65" s="424"/>
      <c r="HA65" s="424"/>
      <c r="HB65" s="424"/>
      <c r="HC65" s="424"/>
      <c r="HD65" s="424"/>
      <c r="HE65" s="424"/>
      <c r="HF65" s="424"/>
      <c r="HG65" s="424"/>
      <c r="HH65" s="424"/>
      <c r="HI65" s="424"/>
      <c r="HJ65" s="424"/>
      <c r="HK65" s="424"/>
      <c r="HL65" s="424"/>
      <c r="HM65" s="424"/>
      <c r="HN65" s="424"/>
      <c r="HO65" s="424"/>
      <c r="HP65" s="424"/>
      <c r="HQ65" s="424"/>
      <c r="HR65" s="424"/>
      <c r="HS65" s="424"/>
      <c r="HT65" s="424"/>
      <c r="HU65" s="424"/>
      <c r="HV65" s="424"/>
      <c r="HW65" s="424"/>
      <c r="HX65" s="424"/>
      <c r="HY65" s="424"/>
      <c r="HZ65" s="424"/>
      <c r="IA65" s="424"/>
      <c r="IB65" s="424"/>
      <c r="IC65" s="424"/>
      <c r="ID65" s="424"/>
      <c r="IE65" s="424"/>
      <c r="IF65" s="424"/>
      <c r="IG65" s="424"/>
      <c r="IH65" s="424"/>
      <c r="II65" s="424"/>
      <c r="IJ65" s="424"/>
      <c r="IK65" s="424"/>
      <c r="IL65" s="424"/>
      <c r="IM65" s="424"/>
      <c r="IN65" s="424"/>
      <c r="IO65" s="424"/>
      <c r="IP65" s="424"/>
      <c r="IQ65" s="424"/>
      <c r="IR65" s="424"/>
      <c r="IS65" s="424"/>
      <c r="IT65" s="424"/>
      <c r="IU65" s="424"/>
      <c r="IV65" s="424"/>
      <c r="IW65" s="424"/>
      <c r="IX65" s="424"/>
      <c r="IY65" s="424"/>
      <c r="IZ65" s="424"/>
      <c r="JA65" s="424"/>
      <c r="JB65" s="424"/>
      <c r="JC65" s="424"/>
      <c r="JD65" s="424"/>
      <c r="JE65" s="424"/>
      <c r="JF65" s="424"/>
      <c r="JG65" s="424"/>
      <c r="JH65" s="424"/>
      <c r="JI65" s="424"/>
      <c r="JJ65" s="424"/>
      <c r="JK65" s="424"/>
      <c r="JL65" s="424"/>
      <c r="JM65" s="424"/>
      <c r="JN65" s="424"/>
      <c r="JO65" s="424"/>
      <c r="JP65" s="424"/>
      <c r="JQ65" s="424"/>
      <c r="JR65" s="424"/>
      <c r="JS65" s="424"/>
      <c r="JT65" s="424"/>
      <c r="JU65" s="424"/>
      <c r="JV65" s="424"/>
      <c r="JW65" s="424"/>
      <c r="JX65" s="424"/>
      <c r="JY65" s="424"/>
      <c r="JZ65" s="424"/>
      <c r="KA65" s="424"/>
      <c r="KV65" s="228"/>
      <c r="KW65" s="228"/>
      <c r="KX65" s="228"/>
      <c r="KY65" s="228"/>
      <c r="KZ65" s="228"/>
      <c r="LA65" s="228"/>
      <c r="LB65" s="228"/>
      <c r="LC65" s="228"/>
      <c r="NJ65" s="424"/>
      <c r="NK65" s="424"/>
      <c r="NL65" s="424"/>
      <c r="NM65" s="424"/>
      <c r="NN65" s="424"/>
      <c r="NO65" s="424"/>
      <c r="NP65" s="424"/>
      <c r="NQ65" s="424"/>
      <c r="NR65" s="424"/>
      <c r="NS65" s="424"/>
      <c r="NT65" s="424"/>
      <c r="NU65" s="228"/>
      <c r="NV65" s="228"/>
      <c r="NW65" s="228"/>
      <c r="NX65" s="228"/>
      <c r="NY65" s="228"/>
      <c r="NZ65" s="228"/>
      <c r="OA65" s="228"/>
      <c r="OB65" s="228"/>
      <c r="OC65" s="228"/>
      <c r="OD65" s="228"/>
      <c r="OE65" s="228"/>
      <c r="OF65" s="228"/>
      <c r="OG65" s="228"/>
      <c r="OH65" s="228"/>
      <c r="OI65" s="228"/>
      <c r="OJ65" s="228"/>
      <c r="OK65" s="424"/>
      <c r="OL65" s="424"/>
      <c r="OM65" s="424"/>
      <c r="ON65" s="424"/>
      <c r="OO65" s="424"/>
      <c r="OP65" s="424"/>
      <c r="OQ65" s="424"/>
      <c r="OR65" s="424"/>
      <c r="OS65" s="424"/>
      <c r="OT65" s="424"/>
      <c r="OU65" s="424"/>
      <c r="OV65" s="424"/>
      <c r="OW65" s="424"/>
      <c r="OX65" s="424"/>
      <c r="OY65" s="424"/>
      <c r="OZ65" s="424"/>
      <c r="PA65" s="424"/>
      <c r="PB65" s="424"/>
      <c r="PC65" s="424"/>
      <c r="PD65" s="424"/>
      <c r="PE65" s="424"/>
      <c r="PF65" s="424"/>
      <c r="PG65" s="424"/>
      <c r="PH65" s="424"/>
      <c r="PI65" s="424"/>
      <c r="PJ65" s="424"/>
      <c r="PK65" s="424"/>
      <c r="PL65" s="424"/>
      <c r="PM65" s="424"/>
      <c r="PN65" s="424"/>
      <c r="PO65" s="424"/>
      <c r="PP65" s="424"/>
      <c r="PQ65" s="424"/>
      <c r="PR65" s="424"/>
      <c r="PS65" s="424"/>
      <c r="PT65" s="424"/>
      <c r="PU65" s="424"/>
      <c r="PV65" s="424"/>
      <c r="PW65" s="424"/>
      <c r="PX65" s="424"/>
      <c r="PY65" s="424"/>
      <c r="PZ65" s="424"/>
      <c r="QA65" s="424"/>
      <c r="QB65" s="424"/>
      <c r="QC65" s="424"/>
      <c r="QD65" s="424"/>
      <c r="QE65" s="424"/>
      <c r="QF65" s="424"/>
      <c r="QG65" s="424"/>
      <c r="QH65" s="424"/>
      <c r="QI65" s="424"/>
      <c r="QJ65" s="424"/>
      <c r="QK65" s="424"/>
      <c r="QL65" s="424"/>
      <c r="QM65" s="424"/>
      <c r="QN65" s="424"/>
      <c r="QO65" s="424"/>
      <c r="QP65" s="424"/>
      <c r="QQ65" s="424"/>
      <c r="QR65" s="424"/>
      <c r="QS65" s="424"/>
      <c r="QT65" s="424"/>
      <c r="QU65" s="424"/>
      <c r="QV65" s="424"/>
      <c r="QW65" s="424"/>
      <c r="QX65" s="424"/>
      <c r="QY65" s="424"/>
      <c r="QZ65" s="424"/>
      <c r="RA65" s="424"/>
      <c r="RB65" s="424"/>
      <c r="RC65" s="424"/>
      <c r="RD65" s="424"/>
      <c r="RE65" s="424"/>
      <c r="RF65" s="424"/>
      <c r="RG65" s="424"/>
      <c r="RH65" s="424"/>
      <c r="RI65" s="424"/>
      <c r="RJ65" s="424"/>
      <c r="RK65" s="424"/>
      <c r="RL65" s="424"/>
      <c r="RM65" s="424"/>
      <c r="RN65" s="424"/>
      <c r="RO65" s="424"/>
      <c r="RP65" s="424"/>
      <c r="RQ65" s="424"/>
      <c r="RR65" s="424"/>
      <c r="RS65" s="424"/>
      <c r="RT65" s="424"/>
      <c r="RU65" s="424"/>
      <c r="RV65" s="424"/>
      <c r="RW65" s="424"/>
      <c r="RX65" s="424"/>
      <c r="RY65" s="424"/>
      <c r="RZ65" s="424"/>
      <c r="SA65" s="424"/>
      <c r="SB65" s="424"/>
      <c r="SC65" s="424"/>
      <c r="SD65" s="424"/>
      <c r="SE65" s="424"/>
      <c r="SF65" s="424"/>
      <c r="SG65" s="424"/>
      <c r="SH65" s="424"/>
      <c r="SI65" s="424"/>
      <c r="SJ65" s="424"/>
      <c r="SK65" s="424"/>
      <c r="SL65" s="424"/>
      <c r="SM65" s="424"/>
      <c r="SN65" s="424"/>
      <c r="SO65" s="424"/>
      <c r="SP65" s="424"/>
      <c r="SQ65" s="424"/>
      <c r="SR65" s="424"/>
      <c r="SS65" s="424"/>
      <c r="ST65" s="424"/>
      <c r="SU65" s="424"/>
      <c r="SV65" s="424"/>
      <c r="SW65" s="424"/>
      <c r="SX65" s="424"/>
      <c r="SY65" s="424"/>
      <c r="SZ65" s="424"/>
      <c r="TA65" s="424"/>
      <c r="TB65" s="424"/>
      <c r="TC65" s="424"/>
      <c r="TD65" s="424"/>
      <c r="TE65" s="424"/>
      <c r="TF65" s="424"/>
      <c r="TG65" s="424"/>
      <c r="TH65" s="424"/>
      <c r="TI65" s="424"/>
      <c r="TJ65" s="424"/>
      <c r="TK65" s="424"/>
      <c r="TL65" s="424"/>
      <c r="TM65" s="424"/>
      <c r="TN65" s="424"/>
      <c r="TO65" s="424"/>
      <c r="TP65" s="424"/>
      <c r="TQ65" s="424"/>
      <c r="TR65" s="424"/>
      <c r="TS65" s="424"/>
      <c r="TT65" s="424"/>
      <c r="TU65" s="424"/>
      <c r="TV65" s="424"/>
      <c r="TW65" s="424"/>
      <c r="TX65" s="424"/>
      <c r="TY65" s="424"/>
      <c r="TZ65" s="424"/>
      <c r="UA65" s="424"/>
      <c r="UB65" s="424"/>
      <c r="UC65" s="424"/>
      <c r="UD65" s="424"/>
      <c r="UE65" s="424"/>
      <c r="UF65" s="424"/>
      <c r="UG65" s="424"/>
      <c r="UH65" s="424"/>
      <c r="UI65" s="424"/>
      <c r="UJ65" s="424"/>
      <c r="UK65" s="424"/>
      <c r="UL65" s="424"/>
      <c r="UM65" s="424"/>
      <c r="UN65" s="424"/>
      <c r="UO65" s="424"/>
      <c r="UP65" s="424"/>
      <c r="UQ65" s="424"/>
      <c r="UR65" s="424"/>
      <c r="US65" s="424"/>
      <c r="UT65" s="424"/>
      <c r="UU65" s="424"/>
      <c r="UV65" s="424"/>
      <c r="UW65" s="424"/>
      <c r="UX65" s="424"/>
      <c r="UY65" s="424"/>
      <c r="UZ65" s="424"/>
      <c r="VA65" s="424"/>
      <c r="VB65" s="424"/>
      <c r="VC65" s="424"/>
      <c r="VD65" s="424"/>
      <c r="VE65" s="424"/>
      <c r="VF65" s="424"/>
      <c r="VG65" s="424"/>
      <c r="VH65" s="424"/>
      <c r="VI65" s="424"/>
      <c r="VJ65" s="424"/>
      <c r="VK65" s="424"/>
      <c r="VL65" s="424"/>
      <c r="VM65" s="424"/>
      <c r="VN65" s="424"/>
      <c r="VO65" s="424"/>
      <c r="VP65" s="424"/>
      <c r="VQ65" s="424"/>
      <c r="VR65" s="424"/>
      <c r="VS65" s="424"/>
      <c r="VT65" s="424"/>
      <c r="VU65" s="424"/>
      <c r="VV65" s="424"/>
      <c r="VW65" s="424"/>
      <c r="VX65" s="424"/>
      <c r="VY65" s="424"/>
      <c r="VZ65" s="424"/>
      <c r="WA65" s="424"/>
      <c r="WB65" s="424"/>
      <c r="WC65" s="424"/>
      <c r="WD65" s="424"/>
      <c r="WE65" s="424"/>
      <c r="WF65" s="424"/>
      <c r="WG65" s="424"/>
      <c r="WH65" s="424"/>
      <c r="WI65" s="424"/>
      <c r="WJ65" s="424"/>
      <c r="WK65" s="424"/>
      <c r="WL65" s="424"/>
      <c r="WM65" s="424"/>
      <c r="WN65" s="424"/>
      <c r="WO65" s="424"/>
      <c r="WP65" s="424"/>
      <c r="WQ65" s="424"/>
      <c r="WR65" s="424"/>
      <c r="WS65" s="424"/>
      <c r="WT65" s="424"/>
      <c r="WU65" s="424"/>
      <c r="WV65" s="424"/>
      <c r="WW65" s="424"/>
      <c r="WX65" s="424"/>
      <c r="WY65" s="424"/>
      <c r="WZ65" s="424"/>
      <c r="XA65" s="424"/>
      <c r="XB65" s="424"/>
      <c r="XC65" s="534"/>
      <c r="XD65" s="534"/>
      <c r="XE65" s="534"/>
      <c r="XF65" s="534"/>
      <c r="XG65" s="534"/>
      <c r="XH65" s="534"/>
      <c r="XI65" s="534"/>
      <c r="XJ65" s="534"/>
      <c r="XK65" s="534"/>
      <c r="XL65" s="534"/>
      <c r="XM65" s="534"/>
      <c r="XN65" s="534"/>
      <c r="XO65" s="534"/>
      <c r="XP65" s="534"/>
      <c r="XQ65" s="534"/>
      <c r="XR65" s="534"/>
      <c r="XS65" s="534"/>
      <c r="XT65" s="534"/>
      <c r="XU65" s="534"/>
      <c r="XV65" s="534"/>
      <c r="XW65" s="534"/>
      <c r="XX65" s="534"/>
      <c r="XY65" s="534"/>
      <c r="XZ65" s="534"/>
      <c r="YA65" s="534"/>
      <c r="YB65" s="534"/>
      <c r="YC65" s="534"/>
      <c r="YD65" s="534"/>
      <c r="YE65" s="534"/>
      <c r="YF65" s="534"/>
      <c r="YG65" s="534"/>
      <c r="YH65" s="534"/>
      <c r="YI65" s="534"/>
      <c r="YJ65" s="534"/>
      <c r="YK65" s="534"/>
      <c r="YL65" s="534"/>
      <c r="YM65" s="534"/>
      <c r="YN65" s="534"/>
      <c r="YO65" s="534"/>
      <c r="YP65" s="534"/>
      <c r="YQ65" s="534"/>
      <c r="YR65" s="534"/>
      <c r="YS65" s="534"/>
      <c r="YT65" s="534"/>
      <c r="YU65" s="534"/>
      <c r="YV65" s="534"/>
      <c r="YW65" s="534"/>
      <c r="YX65" s="534"/>
      <c r="YY65" s="534"/>
      <c r="YZ65" s="534"/>
      <c r="ZA65" s="534"/>
      <c r="ZB65" s="534"/>
      <c r="ZC65" s="534"/>
      <c r="ZD65" s="534"/>
      <c r="ZE65" s="534"/>
      <c r="ZF65" s="534"/>
      <c r="ZG65" s="534"/>
      <c r="ZH65" s="534"/>
      <c r="ZI65" s="534"/>
      <c r="ZJ65" s="535"/>
      <c r="ZK65" s="214"/>
      <c r="ZL65" s="214"/>
      <c r="ZM65" s="231"/>
      <c r="ZN65" s="231"/>
      <c r="ACI65" s="534"/>
      <c r="ACJ65" s="534"/>
      <c r="ACK65" s="534"/>
      <c r="ACL65" s="534"/>
      <c r="ACM65" s="534"/>
      <c r="ACN65" s="534"/>
      <c r="ACO65" s="534"/>
      <c r="ACP65" s="534"/>
      <c r="ACQ65" s="534"/>
      <c r="ACR65" s="534"/>
      <c r="ACS65" s="534"/>
      <c r="ACT65" s="534"/>
      <c r="ACU65" s="534"/>
      <c r="ACV65" s="534"/>
      <c r="ACW65" s="534"/>
      <c r="ACX65" s="534"/>
      <c r="ACY65" s="534"/>
      <c r="ACZ65" s="534"/>
      <c r="ADA65" s="534"/>
      <c r="ADB65" s="534"/>
      <c r="ADC65" s="534"/>
      <c r="ADD65" s="534"/>
      <c r="ADE65" s="534"/>
      <c r="ADF65" s="534"/>
      <c r="ADG65" s="534"/>
      <c r="ADH65" s="534"/>
      <c r="ADI65" s="534"/>
      <c r="ADJ65" s="534"/>
      <c r="AEP65" s="424"/>
      <c r="AEQ65" s="424"/>
      <c r="AER65" s="424"/>
      <c r="AES65" s="424"/>
      <c r="AET65" s="424"/>
      <c r="AEU65" s="424"/>
      <c r="AEV65" s="424"/>
      <c r="AEW65" s="424"/>
      <c r="AEX65" s="424"/>
      <c r="AEY65" s="536"/>
      <c r="AEZ65" s="536"/>
      <c r="AFA65" s="536"/>
      <c r="AFB65" s="536"/>
      <c r="ALG65" s="537"/>
      <c r="ALH65" s="537"/>
      <c r="ALI65" s="537"/>
      <c r="ALJ65" s="537"/>
      <c r="ALK65" s="537"/>
      <c r="ALL65" s="537"/>
      <c r="ALM65" s="537"/>
      <c r="ALN65" s="537"/>
      <c r="ALO65" s="537"/>
      <c r="ALP65" s="537"/>
      <c r="ALQ65" s="537"/>
      <c r="ALR65" s="537"/>
      <c r="ALS65" s="537"/>
      <c r="ALT65" s="537"/>
      <c r="BSN65" s="536"/>
      <c r="BSO65" s="536"/>
      <c r="BSP65" s="536"/>
      <c r="BSQ65" s="536"/>
      <c r="BSR65" s="536"/>
      <c r="BSS65" s="536"/>
      <c r="BST65" s="536"/>
      <c r="BSU65" s="536"/>
      <c r="BSV65" s="536"/>
      <c r="BSW65" s="536"/>
      <c r="BYB65" s="230"/>
      <c r="BYC65" s="230"/>
      <c r="BYD65" s="143"/>
      <c r="BYE65" s="143"/>
      <c r="BYF65" s="143"/>
      <c r="BYG65" s="143"/>
      <c r="BYH65" s="537"/>
      <c r="BYI65" s="537"/>
      <c r="BYJ65" s="537"/>
      <c r="BYK65" s="537"/>
      <c r="BYZ65" s="536"/>
      <c r="BZA65" s="536"/>
      <c r="BZB65" s="536"/>
      <c r="BZC65" s="536"/>
      <c r="BZD65" s="536"/>
      <c r="BZE65" s="536"/>
      <c r="BZF65" s="536"/>
      <c r="BZG65" s="536"/>
      <c r="BZH65" s="536"/>
      <c r="BZI65" s="536"/>
    </row>
    <row r="66" spans="26:1008 1860:2037" s="321" customFormat="1">
      <c r="Z66" s="228"/>
      <c r="AA66" s="228"/>
      <c r="AB66" s="228"/>
      <c r="AC66" s="228"/>
      <c r="AD66" s="228"/>
      <c r="AE66" s="311"/>
      <c r="AF66" s="228"/>
      <c r="AG66" s="228"/>
      <c r="AH66" s="228"/>
      <c r="AI66" s="228"/>
      <c r="AJ66" s="228"/>
      <c r="AK66" s="228"/>
      <c r="AL66" s="228"/>
      <c r="AM66" s="228"/>
      <c r="AN66" s="228"/>
      <c r="AO66" s="228"/>
      <c r="AP66" s="228"/>
      <c r="AQ66" s="228"/>
      <c r="AR66" s="228"/>
      <c r="AS66" s="228"/>
      <c r="AT66" s="228"/>
      <c r="AU66" s="228"/>
      <c r="AV66" s="228"/>
      <c r="AW66" s="228"/>
      <c r="AX66" s="228"/>
      <c r="AY66" s="228"/>
      <c r="AZ66" s="228"/>
      <c r="BA66" s="228"/>
      <c r="BB66" s="228"/>
      <c r="BC66" s="228"/>
      <c r="BD66" s="228"/>
      <c r="BE66" s="228"/>
      <c r="BF66" s="228"/>
      <c r="BG66" s="228"/>
      <c r="BH66" s="424"/>
      <c r="BI66" s="424"/>
      <c r="BJ66" s="424"/>
      <c r="BK66" s="424"/>
      <c r="BL66" s="424"/>
      <c r="BM66" s="424"/>
      <c r="BN66" s="424"/>
      <c r="BO66" s="424"/>
      <c r="BP66" s="424"/>
      <c r="BQ66" s="424"/>
      <c r="BR66" s="424"/>
      <c r="BS66" s="424"/>
      <c r="BT66" s="424"/>
      <c r="BU66" s="424"/>
      <c r="BV66" s="424"/>
      <c r="BW66" s="424"/>
      <c r="BX66" s="424"/>
      <c r="BY66" s="424"/>
      <c r="BZ66" s="424"/>
      <c r="CA66" s="424"/>
      <c r="CB66" s="424"/>
      <c r="CC66" s="424"/>
      <c r="CD66" s="424"/>
      <c r="CE66" s="424"/>
      <c r="CF66" s="424"/>
      <c r="CG66" s="424"/>
      <c r="CH66" s="424"/>
      <c r="CI66" s="424"/>
      <c r="CJ66" s="424"/>
      <c r="CK66" s="424"/>
      <c r="CL66" s="424"/>
      <c r="CM66" s="424"/>
      <c r="CN66" s="424"/>
      <c r="CO66" s="424"/>
      <c r="CP66" s="424"/>
      <c r="CQ66" s="424"/>
      <c r="CR66" s="424"/>
      <c r="CS66" s="424"/>
      <c r="CT66" s="424"/>
      <c r="CU66" s="424"/>
      <c r="CV66" s="424"/>
      <c r="CW66" s="424"/>
      <c r="CX66" s="424"/>
      <c r="CY66" s="424"/>
      <c r="CZ66" s="424"/>
      <c r="DA66" s="424"/>
      <c r="DB66" s="424"/>
      <c r="DC66" s="424"/>
      <c r="DD66" s="424"/>
      <c r="DE66" s="424"/>
      <c r="DF66" s="424"/>
      <c r="DG66" s="424"/>
      <c r="DH66" s="424"/>
      <c r="DI66" s="424"/>
      <c r="DJ66" s="424"/>
      <c r="DK66" s="424"/>
      <c r="DL66" s="424"/>
      <c r="DM66" s="424"/>
      <c r="DN66" s="424"/>
      <c r="DO66" s="424"/>
      <c r="DP66" s="424"/>
      <c r="DQ66" s="424"/>
      <c r="DR66" s="424"/>
      <c r="DS66" s="424"/>
      <c r="DT66" s="424"/>
      <c r="DU66" s="424"/>
      <c r="DV66" s="424"/>
      <c r="DW66" s="424"/>
      <c r="DX66" s="424"/>
      <c r="DY66" s="424"/>
      <c r="DZ66" s="424"/>
      <c r="EA66" s="424"/>
      <c r="EB66" s="424"/>
      <c r="EC66" s="424"/>
      <c r="ED66" s="424"/>
      <c r="EE66" s="424"/>
      <c r="EF66" s="424"/>
      <c r="EG66" s="424"/>
      <c r="EH66" s="424"/>
      <c r="EI66" s="424"/>
      <c r="EJ66" s="424"/>
      <c r="EK66" s="424"/>
      <c r="EL66" s="424"/>
      <c r="EM66" s="424"/>
      <c r="EN66" s="424"/>
      <c r="EO66" s="424"/>
      <c r="EP66" s="424"/>
      <c r="EQ66" s="424"/>
      <c r="ER66" s="424"/>
      <c r="ES66" s="424"/>
      <c r="ET66" s="424"/>
      <c r="EU66" s="424"/>
      <c r="EV66" s="424"/>
      <c r="EW66" s="424"/>
      <c r="EX66" s="424"/>
      <c r="EY66" s="424"/>
      <c r="EZ66" s="424"/>
      <c r="FA66" s="424"/>
      <c r="FB66" s="424"/>
      <c r="FC66" s="424"/>
      <c r="FD66" s="424"/>
      <c r="FE66" s="424"/>
      <c r="FF66" s="424"/>
      <c r="FG66" s="424"/>
      <c r="FH66" s="424"/>
      <c r="FI66" s="424"/>
      <c r="FJ66" s="424"/>
      <c r="FK66" s="424"/>
      <c r="FL66" s="424"/>
      <c r="FM66" s="424"/>
      <c r="FN66" s="424"/>
      <c r="FO66" s="21"/>
      <c r="FP66" s="424"/>
      <c r="FQ66" s="4"/>
      <c r="FR66" s="424"/>
      <c r="FS66" s="424"/>
      <c r="FT66" s="424"/>
      <c r="FU66" s="424"/>
      <c r="FV66" s="424"/>
      <c r="FW66" s="424"/>
      <c r="FX66" s="424"/>
      <c r="FY66" s="424"/>
      <c r="FZ66" s="424"/>
      <c r="GA66" s="424"/>
      <c r="GB66" s="424"/>
      <c r="GC66" s="424"/>
      <c r="GD66" s="424"/>
      <c r="GE66" s="424"/>
      <c r="GF66" s="424"/>
      <c r="GG66" s="424"/>
      <c r="GH66" s="424"/>
      <c r="GI66" s="424"/>
      <c r="GJ66" s="424"/>
      <c r="GK66" s="424"/>
      <c r="GL66" s="424"/>
      <c r="GM66" s="424"/>
      <c r="GN66" s="424"/>
      <c r="GO66" s="424"/>
      <c r="GP66" s="424"/>
      <c r="GQ66" s="424"/>
      <c r="GR66" s="424"/>
      <c r="GS66" s="424"/>
      <c r="GT66" s="424"/>
      <c r="GU66" s="424"/>
      <c r="GV66" s="424"/>
      <c r="GW66" s="424"/>
      <c r="GX66" s="424"/>
      <c r="GY66" s="424"/>
      <c r="GZ66" s="424"/>
      <c r="HA66" s="424"/>
      <c r="HB66" s="424"/>
      <c r="HC66" s="424"/>
      <c r="HD66" s="424"/>
      <c r="HE66" s="424"/>
      <c r="HF66" s="424"/>
      <c r="HG66" s="424"/>
      <c r="HH66" s="424"/>
      <c r="HI66" s="424"/>
      <c r="HJ66" s="424"/>
      <c r="HK66" s="424"/>
      <c r="HL66" s="424"/>
      <c r="HM66" s="424"/>
      <c r="HN66" s="424"/>
      <c r="HO66" s="424"/>
      <c r="HP66" s="424"/>
      <c r="HQ66" s="424"/>
      <c r="HR66" s="424"/>
      <c r="HS66" s="424"/>
      <c r="HT66" s="424"/>
      <c r="HU66" s="424"/>
      <c r="HV66" s="424"/>
      <c r="HW66" s="424"/>
      <c r="HX66" s="424"/>
      <c r="HY66" s="424"/>
      <c r="HZ66" s="424"/>
      <c r="IA66" s="424"/>
      <c r="IB66" s="424"/>
      <c r="IC66" s="424"/>
      <c r="ID66" s="424"/>
      <c r="IE66" s="424"/>
      <c r="IF66" s="424"/>
      <c r="IG66" s="424"/>
      <c r="IH66" s="424"/>
      <c r="II66" s="424"/>
      <c r="IJ66" s="424"/>
      <c r="IK66" s="424"/>
      <c r="IL66" s="424"/>
      <c r="IM66" s="424"/>
      <c r="IN66" s="424"/>
      <c r="IO66" s="424"/>
      <c r="IP66" s="424"/>
      <c r="IQ66" s="424"/>
      <c r="IR66" s="424"/>
      <c r="IS66" s="424"/>
      <c r="IT66" s="424"/>
      <c r="IU66" s="424"/>
      <c r="IV66" s="424"/>
      <c r="IW66" s="424"/>
      <c r="IX66" s="424"/>
      <c r="IY66" s="424"/>
      <c r="IZ66" s="424"/>
      <c r="JA66" s="424"/>
      <c r="JB66" s="424"/>
      <c r="JC66" s="424"/>
      <c r="JD66" s="424"/>
      <c r="JE66" s="424"/>
      <c r="JF66" s="424"/>
      <c r="JG66" s="424"/>
      <c r="JH66" s="424"/>
      <c r="JI66" s="424"/>
      <c r="JJ66" s="424"/>
      <c r="JK66" s="424"/>
      <c r="JL66" s="424"/>
      <c r="JM66" s="424"/>
      <c r="JN66" s="424"/>
      <c r="JO66" s="424"/>
      <c r="JP66" s="424"/>
      <c r="JQ66" s="424"/>
      <c r="JR66" s="424"/>
      <c r="JS66" s="424"/>
      <c r="JT66" s="424"/>
      <c r="JU66" s="424"/>
      <c r="JV66" s="424"/>
      <c r="JW66" s="424"/>
      <c r="JX66" s="424"/>
      <c r="JY66" s="424"/>
      <c r="JZ66" s="424"/>
      <c r="KA66" s="424"/>
      <c r="KV66" s="228"/>
      <c r="KW66" s="228"/>
      <c r="KX66" s="228"/>
      <c r="KY66" s="228"/>
      <c r="KZ66" s="228"/>
      <c r="LA66" s="228"/>
      <c r="LB66" s="228"/>
      <c r="LC66" s="228"/>
      <c r="NJ66" s="424"/>
      <c r="NK66" s="424"/>
      <c r="NL66" s="424"/>
      <c r="NM66" s="424"/>
      <c r="NN66" s="424"/>
      <c r="NO66" s="424"/>
      <c r="NP66" s="424"/>
      <c r="NQ66" s="424"/>
      <c r="NR66" s="424"/>
      <c r="NS66" s="424"/>
      <c r="NT66" s="424"/>
      <c r="NU66" s="228"/>
      <c r="NV66" s="228"/>
      <c r="NW66" s="228"/>
      <c r="NX66" s="228"/>
      <c r="NY66" s="228"/>
      <c r="NZ66" s="228"/>
      <c r="OA66" s="228"/>
      <c r="OB66" s="228"/>
      <c r="OC66" s="228"/>
      <c r="OD66" s="228"/>
      <c r="OE66" s="228"/>
      <c r="OF66" s="228"/>
      <c r="OG66" s="228"/>
      <c r="OH66" s="228"/>
      <c r="OI66" s="228"/>
      <c r="OJ66" s="228"/>
      <c r="OK66" s="424"/>
      <c r="OL66" s="424"/>
      <c r="OM66" s="424"/>
      <c r="ON66" s="424"/>
      <c r="OO66" s="424"/>
      <c r="OP66" s="424"/>
      <c r="OQ66" s="424"/>
      <c r="OR66" s="424"/>
      <c r="OS66" s="424"/>
      <c r="OT66" s="424"/>
      <c r="OU66" s="424"/>
      <c r="OV66" s="424"/>
      <c r="OW66" s="424"/>
      <c r="OX66" s="424"/>
      <c r="OY66" s="424"/>
      <c r="OZ66" s="424"/>
      <c r="PA66" s="424"/>
      <c r="PB66" s="424"/>
      <c r="PC66" s="424"/>
      <c r="PD66" s="424"/>
      <c r="PE66" s="424"/>
      <c r="PF66" s="424"/>
      <c r="PG66" s="424"/>
      <c r="PH66" s="424"/>
      <c r="PI66" s="424"/>
      <c r="PJ66" s="424"/>
      <c r="PK66" s="424"/>
      <c r="PL66" s="424"/>
      <c r="PM66" s="424"/>
      <c r="PN66" s="424"/>
      <c r="PO66" s="424"/>
      <c r="PP66" s="424"/>
      <c r="PQ66" s="424"/>
      <c r="PR66" s="424"/>
      <c r="PS66" s="424"/>
      <c r="PT66" s="424"/>
      <c r="PU66" s="424"/>
      <c r="PV66" s="424"/>
      <c r="PW66" s="424"/>
      <c r="PX66" s="424"/>
      <c r="PY66" s="424"/>
      <c r="PZ66" s="424"/>
      <c r="QA66" s="424"/>
      <c r="QB66" s="424"/>
      <c r="QC66" s="424"/>
      <c r="QD66" s="424"/>
      <c r="QE66" s="424"/>
      <c r="QF66" s="424"/>
      <c r="QG66" s="424"/>
      <c r="QH66" s="424"/>
      <c r="QI66" s="424"/>
      <c r="QJ66" s="424"/>
      <c r="QK66" s="424"/>
      <c r="QL66" s="424"/>
      <c r="QM66" s="424"/>
      <c r="QN66" s="424"/>
      <c r="QO66" s="424"/>
      <c r="QP66" s="424"/>
      <c r="QQ66" s="424"/>
      <c r="QR66" s="424"/>
      <c r="QS66" s="424"/>
      <c r="QT66" s="424"/>
      <c r="QU66" s="424"/>
      <c r="QV66" s="424"/>
      <c r="QW66" s="424"/>
      <c r="QX66" s="424"/>
      <c r="QY66" s="424"/>
      <c r="QZ66" s="424"/>
      <c r="RA66" s="424"/>
      <c r="RB66" s="424"/>
      <c r="RC66" s="424"/>
      <c r="RD66" s="424"/>
      <c r="RE66" s="424"/>
      <c r="RF66" s="424"/>
      <c r="RG66" s="424"/>
      <c r="RH66" s="424"/>
      <c r="RI66" s="424"/>
      <c r="RJ66" s="424"/>
      <c r="RK66" s="424"/>
      <c r="RL66" s="424"/>
      <c r="RM66" s="424"/>
      <c r="RN66" s="424"/>
      <c r="RO66" s="424"/>
      <c r="RP66" s="424"/>
      <c r="RQ66" s="424"/>
      <c r="RR66" s="424"/>
      <c r="RS66" s="424"/>
      <c r="RT66" s="424"/>
      <c r="RU66" s="424"/>
      <c r="RV66" s="424"/>
      <c r="RW66" s="424"/>
      <c r="RX66" s="424"/>
      <c r="RY66" s="424"/>
      <c r="RZ66" s="424"/>
      <c r="SA66" s="424"/>
      <c r="SB66" s="424"/>
      <c r="SC66" s="424"/>
      <c r="SD66" s="424"/>
      <c r="SE66" s="424"/>
      <c r="SF66" s="424"/>
      <c r="SG66" s="424"/>
      <c r="SH66" s="424"/>
      <c r="SI66" s="424"/>
      <c r="SJ66" s="424"/>
      <c r="SK66" s="424"/>
      <c r="SL66" s="424"/>
      <c r="SM66" s="424"/>
      <c r="SN66" s="424"/>
      <c r="SO66" s="424"/>
      <c r="SP66" s="424"/>
      <c r="SQ66" s="424"/>
      <c r="SR66" s="424"/>
      <c r="SS66" s="424"/>
      <c r="ST66" s="424"/>
      <c r="SU66" s="424"/>
      <c r="SV66" s="424"/>
      <c r="SW66" s="424"/>
      <c r="SX66" s="424"/>
      <c r="SY66" s="424"/>
      <c r="SZ66" s="424"/>
      <c r="TA66" s="424"/>
      <c r="TB66" s="424"/>
      <c r="TC66" s="424"/>
      <c r="TD66" s="424"/>
      <c r="TE66" s="424"/>
      <c r="TF66" s="424"/>
      <c r="TG66" s="424"/>
      <c r="TH66" s="424"/>
      <c r="TI66" s="424"/>
      <c r="TJ66" s="424"/>
      <c r="TK66" s="424"/>
      <c r="TL66" s="424"/>
      <c r="TM66" s="424"/>
      <c r="TN66" s="424"/>
      <c r="TO66" s="424"/>
      <c r="TP66" s="424"/>
      <c r="TQ66" s="424"/>
      <c r="TR66" s="424"/>
      <c r="TS66" s="424"/>
      <c r="TT66" s="424"/>
      <c r="TU66" s="424"/>
      <c r="TV66" s="424"/>
      <c r="TW66" s="424"/>
      <c r="TX66" s="424"/>
      <c r="TY66" s="424"/>
      <c r="TZ66" s="424"/>
      <c r="UA66" s="424"/>
      <c r="UB66" s="424"/>
      <c r="UC66" s="424"/>
      <c r="UD66" s="424"/>
      <c r="UE66" s="424"/>
      <c r="UF66" s="424"/>
      <c r="UG66" s="424"/>
      <c r="UH66" s="424"/>
      <c r="UI66" s="424"/>
      <c r="UJ66" s="424"/>
      <c r="UK66" s="424"/>
      <c r="UL66" s="424"/>
      <c r="UM66" s="424"/>
      <c r="UN66" s="424"/>
      <c r="UO66" s="424"/>
      <c r="UP66" s="424"/>
      <c r="UQ66" s="424"/>
      <c r="UR66" s="424"/>
      <c r="US66" s="424"/>
      <c r="UT66" s="424"/>
      <c r="UU66" s="424"/>
      <c r="UV66" s="424"/>
      <c r="UW66" s="424"/>
      <c r="UX66" s="424"/>
      <c r="UY66" s="424"/>
      <c r="UZ66" s="424"/>
      <c r="VA66" s="424"/>
      <c r="VB66" s="424"/>
      <c r="VC66" s="424"/>
      <c r="VD66" s="424"/>
      <c r="VE66" s="424"/>
      <c r="VF66" s="424"/>
      <c r="VG66" s="424"/>
      <c r="VH66" s="424"/>
      <c r="VI66" s="424"/>
      <c r="VJ66" s="424"/>
      <c r="VK66" s="424"/>
      <c r="VL66" s="424"/>
      <c r="VM66" s="424"/>
      <c r="VN66" s="424"/>
      <c r="VO66" s="424"/>
      <c r="VP66" s="424"/>
      <c r="VQ66" s="424"/>
      <c r="VR66" s="424"/>
      <c r="VS66" s="424"/>
      <c r="VT66" s="424"/>
      <c r="VU66" s="424"/>
      <c r="VV66" s="424"/>
      <c r="VW66" s="424"/>
      <c r="VX66" s="424"/>
      <c r="VY66" s="424"/>
      <c r="VZ66" s="424"/>
      <c r="WA66" s="424"/>
      <c r="WB66" s="424"/>
      <c r="WC66" s="424"/>
      <c r="WD66" s="424"/>
      <c r="WE66" s="424"/>
      <c r="WF66" s="424"/>
      <c r="WG66" s="424"/>
      <c r="WH66" s="424"/>
      <c r="WI66" s="424"/>
      <c r="WJ66" s="424"/>
      <c r="WK66" s="424"/>
      <c r="WL66" s="424"/>
      <c r="WM66" s="424"/>
      <c r="WN66" s="424"/>
      <c r="WO66" s="424"/>
      <c r="WP66" s="424"/>
      <c r="WQ66" s="424"/>
      <c r="WR66" s="424"/>
      <c r="WS66" s="424"/>
      <c r="WT66" s="424"/>
      <c r="WU66" s="424"/>
      <c r="WV66" s="424"/>
      <c r="WW66" s="424"/>
      <c r="WX66" s="424"/>
      <c r="WY66" s="424"/>
      <c r="WZ66" s="424"/>
      <c r="XA66" s="424"/>
      <c r="XB66" s="424"/>
      <c r="XC66" s="534"/>
      <c r="XD66" s="534"/>
      <c r="XE66" s="534"/>
      <c r="XF66" s="534"/>
      <c r="XG66" s="534"/>
      <c r="XH66" s="534"/>
      <c r="XI66" s="534"/>
      <c r="XJ66" s="534"/>
      <c r="XK66" s="534"/>
      <c r="XL66" s="534"/>
      <c r="XM66" s="534"/>
      <c r="XN66" s="534"/>
      <c r="XO66" s="534"/>
      <c r="XP66" s="534"/>
      <c r="XQ66" s="534"/>
      <c r="XR66" s="534"/>
      <c r="XS66" s="534"/>
      <c r="XT66" s="534"/>
      <c r="XU66" s="534"/>
      <c r="XV66" s="534"/>
      <c r="XW66" s="534"/>
      <c r="XX66" s="534"/>
      <c r="XY66" s="534"/>
      <c r="XZ66" s="534"/>
      <c r="YA66" s="534"/>
      <c r="YB66" s="534"/>
      <c r="YC66" s="534"/>
      <c r="YD66" s="534"/>
      <c r="YE66" s="534"/>
      <c r="YF66" s="534"/>
      <c r="YG66" s="534"/>
      <c r="YH66" s="534"/>
      <c r="YI66" s="534"/>
      <c r="YJ66" s="534"/>
      <c r="YK66" s="534"/>
      <c r="YL66" s="534"/>
      <c r="YM66" s="534"/>
      <c r="YN66" s="534"/>
      <c r="YO66" s="534"/>
      <c r="YP66" s="534"/>
      <c r="YQ66" s="534"/>
      <c r="YR66" s="534"/>
      <c r="YS66" s="534"/>
      <c r="YT66" s="534"/>
      <c r="YU66" s="534"/>
      <c r="YV66" s="534"/>
      <c r="YW66" s="534"/>
      <c r="YX66" s="534"/>
      <c r="YY66" s="534"/>
      <c r="YZ66" s="534"/>
      <c r="ZA66" s="534"/>
      <c r="ZB66" s="534"/>
      <c r="ZC66" s="534"/>
      <c r="ZD66" s="534"/>
      <c r="ZE66" s="534"/>
      <c r="ZF66" s="534"/>
      <c r="ZG66" s="534"/>
      <c r="ZH66" s="534"/>
      <c r="ZI66" s="534"/>
      <c r="ZJ66" s="535"/>
      <c r="ZK66" s="214"/>
      <c r="ZL66" s="214"/>
      <c r="ZM66" s="231"/>
      <c r="ZN66" s="231"/>
      <c r="ACI66" s="534"/>
      <c r="ACJ66" s="534"/>
      <c r="ACK66" s="534"/>
      <c r="ACL66" s="534"/>
      <c r="ACM66" s="534"/>
      <c r="ACN66" s="534"/>
      <c r="ACO66" s="534"/>
      <c r="ACP66" s="534"/>
      <c r="ACQ66" s="534"/>
      <c r="ACR66" s="534"/>
      <c r="ACS66" s="534"/>
      <c r="ACT66" s="534"/>
      <c r="ACU66" s="534"/>
      <c r="ACV66" s="534"/>
      <c r="ACW66" s="534"/>
      <c r="ACX66" s="534"/>
      <c r="ACY66" s="534"/>
      <c r="ACZ66" s="534"/>
      <c r="ADA66" s="534"/>
      <c r="ADB66" s="534"/>
      <c r="ADC66" s="534"/>
      <c r="ADD66" s="534"/>
      <c r="ADE66" s="534"/>
      <c r="ADF66" s="534"/>
      <c r="ADG66" s="534"/>
      <c r="ADH66" s="534"/>
      <c r="ADI66" s="534"/>
      <c r="ADJ66" s="534"/>
      <c r="AEP66" s="424"/>
      <c r="AEQ66" s="424"/>
      <c r="AER66" s="424"/>
      <c r="AES66" s="424"/>
      <c r="AET66" s="424"/>
      <c r="AEU66" s="424"/>
      <c r="AEV66" s="424"/>
      <c r="AEW66" s="424"/>
      <c r="AEX66" s="424"/>
      <c r="AEY66" s="536"/>
      <c r="AEZ66" s="536"/>
      <c r="AFA66" s="536"/>
      <c r="AFB66" s="536"/>
      <c r="ALG66" s="537"/>
      <c r="ALH66" s="537"/>
      <c r="ALI66" s="537"/>
      <c r="ALJ66" s="537"/>
      <c r="ALK66" s="537"/>
      <c r="ALL66" s="537"/>
      <c r="ALM66" s="537"/>
      <c r="ALN66" s="537"/>
      <c r="ALO66" s="537"/>
      <c r="ALP66" s="537"/>
      <c r="ALQ66" s="537"/>
      <c r="ALR66" s="537"/>
      <c r="ALS66" s="537"/>
      <c r="ALT66" s="537"/>
      <c r="BSN66" s="536"/>
      <c r="BSO66" s="536"/>
      <c r="BSP66" s="536"/>
      <c r="BSQ66" s="536"/>
      <c r="BSR66" s="536"/>
      <c r="BSS66" s="536"/>
      <c r="BST66" s="536"/>
      <c r="BSU66" s="536"/>
      <c r="BSV66" s="536"/>
      <c r="BSW66" s="536"/>
      <c r="BYB66" s="230"/>
      <c r="BYC66" s="230"/>
      <c r="BYD66" s="143"/>
      <c r="BYE66" s="143"/>
      <c r="BYF66" s="143"/>
      <c r="BYG66" s="143"/>
      <c r="BYH66" s="537"/>
      <c r="BYI66" s="537"/>
      <c r="BYJ66" s="537"/>
      <c r="BYK66" s="537"/>
      <c r="BYZ66" s="536"/>
      <c r="BZA66" s="536"/>
      <c r="BZB66" s="536"/>
      <c r="BZC66" s="536"/>
      <c r="BZD66" s="536"/>
      <c r="BZE66" s="536"/>
      <c r="BZF66" s="536"/>
      <c r="BZG66" s="536"/>
      <c r="BZH66" s="536"/>
      <c r="BZI66" s="536"/>
    </row>
    <row r="67" spans="26:1008 1860:2037" s="321" customFormat="1">
      <c r="Z67" s="228"/>
      <c r="AA67" s="228"/>
      <c r="AB67" s="228"/>
      <c r="AC67" s="228"/>
      <c r="AD67" s="228"/>
      <c r="AE67" s="311"/>
      <c r="AF67" s="228"/>
      <c r="AG67" s="228"/>
      <c r="AH67" s="228"/>
      <c r="AI67" s="228"/>
      <c r="AJ67" s="228"/>
      <c r="AK67" s="228"/>
      <c r="AL67" s="228"/>
      <c r="AM67" s="228"/>
      <c r="AN67" s="228"/>
      <c r="AO67" s="228"/>
      <c r="AP67" s="228"/>
      <c r="AQ67" s="228"/>
      <c r="AR67" s="228"/>
      <c r="AS67" s="228"/>
      <c r="AT67" s="228"/>
      <c r="AU67" s="228"/>
      <c r="AV67" s="228"/>
      <c r="AW67" s="228"/>
      <c r="AX67" s="228"/>
      <c r="AY67" s="228"/>
      <c r="AZ67" s="228"/>
      <c r="BA67" s="228"/>
      <c r="BB67" s="228"/>
      <c r="BC67" s="228"/>
      <c r="BD67" s="228"/>
      <c r="BE67" s="228"/>
      <c r="BF67" s="228"/>
      <c r="BG67" s="228"/>
      <c r="BH67" s="424"/>
      <c r="BI67" s="424"/>
      <c r="BJ67" s="424"/>
      <c r="BK67" s="424"/>
      <c r="BL67" s="424"/>
      <c r="BM67" s="424"/>
      <c r="BN67" s="424"/>
      <c r="BO67" s="424"/>
      <c r="BP67" s="424"/>
      <c r="BQ67" s="424"/>
      <c r="BR67" s="424"/>
      <c r="BS67" s="424"/>
      <c r="BT67" s="424"/>
      <c r="BU67" s="424"/>
      <c r="BV67" s="424"/>
      <c r="BW67" s="424"/>
      <c r="BX67" s="424"/>
      <c r="BY67" s="424"/>
      <c r="BZ67" s="424"/>
      <c r="CA67" s="424"/>
      <c r="CB67" s="424"/>
      <c r="CC67" s="424"/>
      <c r="CD67" s="424"/>
      <c r="CE67" s="424"/>
      <c r="CF67" s="424"/>
      <c r="CG67" s="424"/>
      <c r="CH67" s="424"/>
      <c r="CI67" s="424"/>
      <c r="CJ67" s="424"/>
      <c r="CK67" s="424"/>
      <c r="CL67" s="424"/>
      <c r="CM67" s="424"/>
      <c r="CN67" s="424"/>
      <c r="CO67" s="424"/>
      <c r="CP67" s="424"/>
      <c r="CQ67" s="424"/>
      <c r="CR67" s="424"/>
      <c r="CS67" s="424"/>
      <c r="CT67" s="424"/>
      <c r="CU67" s="424"/>
      <c r="CV67" s="424"/>
      <c r="CW67" s="424"/>
      <c r="CX67" s="424"/>
      <c r="CY67" s="424"/>
      <c r="CZ67" s="424"/>
      <c r="DA67" s="424"/>
      <c r="DB67" s="424"/>
      <c r="DC67" s="424"/>
      <c r="DD67" s="424"/>
      <c r="DE67" s="424"/>
      <c r="DF67" s="424"/>
      <c r="DG67" s="424"/>
      <c r="DH67" s="424"/>
      <c r="DI67" s="424"/>
      <c r="DJ67" s="424"/>
      <c r="DK67" s="424"/>
      <c r="DL67" s="424"/>
      <c r="DM67" s="424"/>
      <c r="DN67" s="424"/>
      <c r="DO67" s="424"/>
      <c r="DP67" s="424"/>
      <c r="DQ67" s="424"/>
      <c r="DR67" s="424"/>
      <c r="DS67" s="424"/>
      <c r="DT67" s="424"/>
      <c r="DU67" s="424"/>
      <c r="DV67" s="424"/>
      <c r="DW67" s="424"/>
      <c r="DX67" s="424"/>
      <c r="DY67" s="424"/>
      <c r="DZ67" s="424"/>
      <c r="EA67" s="424"/>
      <c r="EB67" s="424"/>
      <c r="EC67" s="424"/>
      <c r="ED67" s="424"/>
      <c r="EE67" s="424"/>
      <c r="EF67" s="424"/>
      <c r="EG67" s="424"/>
      <c r="EH67" s="424"/>
      <c r="EI67" s="424"/>
      <c r="EJ67" s="424"/>
      <c r="EK67" s="424"/>
      <c r="EL67" s="424"/>
      <c r="EM67" s="424"/>
      <c r="EN67" s="424"/>
      <c r="EO67" s="424"/>
      <c r="EP67" s="424"/>
      <c r="EQ67" s="424"/>
      <c r="ER67" s="424"/>
      <c r="ES67" s="424"/>
      <c r="ET67" s="424"/>
      <c r="EU67" s="424"/>
      <c r="EV67" s="424"/>
      <c r="EW67" s="424"/>
      <c r="EX67" s="424"/>
      <c r="EY67" s="424"/>
      <c r="EZ67" s="424"/>
      <c r="FA67" s="424"/>
      <c r="FB67" s="424"/>
      <c r="FC67" s="424"/>
      <c r="FD67" s="424"/>
      <c r="FE67" s="424"/>
      <c r="FF67" s="424"/>
      <c r="FG67" s="424"/>
      <c r="FH67" s="424"/>
      <c r="FI67" s="424"/>
      <c r="FJ67" s="424"/>
      <c r="FK67" s="424"/>
      <c r="FL67" s="424"/>
      <c r="FM67" s="424"/>
      <c r="FN67" s="424"/>
      <c r="FO67" s="21"/>
      <c r="FP67" s="424"/>
      <c r="FQ67" s="4"/>
      <c r="FR67" s="424"/>
      <c r="FS67" s="424"/>
      <c r="FT67" s="424"/>
      <c r="FU67" s="424"/>
      <c r="FV67" s="424"/>
      <c r="FW67" s="424"/>
      <c r="FX67" s="424"/>
      <c r="FY67" s="424"/>
      <c r="FZ67" s="424"/>
      <c r="GA67" s="424"/>
      <c r="GB67" s="424"/>
      <c r="GC67" s="424"/>
      <c r="GD67" s="424"/>
      <c r="GE67" s="424"/>
      <c r="GF67" s="424"/>
      <c r="GG67" s="424"/>
      <c r="GH67" s="424"/>
      <c r="GI67" s="424"/>
      <c r="GJ67" s="424"/>
      <c r="GK67" s="424"/>
      <c r="GL67" s="424"/>
      <c r="GM67" s="424"/>
      <c r="GN67" s="424"/>
      <c r="GO67" s="424"/>
      <c r="GP67" s="424"/>
      <c r="GQ67" s="424"/>
      <c r="GR67" s="424"/>
      <c r="GS67" s="424"/>
      <c r="GT67" s="424"/>
      <c r="GU67" s="424"/>
      <c r="GV67" s="424"/>
      <c r="GW67" s="424"/>
      <c r="GX67" s="424"/>
      <c r="GY67" s="424"/>
      <c r="GZ67" s="424"/>
      <c r="HA67" s="424"/>
      <c r="HB67" s="424"/>
      <c r="HC67" s="424"/>
      <c r="HD67" s="424"/>
      <c r="HE67" s="424"/>
      <c r="HF67" s="424"/>
      <c r="HG67" s="424"/>
      <c r="HH67" s="424"/>
      <c r="HI67" s="424"/>
      <c r="HJ67" s="424"/>
      <c r="HK67" s="424"/>
      <c r="HL67" s="424"/>
      <c r="HM67" s="424"/>
      <c r="HN67" s="424"/>
      <c r="HO67" s="424"/>
      <c r="HP67" s="424"/>
      <c r="HQ67" s="424"/>
      <c r="HR67" s="424"/>
      <c r="HS67" s="424"/>
      <c r="HT67" s="424"/>
      <c r="HU67" s="424"/>
      <c r="HV67" s="424"/>
      <c r="HW67" s="424"/>
      <c r="HX67" s="424"/>
      <c r="HY67" s="424"/>
      <c r="HZ67" s="424"/>
      <c r="IA67" s="424"/>
      <c r="IB67" s="424"/>
      <c r="IC67" s="424"/>
      <c r="ID67" s="424"/>
      <c r="IE67" s="424"/>
      <c r="IF67" s="424"/>
      <c r="IG67" s="424"/>
      <c r="IH67" s="424"/>
      <c r="II67" s="424"/>
      <c r="IJ67" s="424"/>
      <c r="IK67" s="424"/>
      <c r="IL67" s="424"/>
      <c r="IM67" s="424"/>
      <c r="IN67" s="424"/>
      <c r="IO67" s="424"/>
      <c r="IP67" s="424"/>
      <c r="IQ67" s="424"/>
      <c r="IR67" s="424"/>
      <c r="IS67" s="424"/>
      <c r="IT67" s="424"/>
      <c r="IU67" s="424"/>
      <c r="IV67" s="424"/>
      <c r="IW67" s="424"/>
      <c r="IX67" s="424"/>
      <c r="IY67" s="424"/>
      <c r="IZ67" s="424"/>
      <c r="JA67" s="424"/>
      <c r="JB67" s="424"/>
      <c r="JC67" s="424"/>
      <c r="JD67" s="424"/>
      <c r="JE67" s="424"/>
      <c r="JF67" s="424"/>
      <c r="JG67" s="424"/>
      <c r="JH67" s="424"/>
      <c r="JI67" s="424"/>
      <c r="JJ67" s="424"/>
      <c r="JK67" s="424"/>
      <c r="JL67" s="424"/>
      <c r="JM67" s="424"/>
      <c r="JN67" s="424"/>
      <c r="JO67" s="424"/>
      <c r="JP67" s="424"/>
      <c r="JQ67" s="424"/>
      <c r="JR67" s="424"/>
      <c r="JS67" s="424"/>
      <c r="JT67" s="424"/>
      <c r="JU67" s="424"/>
      <c r="JV67" s="424"/>
      <c r="JW67" s="424"/>
      <c r="JX67" s="424"/>
      <c r="JY67" s="424"/>
      <c r="JZ67" s="424"/>
      <c r="KA67" s="424"/>
      <c r="KV67" s="228"/>
      <c r="KW67" s="228"/>
      <c r="KX67" s="228"/>
      <c r="KY67" s="228"/>
      <c r="KZ67" s="228"/>
      <c r="LA67" s="228"/>
      <c r="LB67" s="228"/>
      <c r="LC67" s="228"/>
      <c r="NJ67" s="424"/>
      <c r="NK67" s="424"/>
      <c r="NL67" s="424"/>
      <c r="NM67" s="424"/>
      <c r="NN67" s="424"/>
      <c r="NO67" s="424"/>
      <c r="NP67" s="424"/>
      <c r="NQ67" s="424"/>
      <c r="NR67" s="424"/>
      <c r="NS67" s="424"/>
      <c r="NT67" s="424"/>
      <c r="NU67" s="228"/>
      <c r="NV67" s="228"/>
      <c r="NW67" s="228"/>
      <c r="NX67" s="228"/>
      <c r="NY67" s="228"/>
      <c r="NZ67" s="228"/>
      <c r="OA67" s="228"/>
      <c r="OB67" s="228"/>
      <c r="OC67" s="228"/>
      <c r="OD67" s="228"/>
      <c r="OE67" s="228"/>
      <c r="OF67" s="228"/>
      <c r="OG67" s="228"/>
      <c r="OH67" s="228"/>
      <c r="OI67" s="228"/>
      <c r="OJ67" s="228"/>
      <c r="OK67" s="424"/>
      <c r="OL67" s="424"/>
      <c r="OM67" s="424"/>
      <c r="ON67" s="424"/>
      <c r="OO67" s="424"/>
      <c r="OP67" s="424"/>
      <c r="OQ67" s="424"/>
      <c r="OR67" s="424"/>
      <c r="OS67" s="424"/>
      <c r="OT67" s="424"/>
      <c r="OU67" s="424"/>
      <c r="OV67" s="424"/>
      <c r="OW67" s="424"/>
      <c r="OX67" s="424"/>
      <c r="OY67" s="424"/>
      <c r="OZ67" s="424"/>
      <c r="PA67" s="424"/>
      <c r="PB67" s="424"/>
      <c r="PC67" s="424"/>
      <c r="PD67" s="424"/>
      <c r="PE67" s="424"/>
      <c r="PF67" s="424"/>
      <c r="PG67" s="424"/>
      <c r="PH67" s="424"/>
      <c r="PI67" s="424"/>
      <c r="PJ67" s="424"/>
      <c r="PK67" s="424"/>
      <c r="PL67" s="424"/>
      <c r="PM67" s="424"/>
      <c r="PN67" s="424"/>
      <c r="PO67" s="424"/>
      <c r="PP67" s="424"/>
      <c r="PQ67" s="424"/>
      <c r="PR67" s="424"/>
      <c r="PS67" s="424"/>
      <c r="PT67" s="424"/>
      <c r="PU67" s="424"/>
      <c r="PV67" s="424"/>
      <c r="PW67" s="424"/>
      <c r="PX67" s="424"/>
      <c r="PY67" s="424"/>
      <c r="PZ67" s="424"/>
      <c r="QA67" s="424"/>
      <c r="QB67" s="424"/>
      <c r="QC67" s="424"/>
      <c r="QD67" s="424"/>
      <c r="QE67" s="424"/>
      <c r="QF67" s="424"/>
      <c r="QG67" s="424"/>
      <c r="QH67" s="424"/>
      <c r="QI67" s="424"/>
      <c r="QJ67" s="424"/>
      <c r="QK67" s="424"/>
      <c r="QL67" s="424"/>
      <c r="QM67" s="424"/>
      <c r="QN67" s="424"/>
      <c r="QO67" s="424"/>
      <c r="QP67" s="424"/>
      <c r="QQ67" s="424"/>
      <c r="QR67" s="424"/>
      <c r="QS67" s="424"/>
      <c r="QT67" s="424"/>
      <c r="QU67" s="424"/>
      <c r="QV67" s="424"/>
      <c r="QW67" s="424"/>
      <c r="QX67" s="424"/>
      <c r="QY67" s="424"/>
      <c r="QZ67" s="424"/>
      <c r="RA67" s="424"/>
      <c r="RB67" s="424"/>
      <c r="RC67" s="424"/>
      <c r="RD67" s="424"/>
      <c r="RE67" s="424"/>
      <c r="RF67" s="424"/>
      <c r="RG67" s="424"/>
      <c r="RH67" s="424"/>
      <c r="RI67" s="424"/>
      <c r="RJ67" s="424"/>
      <c r="RK67" s="424"/>
      <c r="RL67" s="424"/>
      <c r="RM67" s="424"/>
      <c r="RN67" s="424"/>
      <c r="RO67" s="424"/>
      <c r="RP67" s="424"/>
      <c r="RQ67" s="424"/>
      <c r="RR67" s="424"/>
      <c r="RS67" s="424"/>
      <c r="RT67" s="424"/>
      <c r="RU67" s="424"/>
      <c r="RV67" s="424"/>
      <c r="RW67" s="424"/>
      <c r="RX67" s="424"/>
      <c r="RY67" s="424"/>
      <c r="RZ67" s="424"/>
      <c r="SA67" s="424"/>
      <c r="SB67" s="424"/>
      <c r="SC67" s="424"/>
      <c r="SD67" s="424"/>
      <c r="SE67" s="424"/>
      <c r="SF67" s="424"/>
      <c r="SG67" s="424"/>
      <c r="SH67" s="424"/>
      <c r="SI67" s="424"/>
      <c r="SJ67" s="424"/>
      <c r="SK67" s="424"/>
      <c r="SL67" s="424"/>
      <c r="SM67" s="424"/>
      <c r="SN67" s="424"/>
      <c r="SO67" s="424"/>
      <c r="SP67" s="424"/>
      <c r="SQ67" s="424"/>
      <c r="SR67" s="424"/>
      <c r="SS67" s="424"/>
      <c r="ST67" s="424"/>
      <c r="SU67" s="424"/>
      <c r="SV67" s="424"/>
      <c r="SW67" s="424"/>
      <c r="SX67" s="424"/>
      <c r="SY67" s="424"/>
      <c r="SZ67" s="424"/>
      <c r="TA67" s="424"/>
      <c r="TB67" s="424"/>
      <c r="TC67" s="424"/>
      <c r="TD67" s="424"/>
      <c r="TE67" s="424"/>
      <c r="TF67" s="424"/>
      <c r="TG67" s="424"/>
      <c r="TH67" s="424"/>
      <c r="TI67" s="424"/>
      <c r="TJ67" s="424"/>
      <c r="TK67" s="424"/>
      <c r="TL67" s="424"/>
      <c r="TM67" s="424"/>
      <c r="TN67" s="424"/>
      <c r="TO67" s="424"/>
      <c r="TP67" s="424"/>
      <c r="TQ67" s="424"/>
      <c r="TR67" s="424"/>
      <c r="TS67" s="424"/>
      <c r="TT67" s="424"/>
      <c r="TU67" s="424"/>
      <c r="TV67" s="424"/>
      <c r="TW67" s="424"/>
      <c r="TX67" s="424"/>
      <c r="TY67" s="424"/>
      <c r="TZ67" s="424"/>
      <c r="UA67" s="424"/>
      <c r="UB67" s="424"/>
      <c r="UC67" s="424"/>
      <c r="UD67" s="424"/>
      <c r="UE67" s="424"/>
      <c r="UF67" s="424"/>
      <c r="UG67" s="424"/>
      <c r="UH67" s="424"/>
      <c r="UI67" s="424"/>
      <c r="UJ67" s="424"/>
      <c r="UK67" s="424"/>
      <c r="UL67" s="424"/>
      <c r="UM67" s="424"/>
      <c r="UN67" s="424"/>
      <c r="UO67" s="424"/>
      <c r="UP67" s="424"/>
      <c r="UQ67" s="424"/>
      <c r="UR67" s="424"/>
      <c r="US67" s="424"/>
      <c r="UT67" s="424"/>
      <c r="UU67" s="424"/>
      <c r="UV67" s="424"/>
      <c r="UW67" s="424"/>
      <c r="UX67" s="424"/>
      <c r="UY67" s="424"/>
      <c r="UZ67" s="424"/>
      <c r="VA67" s="424"/>
      <c r="VB67" s="424"/>
      <c r="VC67" s="424"/>
      <c r="VD67" s="424"/>
      <c r="VE67" s="424"/>
      <c r="VF67" s="424"/>
      <c r="VG67" s="424"/>
      <c r="VH67" s="424"/>
      <c r="VI67" s="424"/>
      <c r="VJ67" s="424"/>
      <c r="VK67" s="424"/>
      <c r="VL67" s="424"/>
      <c r="VM67" s="424"/>
      <c r="VN67" s="424"/>
      <c r="VO67" s="424"/>
      <c r="VP67" s="424"/>
      <c r="VQ67" s="424"/>
      <c r="VR67" s="424"/>
      <c r="VS67" s="424"/>
      <c r="VT67" s="424"/>
      <c r="VU67" s="424"/>
      <c r="VV67" s="424"/>
      <c r="VW67" s="424"/>
      <c r="VX67" s="424"/>
      <c r="VY67" s="424"/>
      <c r="VZ67" s="424"/>
      <c r="WA67" s="424"/>
      <c r="WB67" s="424"/>
      <c r="WC67" s="424"/>
      <c r="WD67" s="424"/>
      <c r="WE67" s="424"/>
      <c r="WF67" s="424"/>
      <c r="WG67" s="424"/>
      <c r="WH67" s="424"/>
      <c r="WI67" s="424"/>
      <c r="WJ67" s="424"/>
      <c r="WK67" s="424"/>
      <c r="WL67" s="424"/>
      <c r="WM67" s="424"/>
      <c r="WN67" s="424"/>
      <c r="WO67" s="424"/>
      <c r="WP67" s="424"/>
      <c r="WQ67" s="424"/>
      <c r="WR67" s="424"/>
      <c r="WS67" s="424"/>
      <c r="WT67" s="424"/>
      <c r="WU67" s="424"/>
      <c r="WV67" s="424"/>
      <c r="WW67" s="424"/>
      <c r="WX67" s="424"/>
      <c r="WY67" s="424"/>
      <c r="WZ67" s="424"/>
      <c r="XA67" s="424"/>
      <c r="XB67" s="424"/>
      <c r="XC67" s="534"/>
      <c r="XD67" s="534"/>
      <c r="XE67" s="534"/>
      <c r="XF67" s="534"/>
      <c r="XG67" s="534"/>
      <c r="XH67" s="534"/>
      <c r="XI67" s="534"/>
      <c r="XJ67" s="534"/>
      <c r="XK67" s="534"/>
      <c r="XL67" s="534"/>
      <c r="XM67" s="534"/>
      <c r="XN67" s="534"/>
      <c r="XO67" s="534"/>
      <c r="XP67" s="534"/>
      <c r="XQ67" s="534"/>
      <c r="XR67" s="534"/>
      <c r="XS67" s="534"/>
      <c r="XT67" s="534"/>
      <c r="XU67" s="534"/>
      <c r="XV67" s="534"/>
      <c r="XW67" s="534"/>
      <c r="XX67" s="534"/>
      <c r="XY67" s="534"/>
      <c r="XZ67" s="534"/>
      <c r="YA67" s="534"/>
      <c r="YB67" s="534"/>
      <c r="YC67" s="534"/>
      <c r="YD67" s="534"/>
      <c r="YE67" s="534"/>
      <c r="YF67" s="534"/>
      <c r="YG67" s="534"/>
      <c r="YH67" s="534"/>
      <c r="YI67" s="534"/>
      <c r="YJ67" s="534"/>
      <c r="YK67" s="534"/>
      <c r="YL67" s="534"/>
      <c r="YM67" s="534"/>
      <c r="YN67" s="534"/>
      <c r="YO67" s="534"/>
      <c r="YP67" s="534"/>
      <c r="YQ67" s="534"/>
      <c r="YR67" s="534"/>
      <c r="YS67" s="534"/>
      <c r="YT67" s="534"/>
      <c r="YU67" s="534"/>
      <c r="YV67" s="534"/>
      <c r="YW67" s="534"/>
      <c r="YX67" s="534"/>
      <c r="YY67" s="534"/>
      <c r="YZ67" s="534"/>
      <c r="ZA67" s="534"/>
      <c r="ZB67" s="534"/>
      <c r="ZC67" s="534"/>
      <c r="ZD67" s="534"/>
      <c r="ZE67" s="534"/>
      <c r="ZF67" s="534"/>
      <c r="ZG67" s="534"/>
      <c r="ZH67" s="534"/>
      <c r="ZI67" s="534"/>
      <c r="ZJ67" s="535"/>
      <c r="ZK67" s="214"/>
      <c r="ZL67" s="214"/>
      <c r="ZM67" s="231"/>
      <c r="ZN67" s="231"/>
      <c r="ACI67" s="534"/>
      <c r="ACJ67" s="534"/>
      <c r="ACK67" s="534"/>
      <c r="ACL67" s="534"/>
      <c r="ACM67" s="534"/>
      <c r="ACN67" s="534"/>
      <c r="ACO67" s="534"/>
      <c r="ACP67" s="534"/>
      <c r="ACQ67" s="534"/>
      <c r="ACR67" s="534"/>
      <c r="ACS67" s="534"/>
      <c r="ACT67" s="534"/>
      <c r="ACU67" s="534"/>
      <c r="ACV67" s="534"/>
      <c r="ACW67" s="534"/>
      <c r="ACX67" s="534"/>
      <c r="ACY67" s="534"/>
      <c r="ACZ67" s="534"/>
      <c r="ADA67" s="534"/>
      <c r="ADB67" s="534"/>
      <c r="ADC67" s="534"/>
      <c r="ADD67" s="534"/>
      <c r="ADE67" s="534"/>
      <c r="ADF67" s="534"/>
      <c r="ADG67" s="534"/>
      <c r="ADH67" s="534"/>
      <c r="ADI67" s="534"/>
      <c r="ADJ67" s="534"/>
      <c r="AEP67" s="424"/>
      <c r="AEQ67" s="424"/>
      <c r="AER67" s="424"/>
      <c r="AES67" s="424"/>
      <c r="AET67" s="424"/>
      <c r="AEU67" s="424"/>
      <c r="AEV67" s="424"/>
      <c r="AEW67" s="424"/>
      <c r="AEX67" s="424"/>
      <c r="AEY67" s="536"/>
      <c r="AEZ67" s="536"/>
      <c r="AFA67" s="536"/>
      <c r="AFB67" s="536"/>
      <c r="ALG67" s="537"/>
      <c r="ALH67" s="537"/>
      <c r="ALI67" s="537"/>
      <c r="ALJ67" s="537"/>
      <c r="ALK67" s="537"/>
      <c r="ALL67" s="537"/>
      <c r="ALM67" s="537"/>
      <c r="ALN67" s="537"/>
      <c r="ALO67" s="537"/>
      <c r="ALP67" s="537"/>
      <c r="ALQ67" s="537"/>
      <c r="ALR67" s="537"/>
      <c r="ALS67" s="537"/>
      <c r="ALT67" s="537"/>
      <c r="BSN67" s="536"/>
      <c r="BSO67" s="536"/>
      <c r="BSP67" s="536"/>
      <c r="BSQ67" s="536"/>
      <c r="BSR67" s="536"/>
      <c r="BSS67" s="536"/>
      <c r="BST67" s="536"/>
      <c r="BSU67" s="536"/>
      <c r="BSV67" s="536"/>
      <c r="BSW67" s="536"/>
      <c r="BYB67" s="230"/>
      <c r="BYC67" s="230"/>
      <c r="BYD67" s="143"/>
      <c r="BYE67" s="143"/>
      <c r="BYF67" s="143"/>
      <c r="BYG67" s="143"/>
      <c r="BYH67" s="537"/>
      <c r="BYI67" s="537"/>
      <c r="BYJ67" s="537"/>
      <c r="BYK67" s="537"/>
      <c r="BYZ67" s="536"/>
      <c r="BZA67" s="536"/>
      <c r="BZB67" s="536"/>
      <c r="BZC67" s="536"/>
      <c r="BZD67" s="536"/>
      <c r="BZE67" s="536"/>
      <c r="BZF67" s="536"/>
      <c r="BZG67" s="536"/>
      <c r="BZH67" s="536"/>
      <c r="BZI67" s="536"/>
    </row>
    <row r="68" spans="26:1008 1860:2037" s="321" customFormat="1">
      <c r="Z68" s="228"/>
      <c r="AA68" s="228"/>
      <c r="AB68" s="228"/>
      <c r="AC68" s="228"/>
      <c r="AD68" s="228"/>
      <c r="AE68" s="311"/>
      <c r="AF68" s="228"/>
      <c r="AG68" s="228"/>
      <c r="AH68" s="228"/>
      <c r="AI68" s="228"/>
      <c r="AJ68" s="228"/>
      <c r="AK68" s="228"/>
      <c r="AL68" s="228"/>
      <c r="AM68" s="228"/>
      <c r="AN68" s="228"/>
      <c r="AO68" s="228"/>
      <c r="AP68" s="228"/>
      <c r="AQ68" s="228"/>
      <c r="AR68" s="228"/>
      <c r="AS68" s="228"/>
      <c r="AT68" s="228"/>
      <c r="AU68" s="228"/>
      <c r="AV68" s="228"/>
      <c r="AW68" s="228"/>
      <c r="AX68" s="228"/>
      <c r="AY68" s="228"/>
      <c r="AZ68" s="228"/>
      <c r="BA68" s="228"/>
      <c r="BB68" s="228"/>
      <c r="BC68" s="228"/>
      <c r="BD68" s="228"/>
      <c r="BE68" s="228"/>
      <c r="BF68" s="228"/>
      <c r="BG68" s="228"/>
      <c r="BH68" s="424"/>
      <c r="BI68" s="424"/>
      <c r="BJ68" s="424"/>
      <c r="BK68" s="424"/>
      <c r="BL68" s="424"/>
      <c r="BM68" s="424"/>
      <c r="BN68" s="424"/>
      <c r="BO68" s="424"/>
      <c r="BP68" s="424"/>
      <c r="BQ68" s="424"/>
      <c r="BR68" s="424"/>
      <c r="BS68" s="424"/>
      <c r="BT68" s="424"/>
      <c r="BU68" s="424"/>
      <c r="BV68" s="424"/>
      <c r="BW68" s="424"/>
      <c r="BX68" s="424"/>
      <c r="BY68" s="424"/>
      <c r="BZ68" s="424"/>
      <c r="CA68" s="424"/>
      <c r="CB68" s="424"/>
      <c r="CC68" s="424"/>
      <c r="CD68" s="424"/>
      <c r="CE68" s="424"/>
      <c r="CF68" s="424"/>
      <c r="CG68" s="424"/>
      <c r="CH68" s="424"/>
      <c r="CI68" s="424"/>
      <c r="CJ68" s="424"/>
      <c r="CK68" s="424"/>
      <c r="CL68" s="424"/>
      <c r="CM68" s="424"/>
      <c r="CN68" s="424"/>
      <c r="CO68" s="424"/>
      <c r="CP68" s="424"/>
      <c r="CQ68" s="424"/>
      <c r="CR68" s="424"/>
      <c r="CS68" s="424"/>
      <c r="CT68" s="424"/>
      <c r="CU68" s="424"/>
      <c r="CV68" s="424"/>
      <c r="CW68" s="424"/>
      <c r="CX68" s="424"/>
      <c r="CY68" s="424"/>
      <c r="CZ68" s="424"/>
      <c r="DA68" s="424"/>
      <c r="DB68" s="424"/>
      <c r="DC68" s="424"/>
      <c r="DD68" s="424"/>
      <c r="DE68" s="424"/>
      <c r="DF68" s="424"/>
      <c r="DG68" s="424"/>
      <c r="DH68" s="424"/>
      <c r="DI68" s="424"/>
      <c r="DJ68" s="424"/>
      <c r="DK68" s="424"/>
      <c r="DL68" s="424"/>
      <c r="DM68" s="424"/>
      <c r="DN68" s="424"/>
      <c r="DO68" s="424"/>
      <c r="DP68" s="424"/>
      <c r="DQ68" s="424"/>
      <c r="DR68" s="424"/>
      <c r="DS68" s="424"/>
      <c r="DT68" s="424"/>
      <c r="DU68" s="424"/>
      <c r="DV68" s="424"/>
      <c r="DW68" s="424"/>
      <c r="DX68" s="424"/>
      <c r="DY68" s="424"/>
      <c r="DZ68" s="424"/>
      <c r="EA68" s="424"/>
      <c r="EB68" s="424"/>
      <c r="EC68" s="424"/>
      <c r="ED68" s="424"/>
      <c r="EE68" s="424"/>
      <c r="EF68" s="424"/>
      <c r="EG68" s="424"/>
      <c r="EH68" s="424"/>
      <c r="EI68" s="424"/>
      <c r="EJ68" s="424"/>
      <c r="EK68" s="424"/>
      <c r="EL68" s="424"/>
      <c r="EM68" s="424"/>
      <c r="EN68" s="424"/>
      <c r="EO68" s="424"/>
      <c r="EP68" s="424"/>
      <c r="EQ68" s="424"/>
      <c r="ER68" s="424"/>
      <c r="ES68" s="424"/>
      <c r="ET68" s="424"/>
      <c r="EU68" s="424"/>
      <c r="EV68" s="424"/>
      <c r="EW68" s="424"/>
      <c r="EX68" s="424"/>
      <c r="EY68" s="424"/>
      <c r="EZ68" s="424"/>
      <c r="FA68" s="424"/>
      <c r="FB68" s="424"/>
      <c r="FC68" s="424"/>
      <c r="FD68" s="424"/>
      <c r="FE68" s="424"/>
      <c r="FF68" s="424"/>
      <c r="FG68" s="424"/>
      <c r="FH68" s="424"/>
      <c r="FI68" s="424"/>
      <c r="FJ68" s="424"/>
      <c r="FK68" s="424"/>
      <c r="FL68" s="424"/>
      <c r="FM68" s="424"/>
      <c r="FN68" s="424"/>
      <c r="FO68" s="21"/>
      <c r="FP68" s="424"/>
      <c r="FQ68" s="4"/>
      <c r="FR68" s="424"/>
      <c r="FS68" s="424"/>
      <c r="FT68" s="424"/>
      <c r="FU68" s="424"/>
      <c r="FV68" s="424"/>
      <c r="FW68" s="424"/>
      <c r="FX68" s="424"/>
      <c r="FY68" s="424"/>
      <c r="FZ68" s="424"/>
      <c r="GA68" s="424"/>
      <c r="GB68" s="424"/>
      <c r="GC68" s="424"/>
      <c r="GD68" s="424"/>
      <c r="GE68" s="424"/>
      <c r="GF68" s="424"/>
      <c r="GG68" s="424"/>
      <c r="GH68" s="424"/>
      <c r="GI68" s="424"/>
      <c r="GJ68" s="424"/>
      <c r="GK68" s="424"/>
      <c r="GL68" s="424"/>
      <c r="GM68" s="424"/>
      <c r="GN68" s="424"/>
      <c r="GO68" s="424"/>
      <c r="GP68" s="424"/>
      <c r="GQ68" s="424"/>
      <c r="GR68" s="424"/>
      <c r="GS68" s="424"/>
      <c r="GT68" s="424"/>
      <c r="GU68" s="424"/>
      <c r="GV68" s="424"/>
      <c r="GW68" s="424"/>
      <c r="GX68" s="424"/>
      <c r="GY68" s="424"/>
      <c r="GZ68" s="424"/>
      <c r="HA68" s="424"/>
      <c r="HB68" s="424"/>
      <c r="HC68" s="424"/>
      <c r="HD68" s="424"/>
      <c r="HE68" s="424"/>
      <c r="HF68" s="424"/>
      <c r="HG68" s="424"/>
      <c r="HH68" s="424"/>
      <c r="HI68" s="424"/>
      <c r="HJ68" s="424"/>
      <c r="HK68" s="424"/>
      <c r="HL68" s="424"/>
      <c r="HM68" s="424"/>
      <c r="HN68" s="424"/>
      <c r="HO68" s="424"/>
      <c r="HP68" s="424"/>
      <c r="HQ68" s="424"/>
      <c r="HR68" s="424"/>
      <c r="HS68" s="424"/>
      <c r="HT68" s="424"/>
      <c r="HU68" s="424"/>
      <c r="HV68" s="424"/>
      <c r="HW68" s="424"/>
      <c r="HX68" s="424"/>
      <c r="HY68" s="424"/>
      <c r="HZ68" s="424"/>
      <c r="IA68" s="424"/>
      <c r="IB68" s="424"/>
      <c r="IC68" s="424"/>
      <c r="ID68" s="424"/>
      <c r="IE68" s="424"/>
      <c r="IF68" s="424"/>
      <c r="IG68" s="424"/>
      <c r="IH68" s="424"/>
      <c r="II68" s="424"/>
      <c r="IJ68" s="424"/>
      <c r="IK68" s="424"/>
      <c r="IL68" s="424"/>
      <c r="IM68" s="424"/>
      <c r="IN68" s="424"/>
      <c r="IO68" s="424"/>
      <c r="IP68" s="424"/>
      <c r="IQ68" s="424"/>
      <c r="IR68" s="424"/>
      <c r="IS68" s="424"/>
      <c r="IT68" s="424"/>
      <c r="IU68" s="424"/>
      <c r="IV68" s="424"/>
      <c r="IW68" s="424"/>
      <c r="IX68" s="424"/>
      <c r="IY68" s="424"/>
      <c r="IZ68" s="424"/>
      <c r="JA68" s="424"/>
      <c r="JB68" s="424"/>
      <c r="JC68" s="424"/>
      <c r="JD68" s="424"/>
      <c r="JE68" s="424"/>
      <c r="JF68" s="424"/>
      <c r="JG68" s="424"/>
      <c r="JH68" s="424"/>
      <c r="JI68" s="424"/>
      <c r="JJ68" s="424"/>
      <c r="JK68" s="424"/>
      <c r="JL68" s="424"/>
      <c r="JM68" s="424"/>
      <c r="JN68" s="424"/>
      <c r="JO68" s="424"/>
      <c r="JP68" s="424"/>
      <c r="JQ68" s="424"/>
      <c r="JR68" s="424"/>
      <c r="JS68" s="424"/>
      <c r="JT68" s="424"/>
      <c r="JU68" s="424"/>
      <c r="JV68" s="424"/>
      <c r="JW68" s="424"/>
      <c r="JX68" s="424"/>
      <c r="JY68" s="424"/>
      <c r="JZ68" s="424"/>
      <c r="KA68" s="424"/>
      <c r="KV68" s="228"/>
      <c r="KW68" s="228"/>
      <c r="KX68" s="228"/>
      <c r="KY68" s="228"/>
      <c r="KZ68" s="228"/>
      <c r="LA68" s="228"/>
      <c r="LB68" s="228"/>
      <c r="LC68" s="228"/>
      <c r="NJ68" s="424"/>
      <c r="NK68" s="424"/>
      <c r="NL68" s="424"/>
      <c r="NM68" s="424"/>
      <c r="NN68" s="424"/>
      <c r="NO68" s="424"/>
      <c r="NP68" s="424"/>
      <c r="NQ68" s="424"/>
      <c r="NR68" s="424"/>
      <c r="NS68" s="424"/>
      <c r="NT68" s="424"/>
      <c r="NU68" s="228"/>
      <c r="NV68" s="228"/>
      <c r="NW68" s="228"/>
      <c r="NX68" s="228"/>
      <c r="NY68" s="228"/>
      <c r="NZ68" s="228"/>
      <c r="OA68" s="228"/>
      <c r="OB68" s="228"/>
      <c r="OC68" s="228"/>
      <c r="OD68" s="228"/>
      <c r="OE68" s="228"/>
      <c r="OF68" s="228"/>
      <c r="OG68" s="228"/>
      <c r="OH68" s="228"/>
      <c r="OI68" s="228"/>
      <c r="OJ68" s="228"/>
      <c r="OK68" s="424"/>
      <c r="OL68" s="424"/>
      <c r="OM68" s="424"/>
      <c r="ON68" s="424"/>
      <c r="OO68" s="424"/>
      <c r="OP68" s="424"/>
      <c r="OQ68" s="424"/>
      <c r="OR68" s="424"/>
      <c r="OS68" s="424"/>
      <c r="OT68" s="424"/>
      <c r="OU68" s="424"/>
      <c r="OV68" s="424"/>
      <c r="OW68" s="424"/>
      <c r="OX68" s="424"/>
      <c r="OY68" s="424"/>
      <c r="OZ68" s="424"/>
      <c r="PA68" s="424"/>
      <c r="PB68" s="424"/>
      <c r="PC68" s="424"/>
      <c r="PD68" s="424"/>
      <c r="PE68" s="424"/>
      <c r="PF68" s="424"/>
      <c r="PG68" s="424"/>
      <c r="PH68" s="424"/>
      <c r="PI68" s="424"/>
      <c r="PJ68" s="424"/>
      <c r="PK68" s="424"/>
      <c r="PL68" s="424"/>
      <c r="PM68" s="424"/>
      <c r="PN68" s="424"/>
      <c r="PO68" s="424"/>
      <c r="PP68" s="424"/>
      <c r="PQ68" s="424"/>
      <c r="PR68" s="424"/>
      <c r="PS68" s="424"/>
      <c r="PT68" s="424"/>
      <c r="PU68" s="424"/>
      <c r="PV68" s="424"/>
      <c r="PW68" s="424"/>
      <c r="PX68" s="424"/>
      <c r="PY68" s="424"/>
      <c r="PZ68" s="424"/>
      <c r="QA68" s="424"/>
      <c r="QB68" s="424"/>
      <c r="QC68" s="424"/>
      <c r="QD68" s="424"/>
      <c r="QE68" s="424"/>
      <c r="QF68" s="424"/>
      <c r="QG68" s="424"/>
      <c r="QH68" s="424"/>
      <c r="QI68" s="424"/>
      <c r="QJ68" s="424"/>
      <c r="QK68" s="424"/>
      <c r="QL68" s="424"/>
      <c r="QM68" s="424"/>
      <c r="QN68" s="424"/>
      <c r="QO68" s="424"/>
      <c r="QP68" s="424"/>
      <c r="QQ68" s="424"/>
      <c r="QR68" s="424"/>
      <c r="QS68" s="424"/>
      <c r="QT68" s="424"/>
      <c r="QU68" s="424"/>
      <c r="QV68" s="424"/>
      <c r="QW68" s="424"/>
      <c r="QX68" s="424"/>
      <c r="QY68" s="424"/>
      <c r="QZ68" s="424"/>
      <c r="RA68" s="424"/>
      <c r="RB68" s="424"/>
      <c r="RC68" s="424"/>
      <c r="RD68" s="424"/>
      <c r="RE68" s="424"/>
      <c r="RF68" s="424"/>
      <c r="RG68" s="424"/>
      <c r="RH68" s="424"/>
      <c r="RI68" s="424"/>
      <c r="RJ68" s="424"/>
      <c r="RK68" s="424"/>
      <c r="RL68" s="424"/>
      <c r="RM68" s="424"/>
      <c r="RN68" s="424"/>
      <c r="RO68" s="424"/>
      <c r="RP68" s="424"/>
      <c r="RQ68" s="424"/>
      <c r="RR68" s="424"/>
      <c r="RS68" s="424"/>
      <c r="RT68" s="424"/>
      <c r="RU68" s="424"/>
      <c r="RV68" s="424"/>
      <c r="RW68" s="424"/>
      <c r="RX68" s="424"/>
      <c r="RY68" s="424"/>
      <c r="RZ68" s="424"/>
      <c r="SA68" s="424"/>
      <c r="SB68" s="424"/>
      <c r="SC68" s="424"/>
      <c r="SD68" s="424"/>
      <c r="SE68" s="424"/>
      <c r="SF68" s="424"/>
      <c r="SG68" s="424"/>
      <c r="SH68" s="424"/>
      <c r="SI68" s="424"/>
      <c r="SJ68" s="424"/>
      <c r="SK68" s="424"/>
      <c r="SL68" s="424"/>
      <c r="SM68" s="424"/>
      <c r="SN68" s="424"/>
      <c r="SO68" s="424"/>
      <c r="SP68" s="424"/>
      <c r="SQ68" s="424"/>
      <c r="SR68" s="424"/>
      <c r="SS68" s="424"/>
      <c r="ST68" s="424"/>
      <c r="SU68" s="424"/>
      <c r="SV68" s="424"/>
      <c r="SW68" s="424"/>
      <c r="SX68" s="424"/>
      <c r="SY68" s="424"/>
      <c r="SZ68" s="424"/>
      <c r="TA68" s="424"/>
      <c r="TB68" s="424"/>
      <c r="TC68" s="424"/>
      <c r="TD68" s="424"/>
      <c r="TE68" s="424"/>
      <c r="TF68" s="424"/>
      <c r="TG68" s="424"/>
      <c r="TH68" s="424"/>
      <c r="TI68" s="424"/>
      <c r="TJ68" s="424"/>
      <c r="TK68" s="424"/>
      <c r="TL68" s="424"/>
      <c r="TM68" s="424"/>
      <c r="TN68" s="424"/>
      <c r="TO68" s="424"/>
      <c r="TP68" s="424"/>
      <c r="TQ68" s="424"/>
      <c r="TR68" s="424"/>
      <c r="TS68" s="424"/>
      <c r="TT68" s="424"/>
      <c r="TU68" s="424"/>
      <c r="TV68" s="424"/>
      <c r="TW68" s="424"/>
      <c r="TX68" s="424"/>
      <c r="TY68" s="424"/>
      <c r="TZ68" s="424"/>
      <c r="UA68" s="424"/>
      <c r="UB68" s="424"/>
      <c r="UC68" s="424"/>
      <c r="UD68" s="424"/>
      <c r="UE68" s="424"/>
      <c r="UF68" s="424"/>
      <c r="UG68" s="424"/>
      <c r="UH68" s="424"/>
      <c r="UI68" s="424"/>
      <c r="UJ68" s="424"/>
      <c r="UK68" s="424"/>
      <c r="UL68" s="424"/>
      <c r="UM68" s="424"/>
      <c r="UN68" s="424"/>
      <c r="UO68" s="424"/>
      <c r="UP68" s="424"/>
      <c r="UQ68" s="424"/>
      <c r="UR68" s="424"/>
      <c r="US68" s="424"/>
      <c r="UT68" s="424"/>
      <c r="UU68" s="424"/>
      <c r="UV68" s="424"/>
      <c r="UW68" s="424"/>
      <c r="UX68" s="424"/>
      <c r="UY68" s="424"/>
      <c r="UZ68" s="424"/>
      <c r="VA68" s="424"/>
      <c r="VB68" s="424"/>
      <c r="VC68" s="424"/>
      <c r="VD68" s="424"/>
      <c r="VE68" s="424"/>
      <c r="VF68" s="424"/>
      <c r="VG68" s="424"/>
      <c r="VH68" s="424"/>
      <c r="VI68" s="424"/>
      <c r="VJ68" s="424"/>
      <c r="VK68" s="424"/>
      <c r="VL68" s="424"/>
      <c r="VM68" s="424"/>
      <c r="VN68" s="424"/>
      <c r="VO68" s="424"/>
      <c r="VP68" s="424"/>
      <c r="VQ68" s="424"/>
      <c r="VR68" s="424"/>
      <c r="VS68" s="424"/>
      <c r="VT68" s="424"/>
      <c r="VU68" s="424"/>
      <c r="VV68" s="424"/>
      <c r="VW68" s="424"/>
      <c r="VX68" s="424"/>
      <c r="VY68" s="424"/>
      <c r="VZ68" s="424"/>
      <c r="WA68" s="424"/>
      <c r="WB68" s="424"/>
      <c r="WC68" s="424"/>
      <c r="WD68" s="424"/>
      <c r="WE68" s="424"/>
      <c r="WF68" s="424"/>
      <c r="WG68" s="424"/>
      <c r="WH68" s="424"/>
      <c r="WI68" s="424"/>
      <c r="WJ68" s="424"/>
      <c r="WK68" s="424"/>
      <c r="WL68" s="424"/>
      <c r="WM68" s="424"/>
      <c r="WN68" s="424"/>
      <c r="WO68" s="424"/>
      <c r="WP68" s="424"/>
      <c r="WQ68" s="424"/>
      <c r="WR68" s="424"/>
      <c r="WS68" s="424"/>
      <c r="WT68" s="424"/>
      <c r="WU68" s="424"/>
      <c r="WV68" s="424"/>
      <c r="WW68" s="424"/>
      <c r="WX68" s="424"/>
      <c r="WY68" s="424"/>
      <c r="WZ68" s="424"/>
      <c r="XA68" s="424"/>
      <c r="XB68" s="424"/>
      <c r="XC68" s="534"/>
      <c r="XD68" s="534"/>
      <c r="XE68" s="534"/>
      <c r="XF68" s="534"/>
      <c r="XG68" s="534"/>
      <c r="XH68" s="534"/>
      <c r="XI68" s="534"/>
      <c r="XJ68" s="534"/>
      <c r="XK68" s="534"/>
      <c r="XL68" s="534"/>
      <c r="XM68" s="534"/>
      <c r="XN68" s="534"/>
      <c r="XO68" s="534"/>
      <c r="XP68" s="534"/>
      <c r="XQ68" s="534"/>
      <c r="XR68" s="534"/>
      <c r="XS68" s="534"/>
      <c r="XT68" s="534"/>
      <c r="XU68" s="534"/>
      <c r="XV68" s="534"/>
      <c r="XW68" s="534"/>
      <c r="XX68" s="534"/>
      <c r="XY68" s="534"/>
      <c r="XZ68" s="534"/>
      <c r="YA68" s="534"/>
      <c r="YB68" s="534"/>
      <c r="YC68" s="534"/>
      <c r="YD68" s="534"/>
      <c r="YE68" s="534"/>
      <c r="YF68" s="534"/>
      <c r="YG68" s="534"/>
      <c r="YH68" s="534"/>
      <c r="YI68" s="534"/>
      <c r="YJ68" s="534"/>
      <c r="YK68" s="534"/>
      <c r="YL68" s="534"/>
      <c r="YM68" s="534"/>
      <c r="YN68" s="534"/>
      <c r="YO68" s="534"/>
      <c r="YP68" s="534"/>
      <c r="YQ68" s="534"/>
      <c r="YR68" s="534"/>
      <c r="YS68" s="534"/>
      <c r="YT68" s="534"/>
      <c r="YU68" s="534"/>
      <c r="YV68" s="534"/>
      <c r="YW68" s="534"/>
      <c r="YX68" s="534"/>
      <c r="YY68" s="534"/>
      <c r="YZ68" s="534"/>
      <c r="ZA68" s="534"/>
      <c r="ZB68" s="534"/>
      <c r="ZC68" s="534"/>
      <c r="ZD68" s="534"/>
      <c r="ZE68" s="534"/>
      <c r="ZF68" s="534"/>
      <c r="ZG68" s="534"/>
      <c r="ZH68" s="534"/>
      <c r="ZI68" s="534"/>
      <c r="ZJ68" s="535"/>
      <c r="ZK68" s="214"/>
      <c r="ZL68" s="214"/>
      <c r="ZM68" s="231"/>
      <c r="ZN68" s="231"/>
      <c r="ACI68" s="534"/>
      <c r="ACJ68" s="534"/>
      <c r="ACK68" s="534"/>
      <c r="ACL68" s="534"/>
      <c r="ACM68" s="534"/>
      <c r="ACN68" s="534"/>
      <c r="ACO68" s="534"/>
      <c r="ACP68" s="534"/>
      <c r="ACQ68" s="534"/>
      <c r="ACR68" s="534"/>
      <c r="ACS68" s="534"/>
      <c r="ACT68" s="534"/>
      <c r="ACU68" s="534"/>
      <c r="ACV68" s="534"/>
      <c r="ACW68" s="534"/>
      <c r="ACX68" s="534"/>
      <c r="ACY68" s="534"/>
      <c r="ACZ68" s="534"/>
      <c r="ADA68" s="534"/>
      <c r="ADB68" s="534"/>
      <c r="ADC68" s="534"/>
      <c r="ADD68" s="534"/>
      <c r="ADE68" s="534"/>
      <c r="ADF68" s="534"/>
      <c r="ADG68" s="534"/>
      <c r="ADH68" s="534"/>
      <c r="ADI68" s="534"/>
      <c r="ADJ68" s="534"/>
      <c r="AEP68" s="424"/>
      <c r="AEQ68" s="424"/>
      <c r="AER68" s="424"/>
      <c r="AES68" s="424"/>
      <c r="AET68" s="424"/>
      <c r="AEU68" s="424"/>
      <c r="AEV68" s="424"/>
      <c r="AEW68" s="424"/>
      <c r="AEX68" s="424"/>
      <c r="AEY68" s="536"/>
      <c r="AEZ68" s="536"/>
      <c r="AFA68" s="536"/>
      <c r="AFB68" s="536"/>
      <c r="ALG68" s="537"/>
      <c r="ALH68" s="537"/>
      <c r="ALI68" s="537"/>
      <c r="ALJ68" s="537"/>
      <c r="ALK68" s="537"/>
      <c r="ALL68" s="537"/>
      <c r="ALM68" s="537"/>
      <c r="ALN68" s="537"/>
      <c r="ALO68" s="537"/>
      <c r="ALP68" s="537"/>
      <c r="ALQ68" s="537"/>
      <c r="ALR68" s="537"/>
      <c r="ALS68" s="537"/>
      <c r="ALT68" s="537"/>
      <c r="BSN68" s="536"/>
      <c r="BSO68" s="536"/>
      <c r="BSP68" s="536"/>
      <c r="BSQ68" s="536"/>
      <c r="BSR68" s="536"/>
      <c r="BSS68" s="536"/>
      <c r="BST68" s="536"/>
      <c r="BSU68" s="536"/>
      <c r="BSV68" s="536"/>
      <c r="BSW68" s="536"/>
      <c r="BYB68" s="230"/>
      <c r="BYC68" s="230"/>
      <c r="BYD68" s="143"/>
      <c r="BYE68" s="143"/>
      <c r="BYF68" s="143"/>
      <c r="BYG68" s="143"/>
      <c r="BYH68" s="537"/>
      <c r="BYI68" s="537"/>
      <c r="BYJ68" s="537"/>
      <c r="BYK68" s="537"/>
      <c r="BYZ68" s="536"/>
      <c r="BZA68" s="536"/>
      <c r="BZB68" s="536"/>
      <c r="BZC68" s="536"/>
      <c r="BZD68" s="536"/>
      <c r="BZE68" s="536"/>
      <c r="BZF68" s="536"/>
      <c r="BZG68" s="536"/>
      <c r="BZH68" s="536"/>
      <c r="BZI68" s="536"/>
    </row>
    <row r="69" spans="26:1008 1860:2037" s="321" customFormat="1">
      <c r="AE69" s="345"/>
      <c r="XC69" s="534"/>
      <c r="XD69" s="534"/>
      <c r="XE69" s="534"/>
      <c r="XF69" s="534"/>
      <c r="XG69" s="534"/>
      <c r="XH69" s="534"/>
      <c r="XI69" s="534"/>
      <c r="XJ69" s="534"/>
      <c r="XK69" s="534"/>
      <c r="XL69" s="534"/>
      <c r="XM69" s="534"/>
      <c r="XN69" s="534"/>
      <c r="XO69" s="534"/>
      <c r="XP69" s="534"/>
      <c r="XQ69" s="534"/>
      <c r="XR69" s="534"/>
      <c r="XS69" s="534"/>
      <c r="XT69" s="534"/>
      <c r="XU69" s="534"/>
      <c r="XV69" s="534"/>
      <c r="XW69" s="534"/>
      <c r="XX69" s="534"/>
      <c r="XY69" s="534"/>
      <c r="XZ69" s="534"/>
      <c r="YA69" s="534"/>
      <c r="YB69" s="534"/>
      <c r="YC69" s="534"/>
      <c r="YD69" s="534"/>
      <c r="YE69" s="534"/>
      <c r="YF69" s="534"/>
      <c r="YG69" s="534"/>
      <c r="YH69" s="534"/>
      <c r="YI69" s="534"/>
      <c r="YJ69" s="534"/>
      <c r="YK69" s="534"/>
      <c r="YL69" s="534"/>
      <c r="YM69" s="534"/>
      <c r="YN69" s="534"/>
      <c r="YO69" s="534"/>
      <c r="YP69" s="534"/>
      <c r="YQ69" s="534"/>
      <c r="YR69" s="534"/>
      <c r="YS69" s="534"/>
      <c r="YT69" s="534"/>
      <c r="YU69" s="534"/>
      <c r="YV69" s="534"/>
      <c r="YW69" s="534"/>
      <c r="YX69" s="534"/>
      <c r="YY69" s="534"/>
      <c r="YZ69" s="534"/>
      <c r="ZA69" s="534"/>
      <c r="ZB69" s="534"/>
      <c r="ZC69" s="534"/>
      <c r="ZD69" s="534"/>
      <c r="ZE69" s="534"/>
      <c r="ZF69" s="534"/>
      <c r="ZG69" s="534"/>
      <c r="ZH69" s="534"/>
      <c r="ZI69" s="534"/>
      <c r="ZJ69" s="535"/>
      <c r="ZK69" s="214"/>
      <c r="ZL69" s="214"/>
      <c r="ZM69" s="231"/>
      <c r="ZN69" s="231"/>
      <c r="ACI69" s="534"/>
      <c r="ACJ69" s="534"/>
      <c r="ACK69" s="534"/>
      <c r="ACL69" s="534"/>
      <c r="ACM69" s="534"/>
      <c r="ACN69" s="534"/>
      <c r="ACO69" s="534"/>
      <c r="ACP69" s="534"/>
      <c r="ACQ69" s="534"/>
      <c r="ACR69" s="534"/>
      <c r="ACS69" s="534"/>
      <c r="ACT69" s="534"/>
      <c r="ACU69" s="534"/>
      <c r="ACV69" s="534"/>
      <c r="ACW69" s="534"/>
      <c r="ACX69" s="534"/>
      <c r="ACY69" s="534"/>
      <c r="ACZ69" s="534"/>
      <c r="ADA69" s="534"/>
      <c r="ADB69" s="534"/>
      <c r="ADC69" s="534"/>
      <c r="ADD69" s="534"/>
      <c r="ADE69" s="534"/>
      <c r="ADF69" s="534"/>
      <c r="ADG69" s="534"/>
      <c r="ADH69" s="534"/>
      <c r="ADI69" s="534"/>
      <c r="ADJ69" s="534"/>
      <c r="AEY69" s="536"/>
      <c r="AEZ69" s="536"/>
      <c r="AFA69" s="536"/>
      <c r="AFB69" s="536"/>
      <c r="ALG69" s="537"/>
      <c r="ALH69" s="537"/>
      <c r="ALI69" s="537"/>
      <c r="ALJ69" s="537"/>
      <c r="ALK69" s="537"/>
      <c r="ALL69" s="537"/>
      <c r="ALM69" s="537"/>
      <c r="ALN69" s="537"/>
      <c r="ALO69" s="537"/>
      <c r="ALP69" s="537"/>
      <c r="ALQ69" s="537"/>
      <c r="ALR69" s="537"/>
      <c r="ALS69" s="537"/>
      <c r="ALT69" s="537"/>
      <c r="BSN69" s="536"/>
      <c r="BSO69" s="536"/>
      <c r="BSP69" s="536"/>
      <c r="BSQ69" s="536"/>
      <c r="BSR69" s="536"/>
      <c r="BSS69" s="536"/>
      <c r="BST69" s="536"/>
      <c r="BSU69" s="536"/>
      <c r="BSV69" s="536"/>
      <c r="BSW69" s="536"/>
      <c r="BYB69" s="230"/>
      <c r="BYC69" s="230"/>
      <c r="BYD69" s="143"/>
      <c r="BYE69" s="143"/>
      <c r="BYF69" s="143"/>
      <c r="BYG69" s="143"/>
      <c r="BYH69" s="537"/>
      <c r="BYI69" s="537"/>
      <c r="BYJ69" s="537"/>
      <c r="BYK69" s="537"/>
      <c r="BYZ69" s="536"/>
      <c r="BZA69" s="536"/>
      <c r="BZB69" s="536"/>
      <c r="BZC69" s="536"/>
      <c r="BZD69" s="536"/>
      <c r="BZE69" s="536"/>
      <c r="BZF69" s="536"/>
      <c r="BZG69" s="536"/>
      <c r="BZH69" s="536"/>
      <c r="BZI69" s="536"/>
    </row>
    <row r="70" spans="26:1008 1860:2037" s="321" customFormat="1">
      <c r="AE70" s="345"/>
      <c r="XC70" s="534"/>
      <c r="XD70" s="534"/>
      <c r="XE70" s="534"/>
      <c r="XF70" s="534"/>
      <c r="XG70" s="534"/>
      <c r="XH70" s="534"/>
      <c r="XI70" s="534"/>
      <c r="XJ70" s="534"/>
      <c r="XK70" s="534"/>
      <c r="XL70" s="534"/>
      <c r="XM70" s="534"/>
      <c r="XN70" s="534"/>
      <c r="XO70" s="534"/>
      <c r="XP70" s="534"/>
      <c r="XQ70" s="534"/>
      <c r="XR70" s="534"/>
      <c r="XS70" s="534"/>
      <c r="XT70" s="534"/>
      <c r="XU70" s="534"/>
      <c r="XV70" s="534"/>
      <c r="XW70" s="534"/>
      <c r="XX70" s="534"/>
      <c r="XY70" s="534"/>
      <c r="XZ70" s="534"/>
      <c r="YA70" s="534"/>
      <c r="YB70" s="534"/>
      <c r="YC70" s="534"/>
      <c r="YD70" s="534"/>
      <c r="YE70" s="534"/>
      <c r="YF70" s="534"/>
      <c r="YG70" s="534"/>
      <c r="YH70" s="534"/>
      <c r="YI70" s="534"/>
      <c r="YJ70" s="534"/>
      <c r="YK70" s="534"/>
      <c r="YL70" s="534"/>
      <c r="YM70" s="534"/>
      <c r="YN70" s="534"/>
      <c r="YO70" s="534"/>
      <c r="YP70" s="534"/>
      <c r="YQ70" s="534"/>
      <c r="YR70" s="534"/>
      <c r="YS70" s="534"/>
      <c r="YT70" s="534"/>
      <c r="YU70" s="534"/>
      <c r="YV70" s="534"/>
      <c r="YW70" s="534"/>
      <c r="YX70" s="534"/>
      <c r="YY70" s="534"/>
      <c r="YZ70" s="534"/>
      <c r="ZA70" s="534"/>
      <c r="ZB70" s="534"/>
      <c r="ZC70" s="534"/>
      <c r="ZD70" s="534"/>
      <c r="ZE70" s="534"/>
      <c r="ZF70" s="534"/>
      <c r="ZG70" s="534"/>
      <c r="ZH70" s="534"/>
      <c r="ZI70" s="534"/>
      <c r="ZJ70" s="535"/>
      <c r="ZK70" s="214"/>
      <c r="ZL70" s="214"/>
      <c r="ZM70" s="231"/>
      <c r="ZN70" s="231"/>
      <c r="ACI70" s="534"/>
      <c r="ACJ70" s="534"/>
      <c r="ACK70" s="534"/>
      <c r="ACL70" s="534"/>
      <c r="ACM70" s="534"/>
      <c r="ACN70" s="534"/>
      <c r="ACO70" s="534"/>
      <c r="ACP70" s="534"/>
      <c r="ACQ70" s="534"/>
      <c r="ACR70" s="534"/>
      <c r="ACS70" s="534"/>
      <c r="ACT70" s="534"/>
      <c r="ACU70" s="534"/>
      <c r="ACV70" s="534"/>
      <c r="ACW70" s="534"/>
      <c r="ACX70" s="534"/>
      <c r="ACY70" s="534"/>
      <c r="ACZ70" s="534"/>
      <c r="ADA70" s="534"/>
      <c r="ADB70" s="534"/>
      <c r="ADC70" s="534"/>
      <c r="ADD70" s="534"/>
      <c r="ADE70" s="534"/>
      <c r="ADF70" s="534"/>
      <c r="ADG70" s="534"/>
      <c r="ADH70" s="534"/>
      <c r="ADI70" s="534"/>
      <c r="ADJ70" s="534"/>
      <c r="AEY70" s="536"/>
      <c r="AEZ70" s="536"/>
      <c r="AFA70" s="536"/>
      <c r="AFB70" s="536"/>
      <c r="ALG70" s="537"/>
      <c r="ALH70" s="537"/>
      <c r="ALI70" s="537"/>
      <c r="ALJ70" s="537"/>
      <c r="ALK70" s="537"/>
      <c r="ALL70" s="537"/>
      <c r="ALM70" s="537"/>
      <c r="ALN70" s="537"/>
      <c r="ALO70" s="537"/>
      <c r="ALP70" s="537"/>
      <c r="ALQ70" s="537"/>
      <c r="ALR70" s="537"/>
      <c r="ALS70" s="537"/>
      <c r="ALT70" s="537"/>
      <c r="BSN70" s="536"/>
      <c r="BSO70" s="536"/>
      <c r="BSP70" s="536"/>
      <c r="BSQ70" s="536"/>
      <c r="BSR70" s="536"/>
      <c r="BSS70" s="536"/>
      <c r="BST70" s="536"/>
      <c r="BSU70" s="536"/>
      <c r="BSV70" s="536"/>
      <c r="BSW70" s="536"/>
      <c r="BYB70" s="230"/>
      <c r="BYC70" s="230"/>
      <c r="BYD70" s="143"/>
      <c r="BYE70" s="143"/>
      <c r="BYF70" s="143"/>
      <c r="BYG70" s="143"/>
      <c r="BYH70" s="537"/>
      <c r="BYI70" s="537"/>
      <c r="BYJ70" s="537"/>
      <c r="BYK70" s="537"/>
      <c r="BYZ70" s="536"/>
      <c r="BZA70" s="536"/>
      <c r="BZB70" s="536"/>
      <c r="BZC70" s="536"/>
      <c r="BZD70" s="536"/>
      <c r="BZE70" s="536"/>
      <c r="BZF70" s="536"/>
      <c r="BZG70" s="536"/>
      <c r="BZH70" s="536"/>
      <c r="BZI70" s="536"/>
    </row>
    <row r="71" spans="26:1008 1860:2037" s="321" customFormat="1">
      <c r="AE71" s="345"/>
      <c r="XC71" s="534"/>
      <c r="XD71" s="534"/>
      <c r="XE71" s="534"/>
      <c r="XF71" s="534"/>
      <c r="XG71" s="534"/>
      <c r="XH71" s="534"/>
      <c r="XI71" s="534"/>
      <c r="XJ71" s="534"/>
      <c r="XK71" s="534"/>
      <c r="XL71" s="534"/>
      <c r="XM71" s="534"/>
      <c r="XN71" s="534"/>
      <c r="XO71" s="534"/>
      <c r="XP71" s="534"/>
      <c r="XQ71" s="534"/>
      <c r="XR71" s="534"/>
      <c r="XS71" s="534"/>
      <c r="XT71" s="534"/>
      <c r="XU71" s="534"/>
      <c r="XV71" s="534"/>
      <c r="XW71" s="534"/>
      <c r="XX71" s="534"/>
      <c r="XY71" s="534"/>
      <c r="XZ71" s="534"/>
      <c r="YA71" s="534"/>
      <c r="YB71" s="534"/>
      <c r="YC71" s="534"/>
      <c r="YD71" s="534"/>
      <c r="YE71" s="534"/>
      <c r="YF71" s="534"/>
      <c r="YG71" s="534"/>
      <c r="YH71" s="534"/>
      <c r="YI71" s="534"/>
      <c r="YJ71" s="534"/>
      <c r="YK71" s="534"/>
      <c r="YL71" s="534"/>
      <c r="YM71" s="534"/>
      <c r="YN71" s="534"/>
      <c r="YO71" s="534"/>
      <c r="YP71" s="534"/>
      <c r="YQ71" s="534"/>
      <c r="YR71" s="534"/>
      <c r="YS71" s="534"/>
      <c r="YT71" s="534"/>
      <c r="YU71" s="534"/>
      <c r="YV71" s="534"/>
      <c r="YW71" s="534"/>
      <c r="YX71" s="534"/>
      <c r="YY71" s="534"/>
      <c r="YZ71" s="534"/>
      <c r="ZA71" s="534"/>
      <c r="ZB71" s="534"/>
      <c r="ZC71" s="534"/>
      <c r="ZD71" s="534"/>
      <c r="ZE71" s="534"/>
      <c r="ZF71" s="534"/>
      <c r="ZG71" s="534"/>
      <c r="ZH71" s="534"/>
      <c r="ZI71" s="534"/>
      <c r="ZJ71" s="535"/>
      <c r="ZK71" s="214"/>
      <c r="ZL71" s="214"/>
      <c r="ZM71" s="231"/>
      <c r="ZN71" s="231"/>
      <c r="ACI71" s="534"/>
      <c r="ACJ71" s="534"/>
      <c r="ACK71" s="534"/>
      <c r="ACL71" s="534"/>
      <c r="ACM71" s="534"/>
      <c r="ACN71" s="534"/>
      <c r="ACO71" s="534"/>
      <c r="ACP71" s="534"/>
      <c r="ACQ71" s="534"/>
      <c r="ACR71" s="534"/>
      <c r="ACS71" s="534"/>
      <c r="ACT71" s="534"/>
      <c r="ACU71" s="534"/>
      <c r="ACV71" s="534"/>
      <c r="ACW71" s="534"/>
      <c r="ACX71" s="534"/>
      <c r="ACY71" s="534"/>
      <c r="ACZ71" s="534"/>
      <c r="ADA71" s="534"/>
      <c r="ADB71" s="534"/>
      <c r="ADC71" s="534"/>
      <c r="ADD71" s="534"/>
      <c r="ADE71" s="534"/>
      <c r="ADF71" s="534"/>
      <c r="ADG71" s="534"/>
      <c r="ADH71" s="534"/>
      <c r="ADI71" s="534"/>
      <c r="ADJ71" s="534"/>
      <c r="AEY71" s="536"/>
      <c r="AEZ71" s="536"/>
      <c r="AFA71" s="536"/>
      <c r="AFB71" s="536"/>
      <c r="ALG71" s="537"/>
      <c r="ALH71" s="537"/>
      <c r="ALI71" s="537"/>
      <c r="ALJ71" s="537"/>
      <c r="ALK71" s="537"/>
      <c r="ALL71" s="537"/>
      <c r="ALM71" s="537"/>
      <c r="ALN71" s="537"/>
      <c r="ALO71" s="537"/>
      <c r="ALP71" s="537"/>
      <c r="ALQ71" s="537"/>
      <c r="ALR71" s="537"/>
      <c r="ALS71" s="537"/>
      <c r="ALT71" s="537"/>
      <c r="BSN71" s="536"/>
      <c r="BSO71" s="536"/>
      <c r="BSP71" s="536"/>
      <c r="BSQ71" s="536"/>
      <c r="BSR71" s="536"/>
      <c r="BSS71" s="536"/>
      <c r="BST71" s="536"/>
      <c r="BSU71" s="536"/>
      <c r="BSV71" s="536"/>
      <c r="BSW71" s="536"/>
      <c r="BYB71" s="230"/>
      <c r="BYC71" s="230"/>
      <c r="BYD71" s="143"/>
      <c r="BYE71" s="143"/>
      <c r="BYF71" s="143"/>
      <c r="BYG71" s="143"/>
      <c r="BYH71" s="537"/>
      <c r="BYI71" s="537"/>
      <c r="BYJ71" s="537"/>
      <c r="BYK71" s="537"/>
      <c r="BYZ71" s="536"/>
      <c r="BZA71" s="536"/>
      <c r="BZB71" s="536"/>
      <c r="BZC71" s="536"/>
      <c r="BZD71" s="536"/>
      <c r="BZE71" s="536"/>
      <c r="BZF71" s="536"/>
      <c r="BZG71" s="536"/>
      <c r="BZH71" s="536"/>
      <c r="BZI71" s="536"/>
    </row>
    <row r="72" spans="26:1008 1860:2037" s="321" customFormat="1">
      <c r="AE72" s="345"/>
      <c r="XC72" s="534"/>
      <c r="XD72" s="534"/>
      <c r="XE72" s="534"/>
      <c r="XF72" s="534"/>
      <c r="XG72" s="534"/>
      <c r="XH72" s="534"/>
      <c r="XI72" s="534"/>
      <c r="XJ72" s="534"/>
      <c r="XK72" s="534"/>
      <c r="XL72" s="534"/>
      <c r="XM72" s="534"/>
      <c r="XN72" s="534"/>
      <c r="XO72" s="534"/>
      <c r="XP72" s="534"/>
      <c r="XQ72" s="534"/>
      <c r="XR72" s="534"/>
      <c r="XS72" s="534"/>
      <c r="XT72" s="534"/>
      <c r="XU72" s="534"/>
      <c r="XV72" s="534"/>
      <c r="XW72" s="534"/>
      <c r="XX72" s="534"/>
      <c r="XY72" s="534"/>
      <c r="XZ72" s="534"/>
      <c r="YA72" s="534"/>
      <c r="YB72" s="534"/>
      <c r="YC72" s="534"/>
      <c r="YD72" s="534"/>
      <c r="YE72" s="534"/>
      <c r="YF72" s="534"/>
      <c r="YG72" s="534"/>
      <c r="YH72" s="534"/>
      <c r="YI72" s="534"/>
      <c r="YJ72" s="534"/>
      <c r="YK72" s="534"/>
      <c r="YL72" s="534"/>
      <c r="YM72" s="534"/>
      <c r="YN72" s="534"/>
      <c r="YO72" s="534"/>
      <c r="YP72" s="534"/>
      <c r="YQ72" s="534"/>
      <c r="YR72" s="534"/>
      <c r="YS72" s="534"/>
      <c r="YT72" s="534"/>
      <c r="YU72" s="534"/>
      <c r="YV72" s="534"/>
      <c r="YW72" s="534"/>
      <c r="YX72" s="534"/>
      <c r="YY72" s="534"/>
      <c r="YZ72" s="534"/>
      <c r="ZA72" s="534"/>
      <c r="ZB72" s="534"/>
      <c r="ZC72" s="534"/>
      <c r="ZD72" s="534"/>
      <c r="ZE72" s="534"/>
      <c r="ZF72" s="534"/>
      <c r="ZG72" s="534"/>
      <c r="ZH72" s="534"/>
      <c r="ZI72" s="534"/>
      <c r="ZJ72" s="535"/>
      <c r="ZK72" s="214"/>
      <c r="ZL72" s="214"/>
      <c r="ZM72" s="231"/>
      <c r="ZN72" s="231"/>
      <c r="ACI72" s="534"/>
      <c r="ACJ72" s="534"/>
      <c r="ACK72" s="534"/>
      <c r="ACL72" s="534"/>
      <c r="ACM72" s="534"/>
      <c r="ACN72" s="534"/>
      <c r="ACO72" s="534"/>
      <c r="ACP72" s="534"/>
      <c r="ACQ72" s="534"/>
      <c r="ACR72" s="534"/>
      <c r="ACS72" s="534"/>
      <c r="ACT72" s="534"/>
      <c r="ACU72" s="534"/>
      <c r="ACV72" s="534"/>
      <c r="ACW72" s="534"/>
      <c r="ACX72" s="534"/>
      <c r="ACY72" s="534"/>
      <c r="ACZ72" s="534"/>
      <c r="ADA72" s="534"/>
      <c r="ADB72" s="534"/>
      <c r="ADC72" s="534"/>
      <c r="ADD72" s="534"/>
      <c r="ADE72" s="534"/>
      <c r="ADF72" s="534"/>
      <c r="ADG72" s="534"/>
      <c r="ADH72" s="534"/>
      <c r="ADI72" s="534"/>
      <c r="ADJ72" s="534"/>
      <c r="AEY72" s="536"/>
      <c r="AEZ72" s="536"/>
      <c r="AFA72" s="536"/>
      <c r="AFB72" s="536"/>
      <c r="ALG72" s="537"/>
      <c r="ALH72" s="537"/>
      <c r="ALI72" s="537"/>
      <c r="ALJ72" s="537"/>
      <c r="ALK72" s="537"/>
      <c r="ALL72" s="537"/>
      <c r="ALM72" s="537"/>
      <c r="ALN72" s="537"/>
      <c r="ALO72" s="537"/>
      <c r="ALP72" s="537"/>
      <c r="ALQ72" s="537"/>
      <c r="ALR72" s="537"/>
      <c r="ALS72" s="537"/>
      <c r="ALT72" s="537"/>
      <c r="BSN72" s="536"/>
      <c r="BSO72" s="536"/>
      <c r="BSP72" s="536"/>
      <c r="BSQ72" s="536"/>
      <c r="BSR72" s="536"/>
      <c r="BSS72" s="536"/>
      <c r="BST72" s="536"/>
      <c r="BSU72" s="536"/>
      <c r="BSV72" s="536"/>
      <c r="BSW72" s="536"/>
      <c r="BYB72" s="230"/>
      <c r="BYC72" s="230"/>
      <c r="BYD72" s="143"/>
      <c r="BYE72" s="143"/>
      <c r="BYF72" s="143"/>
      <c r="BYG72" s="143"/>
      <c r="BYH72" s="537"/>
      <c r="BYI72" s="537"/>
      <c r="BYJ72" s="537"/>
      <c r="BYK72" s="537"/>
      <c r="BYZ72" s="536"/>
      <c r="BZA72" s="536"/>
      <c r="BZB72" s="536"/>
      <c r="BZC72" s="536"/>
      <c r="BZD72" s="536"/>
      <c r="BZE72" s="536"/>
      <c r="BZF72" s="536"/>
      <c r="BZG72" s="536"/>
      <c r="BZH72" s="536"/>
      <c r="BZI72" s="536"/>
    </row>
    <row r="73" spans="26:1008 1860:2037" s="321" customFormat="1">
      <c r="AE73" s="345"/>
      <c r="XC73" s="534"/>
      <c r="XD73" s="534"/>
      <c r="XE73" s="534"/>
      <c r="XF73" s="534"/>
      <c r="XG73" s="534"/>
      <c r="XH73" s="534"/>
      <c r="XI73" s="534"/>
      <c r="XJ73" s="534"/>
      <c r="XK73" s="534"/>
      <c r="XL73" s="534"/>
      <c r="XM73" s="534"/>
      <c r="XN73" s="534"/>
      <c r="XO73" s="534"/>
      <c r="XP73" s="534"/>
      <c r="XQ73" s="534"/>
      <c r="XR73" s="534"/>
      <c r="XS73" s="534"/>
      <c r="XT73" s="534"/>
      <c r="XU73" s="534"/>
      <c r="XV73" s="534"/>
      <c r="XW73" s="534"/>
      <c r="XX73" s="534"/>
      <c r="XY73" s="534"/>
      <c r="XZ73" s="534"/>
      <c r="YA73" s="534"/>
      <c r="YB73" s="534"/>
      <c r="YC73" s="534"/>
      <c r="YD73" s="534"/>
      <c r="YE73" s="534"/>
      <c r="YF73" s="534"/>
      <c r="YG73" s="534"/>
      <c r="YH73" s="534"/>
      <c r="YI73" s="534"/>
      <c r="YJ73" s="534"/>
      <c r="YK73" s="534"/>
      <c r="YL73" s="534"/>
      <c r="YM73" s="534"/>
      <c r="YN73" s="534"/>
      <c r="YO73" s="534"/>
      <c r="YP73" s="534"/>
      <c r="YQ73" s="534"/>
      <c r="YR73" s="534"/>
      <c r="YS73" s="534"/>
      <c r="YT73" s="534"/>
      <c r="YU73" s="534"/>
      <c r="YV73" s="534"/>
      <c r="YW73" s="534"/>
      <c r="YX73" s="534"/>
      <c r="YY73" s="534"/>
      <c r="YZ73" s="534"/>
      <c r="ZA73" s="534"/>
      <c r="ZB73" s="534"/>
      <c r="ZC73" s="534"/>
      <c r="ZD73" s="534"/>
      <c r="ZE73" s="534"/>
      <c r="ZF73" s="534"/>
      <c r="ZG73" s="534"/>
      <c r="ZH73" s="534"/>
      <c r="ZI73" s="534"/>
      <c r="ZJ73" s="535"/>
      <c r="ZK73" s="214"/>
      <c r="ZL73" s="214"/>
      <c r="ZM73" s="231"/>
      <c r="ZN73" s="231"/>
      <c r="ACI73" s="534"/>
      <c r="ACJ73" s="534"/>
      <c r="ACK73" s="534"/>
      <c r="ACL73" s="534"/>
      <c r="ACM73" s="534"/>
      <c r="ACN73" s="534"/>
      <c r="ACO73" s="534"/>
      <c r="ACP73" s="534"/>
      <c r="ACQ73" s="534"/>
      <c r="ACR73" s="534"/>
      <c r="ACS73" s="534"/>
      <c r="ACT73" s="534"/>
      <c r="ACU73" s="534"/>
      <c r="ACV73" s="534"/>
      <c r="ACW73" s="534"/>
      <c r="ACX73" s="534"/>
      <c r="ACY73" s="534"/>
      <c r="ACZ73" s="534"/>
      <c r="ADA73" s="534"/>
      <c r="ADB73" s="534"/>
      <c r="ADC73" s="534"/>
      <c r="ADD73" s="534"/>
      <c r="ADE73" s="534"/>
      <c r="ADF73" s="534"/>
      <c r="ADG73" s="534"/>
      <c r="ADH73" s="534"/>
      <c r="ADI73" s="534"/>
      <c r="ADJ73" s="534"/>
      <c r="AEY73" s="536"/>
      <c r="AEZ73" s="536"/>
      <c r="AFA73" s="536"/>
      <c r="AFB73" s="536"/>
      <c r="ALG73" s="537"/>
      <c r="ALH73" s="537"/>
      <c r="ALI73" s="537"/>
      <c r="ALJ73" s="537"/>
      <c r="ALK73" s="537"/>
      <c r="ALL73" s="537"/>
      <c r="ALM73" s="537"/>
      <c r="ALN73" s="537"/>
      <c r="ALO73" s="537"/>
      <c r="ALP73" s="537"/>
      <c r="ALQ73" s="537"/>
      <c r="ALR73" s="537"/>
      <c r="ALS73" s="537"/>
      <c r="ALT73" s="537"/>
      <c r="BSN73" s="536"/>
      <c r="BSO73" s="536"/>
      <c r="BSP73" s="536"/>
      <c r="BSQ73" s="536"/>
      <c r="BSR73" s="536"/>
      <c r="BSS73" s="536"/>
      <c r="BST73" s="536"/>
      <c r="BSU73" s="536"/>
      <c r="BSV73" s="536"/>
      <c r="BSW73" s="536"/>
      <c r="BYB73" s="230"/>
      <c r="BYC73" s="230"/>
      <c r="BYD73" s="143"/>
      <c r="BYE73" s="143"/>
      <c r="BYF73" s="143"/>
      <c r="BYG73" s="143"/>
      <c r="BYH73" s="537"/>
      <c r="BYI73" s="537"/>
      <c r="BYJ73" s="537"/>
      <c r="BYK73" s="537"/>
      <c r="BYZ73" s="536"/>
      <c r="BZA73" s="536"/>
      <c r="BZB73" s="536"/>
      <c r="BZC73" s="536"/>
      <c r="BZD73" s="536"/>
      <c r="BZE73" s="536"/>
      <c r="BZF73" s="536"/>
      <c r="BZG73" s="536"/>
      <c r="BZH73" s="536"/>
      <c r="BZI73" s="536"/>
    </row>
    <row r="74" spans="26:1008 1860:2037" s="321" customFormat="1">
      <c r="AE74" s="345"/>
      <c r="XC74" s="534"/>
      <c r="XD74" s="534"/>
      <c r="XE74" s="534"/>
      <c r="XF74" s="534"/>
      <c r="XG74" s="534"/>
      <c r="XH74" s="534"/>
      <c r="XI74" s="534"/>
      <c r="XJ74" s="534"/>
      <c r="XK74" s="534"/>
      <c r="XL74" s="534"/>
      <c r="XM74" s="534"/>
      <c r="XN74" s="534"/>
      <c r="XO74" s="534"/>
      <c r="XP74" s="534"/>
      <c r="XQ74" s="534"/>
      <c r="XR74" s="534"/>
      <c r="XS74" s="534"/>
      <c r="XT74" s="534"/>
      <c r="XU74" s="534"/>
      <c r="XV74" s="534"/>
      <c r="XW74" s="534"/>
      <c r="XX74" s="534"/>
      <c r="XY74" s="534"/>
      <c r="XZ74" s="534"/>
      <c r="YA74" s="534"/>
      <c r="YB74" s="534"/>
      <c r="YC74" s="534"/>
      <c r="YD74" s="534"/>
      <c r="YE74" s="534"/>
      <c r="YF74" s="534"/>
      <c r="YG74" s="534"/>
      <c r="YH74" s="534"/>
      <c r="YI74" s="534"/>
      <c r="YJ74" s="534"/>
      <c r="YK74" s="534"/>
      <c r="YL74" s="534"/>
      <c r="YM74" s="534"/>
      <c r="YN74" s="534"/>
      <c r="YO74" s="534"/>
      <c r="YP74" s="534"/>
      <c r="YQ74" s="534"/>
      <c r="YR74" s="534"/>
      <c r="YS74" s="534"/>
      <c r="YT74" s="534"/>
      <c r="YU74" s="534"/>
      <c r="YV74" s="534"/>
      <c r="YW74" s="534"/>
      <c r="YX74" s="534"/>
      <c r="YY74" s="534"/>
      <c r="YZ74" s="534"/>
      <c r="ZA74" s="534"/>
      <c r="ZB74" s="534"/>
      <c r="ZC74" s="534"/>
      <c r="ZD74" s="534"/>
      <c r="ZE74" s="534"/>
      <c r="ZF74" s="534"/>
      <c r="ZG74" s="534"/>
      <c r="ZH74" s="534"/>
      <c r="ZI74" s="534"/>
      <c r="ZJ74" s="535"/>
      <c r="ZK74" s="58"/>
      <c r="ZL74" s="58"/>
      <c r="ZM74" s="196"/>
      <c r="ZN74" s="196"/>
      <c r="ACI74" s="534"/>
      <c r="ACJ74" s="534"/>
      <c r="ACK74" s="534"/>
      <c r="ACL74" s="534"/>
      <c r="ACM74" s="534"/>
      <c r="ACN74" s="534"/>
      <c r="ACO74" s="534"/>
      <c r="ACP74" s="534"/>
      <c r="ACQ74" s="534"/>
      <c r="ACR74" s="534"/>
      <c r="ACS74" s="534"/>
      <c r="ACT74" s="534"/>
      <c r="ACU74" s="534"/>
      <c r="ACV74" s="534"/>
      <c r="ACW74" s="534"/>
      <c r="ACX74" s="534"/>
      <c r="ACY74" s="534"/>
      <c r="ACZ74" s="534"/>
      <c r="ADA74" s="534"/>
      <c r="ADB74" s="534"/>
      <c r="ADC74" s="534"/>
      <c r="ADD74" s="534"/>
      <c r="ADE74" s="534"/>
      <c r="ADF74" s="534"/>
      <c r="ADG74" s="534"/>
      <c r="ADH74" s="534"/>
      <c r="ADI74" s="534"/>
      <c r="ADJ74" s="534"/>
      <c r="AEY74" s="536"/>
      <c r="AEZ74" s="536"/>
      <c r="AFA74" s="536"/>
      <c r="AFB74" s="536"/>
      <c r="ALG74" s="537"/>
      <c r="ALH74" s="537"/>
      <c r="ALI74" s="537"/>
      <c r="ALJ74" s="537"/>
      <c r="ALK74" s="537"/>
      <c r="ALL74" s="537"/>
      <c r="ALM74" s="537"/>
      <c r="ALN74" s="537"/>
      <c r="ALO74" s="537"/>
      <c r="ALP74" s="537"/>
      <c r="ALQ74" s="537"/>
      <c r="ALR74" s="537"/>
      <c r="ALS74" s="537"/>
      <c r="ALT74" s="537"/>
      <c r="BSN74" s="536"/>
      <c r="BSO74" s="536"/>
      <c r="BSP74" s="536"/>
      <c r="BSQ74" s="536"/>
      <c r="BSR74" s="536"/>
      <c r="BSS74" s="536"/>
      <c r="BST74" s="536"/>
      <c r="BSU74" s="536"/>
      <c r="BSV74" s="536"/>
      <c r="BSW74" s="536"/>
      <c r="BYB74" s="230"/>
      <c r="BYC74" s="230"/>
      <c r="BYD74" s="143"/>
      <c r="BYE74" s="143"/>
      <c r="BYF74" s="143"/>
      <c r="BYG74" s="143"/>
      <c r="BYH74" s="537"/>
      <c r="BYI74" s="537"/>
      <c r="BYJ74" s="537"/>
      <c r="BYK74" s="537"/>
      <c r="BYZ74" s="536"/>
      <c r="BZA74" s="536"/>
      <c r="BZB74" s="536"/>
      <c r="BZC74" s="536"/>
      <c r="BZD74" s="536"/>
      <c r="BZE74" s="536"/>
      <c r="BZF74" s="536"/>
      <c r="BZG74" s="536"/>
      <c r="BZH74" s="536"/>
      <c r="BZI74" s="536"/>
    </row>
    <row r="75" spans="26:1008 1860:2037" s="321" customFormat="1">
      <c r="AE75" s="345"/>
      <c r="XC75" s="534"/>
      <c r="XD75" s="534"/>
      <c r="XE75" s="534"/>
      <c r="XF75" s="534"/>
      <c r="XG75" s="534"/>
      <c r="XH75" s="534"/>
      <c r="XI75" s="534"/>
      <c r="XJ75" s="534"/>
      <c r="XK75" s="534"/>
      <c r="XL75" s="534"/>
      <c r="XM75" s="534"/>
      <c r="XN75" s="534"/>
      <c r="XO75" s="534"/>
      <c r="XP75" s="534"/>
      <c r="XQ75" s="534"/>
      <c r="XR75" s="534"/>
      <c r="XS75" s="534"/>
      <c r="XT75" s="534"/>
      <c r="XU75" s="534"/>
      <c r="XV75" s="534"/>
      <c r="XW75" s="534"/>
      <c r="XX75" s="534"/>
      <c r="XY75" s="534"/>
      <c r="XZ75" s="534"/>
      <c r="YA75" s="534"/>
      <c r="YB75" s="534"/>
      <c r="YC75" s="534"/>
      <c r="YD75" s="534"/>
      <c r="YE75" s="534"/>
      <c r="YF75" s="534"/>
      <c r="YG75" s="534"/>
      <c r="YH75" s="534"/>
      <c r="YI75" s="534"/>
      <c r="YJ75" s="534"/>
      <c r="YK75" s="534"/>
      <c r="YL75" s="534"/>
      <c r="YM75" s="534"/>
      <c r="YN75" s="534"/>
      <c r="YO75" s="534"/>
      <c r="YP75" s="534"/>
      <c r="YQ75" s="534"/>
      <c r="YR75" s="534"/>
      <c r="YS75" s="534"/>
      <c r="YT75" s="534"/>
      <c r="YU75" s="534"/>
      <c r="YV75" s="534"/>
      <c r="YW75" s="534"/>
      <c r="YX75" s="534"/>
      <c r="YY75" s="534"/>
      <c r="YZ75" s="534"/>
      <c r="ZA75" s="534"/>
      <c r="ZB75" s="534"/>
      <c r="ZC75" s="534"/>
      <c r="ZD75" s="534"/>
      <c r="ZE75" s="534"/>
      <c r="ZF75" s="534"/>
      <c r="ZG75" s="534"/>
      <c r="ZH75" s="534"/>
      <c r="ZI75" s="534"/>
      <c r="ZJ75" s="535"/>
      <c r="ZK75" s="214"/>
      <c r="ZL75" s="214"/>
      <c r="ZM75" s="231"/>
      <c r="ZN75" s="231"/>
      <c r="ACI75" s="534"/>
      <c r="ACJ75" s="534"/>
      <c r="ACK75" s="534"/>
      <c r="ACL75" s="534"/>
      <c r="ACM75" s="534"/>
      <c r="ACN75" s="534"/>
      <c r="ACO75" s="534"/>
      <c r="ACP75" s="534"/>
      <c r="ACQ75" s="534"/>
      <c r="ACR75" s="534"/>
      <c r="ACS75" s="534"/>
      <c r="ACT75" s="534"/>
      <c r="ACU75" s="534"/>
      <c r="ACV75" s="534"/>
      <c r="ACW75" s="534"/>
      <c r="ACX75" s="534"/>
      <c r="ACY75" s="534"/>
      <c r="ACZ75" s="534"/>
      <c r="ADA75" s="534"/>
      <c r="ADB75" s="534"/>
      <c r="ADC75" s="534"/>
      <c r="ADD75" s="534"/>
      <c r="ADE75" s="534"/>
      <c r="ADF75" s="534"/>
      <c r="ADG75" s="534"/>
      <c r="ADH75" s="534"/>
      <c r="ADI75" s="534"/>
      <c r="ADJ75" s="534"/>
      <c r="AEY75" s="536"/>
      <c r="AEZ75" s="536"/>
      <c r="AFA75" s="536"/>
      <c r="AFB75" s="536"/>
      <c r="ALG75" s="537"/>
      <c r="ALH75" s="537"/>
      <c r="ALI75" s="537"/>
      <c r="ALJ75" s="537"/>
      <c r="ALK75" s="537"/>
      <c r="ALL75" s="537"/>
      <c r="ALM75" s="537"/>
      <c r="ALN75" s="537"/>
      <c r="ALO75" s="537"/>
      <c r="ALP75" s="537"/>
      <c r="ALQ75" s="537"/>
      <c r="ALR75" s="537"/>
      <c r="ALS75" s="537"/>
      <c r="ALT75" s="537"/>
      <c r="BSN75" s="536"/>
      <c r="BSO75" s="536"/>
      <c r="BSP75" s="536"/>
      <c r="BSQ75" s="536"/>
      <c r="BSR75" s="536"/>
      <c r="BSS75" s="536"/>
      <c r="BST75" s="536"/>
      <c r="BSU75" s="536"/>
      <c r="BSV75" s="536"/>
      <c r="BSW75" s="536"/>
      <c r="BYB75" s="230"/>
      <c r="BYC75" s="230"/>
      <c r="BYD75" s="143"/>
      <c r="BYE75" s="143"/>
      <c r="BYF75" s="143"/>
      <c r="BYG75" s="143"/>
      <c r="BYH75" s="537"/>
      <c r="BYI75" s="537"/>
      <c r="BYJ75" s="537"/>
      <c r="BYK75" s="537"/>
      <c r="BYZ75" s="536"/>
      <c r="BZA75" s="536"/>
      <c r="BZB75" s="536"/>
      <c r="BZC75" s="536"/>
      <c r="BZD75" s="536"/>
      <c r="BZE75" s="536"/>
      <c r="BZF75" s="536"/>
      <c r="BZG75" s="536"/>
      <c r="BZH75" s="536"/>
      <c r="BZI75" s="536"/>
    </row>
    <row r="76" spans="26:1008 1860:2037" s="321" customFormat="1">
      <c r="AE76" s="345"/>
      <c r="XC76" s="534"/>
      <c r="XD76" s="534"/>
      <c r="XE76" s="534"/>
      <c r="XF76" s="534"/>
      <c r="XG76" s="534"/>
      <c r="XH76" s="534"/>
      <c r="XI76" s="534"/>
      <c r="XJ76" s="534"/>
      <c r="XK76" s="534"/>
      <c r="XL76" s="534"/>
      <c r="XM76" s="534"/>
      <c r="XN76" s="534"/>
      <c r="XO76" s="534"/>
      <c r="XP76" s="534"/>
      <c r="XQ76" s="534"/>
      <c r="XR76" s="534"/>
      <c r="XS76" s="534"/>
      <c r="XT76" s="534"/>
      <c r="XU76" s="534"/>
      <c r="XV76" s="534"/>
      <c r="XW76" s="534"/>
      <c r="XX76" s="534"/>
      <c r="XY76" s="534"/>
      <c r="XZ76" s="534"/>
      <c r="YA76" s="534"/>
      <c r="YB76" s="534"/>
      <c r="YC76" s="534"/>
      <c r="YD76" s="534"/>
      <c r="YE76" s="534"/>
      <c r="YF76" s="534"/>
      <c r="YG76" s="534"/>
      <c r="YH76" s="534"/>
      <c r="YI76" s="534"/>
      <c r="YJ76" s="534"/>
      <c r="YK76" s="534"/>
      <c r="YL76" s="534"/>
      <c r="YM76" s="534"/>
      <c r="YN76" s="534"/>
      <c r="YO76" s="534"/>
      <c r="YP76" s="534"/>
      <c r="YQ76" s="534"/>
      <c r="YR76" s="534"/>
      <c r="YS76" s="534"/>
      <c r="YT76" s="534"/>
      <c r="YU76" s="534"/>
      <c r="YV76" s="534"/>
      <c r="YW76" s="534"/>
      <c r="YX76" s="534"/>
      <c r="YY76" s="534"/>
      <c r="YZ76" s="534"/>
      <c r="ZA76" s="534"/>
      <c r="ZB76" s="534"/>
      <c r="ZC76" s="534"/>
      <c r="ZD76" s="534"/>
      <c r="ZE76" s="534"/>
      <c r="ZF76" s="534"/>
      <c r="ZG76" s="534"/>
      <c r="ZH76" s="534"/>
      <c r="ZI76" s="534"/>
      <c r="ZJ76" s="535"/>
      <c r="ZK76" s="214"/>
      <c r="ZL76" s="214"/>
      <c r="ZM76" s="231"/>
      <c r="ZN76" s="231"/>
      <c r="ACI76" s="534"/>
      <c r="ACJ76" s="534"/>
      <c r="ACK76" s="534"/>
      <c r="ACL76" s="534"/>
      <c r="ACM76" s="534"/>
      <c r="ACN76" s="534"/>
      <c r="ACO76" s="534"/>
      <c r="ACP76" s="534"/>
      <c r="ACQ76" s="534"/>
      <c r="ACR76" s="534"/>
      <c r="ACS76" s="534"/>
      <c r="ACT76" s="534"/>
      <c r="ACU76" s="534"/>
      <c r="ACV76" s="534"/>
      <c r="ACW76" s="534"/>
      <c r="ACX76" s="534"/>
      <c r="ACY76" s="534"/>
      <c r="ACZ76" s="534"/>
      <c r="ADA76" s="534"/>
      <c r="ADB76" s="534"/>
      <c r="ADC76" s="534"/>
      <c r="ADD76" s="534"/>
      <c r="ADE76" s="534"/>
      <c r="ADF76" s="534"/>
      <c r="ADG76" s="534"/>
      <c r="ADH76" s="534"/>
      <c r="ADI76" s="534"/>
      <c r="ADJ76" s="534"/>
      <c r="AEY76" s="536"/>
      <c r="AEZ76" s="536"/>
      <c r="AFA76" s="536"/>
      <c r="AFB76" s="536"/>
      <c r="ALG76" s="537"/>
      <c r="ALH76" s="537"/>
      <c r="ALI76" s="537"/>
      <c r="ALJ76" s="537"/>
      <c r="ALK76" s="537"/>
      <c r="ALL76" s="537"/>
      <c r="ALM76" s="537"/>
      <c r="ALN76" s="537"/>
      <c r="ALO76" s="537"/>
      <c r="ALP76" s="537"/>
      <c r="ALQ76" s="537"/>
      <c r="ALR76" s="537"/>
      <c r="ALS76" s="537"/>
      <c r="ALT76" s="537"/>
      <c r="BSN76" s="536"/>
      <c r="BSO76" s="536"/>
      <c r="BSP76" s="536"/>
      <c r="BSQ76" s="536"/>
      <c r="BSR76" s="536"/>
      <c r="BSS76" s="536"/>
      <c r="BST76" s="536"/>
      <c r="BSU76" s="536"/>
      <c r="BSV76" s="536"/>
      <c r="BSW76" s="536"/>
      <c r="BYB76" s="230"/>
      <c r="BYC76" s="230"/>
      <c r="BYD76" s="143"/>
      <c r="BYE76" s="143"/>
      <c r="BYF76" s="143"/>
      <c r="BYG76" s="143"/>
      <c r="BYH76" s="537"/>
      <c r="BYI76" s="537"/>
      <c r="BYJ76" s="537"/>
      <c r="BYK76" s="537"/>
      <c r="BYZ76" s="536"/>
      <c r="BZA76" s="536"/>
      <c r="BZB76" s="536"/>
      <c r="BZC76" s="536"/>
      <c r="BZD76" s="536"/>
      <c r="BZE76" s="536"/>
      <c r="BZF76" s="536"/>
      <c r="BZG76" s="536"/>
      <c r="BZH76" s="536"/>
      <c r="BZI76" s="536"/>
    </row>
    <row r="77" spans="26:1008 1860:2037" s="321" customFormat="1">
      <c r="AE77" s="345"/>
      <c r="XC77" s="534"/>
      <c r="XD77" s="534"/>
      <c r="XE77" s="534"/>
      <c r="XF77" s="534"/>
      <c r="XG77" s="534"/>
      <c r="XH77" s="534"/>
      <c r="XI77" s="534"/>
      <c r="XJ77" s="534"/>
      <c r="XK77" s="534"/>
      <c r="XL77" s="534"/>
      <c r="XM77" s="534"/>
      <c r="XN77" s="534"/>
      <c r="XO77" s="534"/>
      <c r="XP77" s="534"/>
      <c r="XQ77" s="534"/>
      <c r="XR77" s="534"/>
      <c r="XS77" s="534"/>
      <c r="XT77" s="534"/>
      <c r="XU77" s="534"/>
      <c r="XV77" s="534"/>
      <c r="XW77" s="534"/>
      <c r="XX77" s="534"/>
      <c r="XY77" s="534"/>
      <c r="XZ77" s="534"/>
      <c r="YA77" s="534"/>
      <c r="YB77" s="534"/>
      <c r="YC77" s="534"/>
      <c r="YD77" s="534"/>
      <c r="YE77" s="534"/>
      <c r="YF77" s="534"/>
      <c r="YG77" s="534"/>
      <c r="YH77" s="534"/>
      <c r="YI77" s="534"/>
      <c r="YJ77" s="534"/>
      <c r="YK77" s="534"/>
      <c r="YL77" s="534"/>
      <c r="YM77" s="534"/>
      <c r="YN77" s="534"/>
      <c r="YO77" s="534"/>
      <c r="YP77" s="534"/>
      <c r="YQ77" s="534"/>
      <c r="YR77" s="534"/>
      <c r="YS77" s="534"/>
      <c r="YT77" s="534"/>
      <c r="YU77" s="534"/>
      <c r="YV77" s="534"/>
      <c r="YW77" s="534"/>
      <c r="YX77" s="534"/>
      <c r="YY77" s="534"/>
      <c r="YZ77" s="534"/>
      <c r="ZA77" s="534"/>
      <c r="ZB77" s="534"/>
      <c r="ZC77" s="534"/>
      <c r="ZD77" s="534"/>
      <c r="ZE77" s="534"/>
      <c r="ZF77" s="534"/>
      <c r="ZG77" s="534"/>
      <c r="ZH77" s="534"/>
      <c r="ZI77" s="534"/>
      <c r="ZJ77" s="535"/>
      <c r="ZK77" s="214"/>
      <c r="ZL77" s="214"/>
      <c r="ZM77" s="231"/>
      <c r="ZN77" s="231"/>
      <c r="ACI77" s="534"/>
      <c r="ACJ77" s="534"/>
      <c r="ACK77" s="534"/>
      <c r="ACL77" s="534"/>
      <c r="ACM77" s="534"/>
      <c r="ACN77" s="534"/>
      <c r="ACO77" s="534"/>
      <c r="ACP77" s="534"/>
      <c r="ACQ77" s="534"/>
      <c r="ACR77" s="534"/>
      <c r="ACS77" s="534"/>
      <c r="ACT77" s="534"/>
      <c r="ACU77" s="534"/>
      <c r="ACV77" s="534"/>
      <c r="ACW77" s="534"/>
      <c r="ACX77" s="534"/>
      <c r="ACY77" s="534"/>
      <c r="ACZ77" s="534"/>
      <c r="ADA77" s="534"/>
      <c r="ADB77" s="534"/>
      <c r="ADC77" s="534"/>
      <c r="ADD77" s="534"/>
      <c r="ADE77" s="534"/>
      <c r="ADF77" s="534"/>
      <c r="ADG77" s="534"/>
      <c r="ADH77" s="534"/>
      <c r="ADI77" s="534"/>
      <c r="ADJ77" s="534"/>
      <c r="AEY77" s="536"/>
      <c r="AEZ77" s="536"/>
      <c r="AFA77" s="536"/>
      <c r="AFB77" s="536"/>
      <c r="ALG77" s="537"/>
      <c r="ALH77" s="537"/>
      <c r="ALI77" s="537"/>
      <c r="ALJ77" s="537"/>
      <c r="ALK77" s="537"/>
      <c r="ALL77" s="537"/>
      <c r="ALM77" s="537"/>
      <c r="ALN77" s="537"/>
      <c r="ALO77" s="537"/>
      <c r="ALP77" s="537"/>
      <c r="ALQ77" s="537"/>
      <c r="ALR77" s="537"/>
      <c r="ALS77" s="537"/>
      <c r="ALT77" s="537"/>
      <c r="BSN77" s="536"/>
      <c r="BSO77" s="536"/>
      <c r="BSP77" s="536"/>
      <c r="BSQ77" s="536"/>
      <c r="BSR77" s="536"/>
      <c r="BSS77" s="536"/>
      <c r="BST77" s="536"/>
      <c r="BSU77" s="536"/>
      <c r="BSV77" s="536"/>
      <c r="BSW77" s="536"/>
      <c r="BYB77" s="230"/>
      <c r="BYC77" s="230"/>
      <c r="BYD77" s="143"/>
      <c r="BYE77" s="143"/>
      <c r="BYF77" s="143"/>
      <c r="BYG77" s="143"/>
      <c r="BYH77" s="537"/>
      <c r="BYI77" s="537"/>
      <c r="BYJ77" s="537"/>
      <c r="BYK77" s="537"/>
      <c r="BYZ77" s="536"/>
      <c r="BZA77" s="536"/>
      <c r="BZB77" s="536"/>
      <c r="BZC77" s="536"/>
      <c r="BZD77" s="536"/>
      <c r="BZE77" s="536"/>
      <c r="BZF77" s="536"/>
      <c r="BZG77" s="536"/>
      <c r="BZH77" s="536"/>
      <c r="BZI77" s="536"/>
    </row>
    <row r="78" spans="26:1008 1860:2037" s="321" customFormat="1">
      <c r="AE78" s="345"/>
      <c r="XC78" s="534"/>
      <c r="XD78" s="534"/>
      <c r="XE78" s="534"/>
      <c r="XF78" s="534"/>
      <c r="XG78" s="534"/>
      <c r="XH78" s="534"/>
      <c r="XI78" s="534"/>
      <c r="XJ78" s="534"/>
      <c r="XK78" s="534"/>
      <c r="XL78" s="534"/>
      <c r="XM78" s="534"/>
      <c r="XN78" s="534"/>
      <c r="XO78" s="534"/>
      <c r="XP78" s="534"/>
      <c r="XQ78" s="534"/>
      <c r="XR78" s="534"/>
      <c r="XS78" s="534"/>
      <c r="XT78" s="534"/>
      <c r="XU78" s="534"/>
      <c r="XV78" s="534"/>
      <c r="XW78" s="534"/>
      <c r="XX78" s="534"/>
      <c r="XY78" s="534"/>
      <c r="XZ78" s="534"/>
      <c r="YA78" s="534"/>
      <c r="YB78" s="534"/>
      <c r="YC78" s="534"/>
      <c r="YD78" s="534"/>
      <c r="YE78" s="534"/>
      <c r="YF78" s="534"/>
      <c r="YG78" s="534"/>
      <c r="YH78" s="534"/>
      <c r="YI78" s="534"/>
      <c r="YJ78" s="534"/>
      <c r="YK78" s="534"/>
      <c r="YL78" s="534"/>
      <c r="YM78" s="534"/>
      <c r="YN78" s="534"/>
      <c r="YO78" s="534"/>
      <c r="YP78" s="534"/>
      <c r="YQ78" s="534"/>
      <c r="YR78" s="534"/>
      <c r="YS78" s="534"/>
      <c r="YT78" s="534"/>
      <c r="YU78" s="534"/>
      <c r="YV78" s="534"/>
      <c r="YW78" s="534"/>
      <c r="YX78" s="534"/>
      <c r="YY78" s="534"/>
      <c r="YZ78" s="534"/>
      <c r="ZA78" s="534"/>
      <c r="ZB78" s="534"/>
      <c r="ZC78" s="534"/>
      <c r="ZD78" s="534"/>
      <c r="ZE78" s="534"/>
      <c r="ZF78" s="534"/>
      <c r="ZG78" s="534"/>
      <c r="ZH78" s="534"/>
      <c r="ZI78" s="534"/>
      <c r="ZJ78" s="535"/>
      <c r="ZK78" s="214"/>
      <c r="ZL78" s="214"/>
      <c r="ZM78" s="231"/>
      <c r="ZN78" s="231"/>
      <c r="ACI78" s="534"/>
      <c r="ACJ78" s="534"/>
      <c r="ACK78" s="534"/>
      <c r="ACL78" s="534"/>
      <c r="ACM78" s="534"/>
      <c r="ACN78" s="534"/>
      <c r="ACO78" s="534"/>
      <c r="ACP78" s="534"/>
      <c r="ACQ78" s="534"/>
      <c r="ACR78" s="534"/>
      <c r="ACS78" s="534"/>
      <c r="ACT78" s="534"/>
      <c r="ACU78" s="534"/>
      <c r="ACV78" s="534"/>
      <c r="ACW78" s="534"/>
      <c r="ACX78" s="534"/>
      <c r="ACY78" s="534"/>
      <c r="ACZ78" s="534"/>
      <c r="ADA78" s="534"/>
      <c r="ADB78" s="534"/>
      <c r="ADC78" s="534"/>
      <c r="ADD78" s="534"/>
      <c r="ADE78" s="534"/>
      <c r="ADF78" s="534"/>
      <c r="ADG78" s="534"/>
      <c r="ADH78" s="534"/>
      <c r="ADI78" s="534"/>
      <c r="ADJ78" s="534"/>
      <c r="AEY78" s="536"/>
      <c r="AEZ78" s="536"/>
      <c r="AFA78" s="536"/>
      <c r="AFB78" s="536"/>
      <c r="ALG78" s="537"/>
      <c r="ALH78" s="537"/>
      <c r="ALI78" s="537"/>
      <c r="ALJ78" s="537"/>
      <c r="ALK78" s="537"/>
      <c r="ALL78" s="537"/>
      <c r="ALM78" s="537"/>
      <c r="ALN78" s="537"/>
      <c r="ALO78" s="537"/>
      <c r="ALP78" s="537"/>
      <c r="ALQ78" s="537"/>
      <c r="ALR78" s="537"/>
      <c r="ALS78" s="537"/>
      <c r="ALT78" s="537"/>
      <c r="BSN78" s="536"/>
      <c r="BSO78" s="536"/>
      <c r="BSP78" s="536"/>
      <c r="BSQ78" s="536"/>
      <c r="BSR78" s="536"/>
      <c r="BSS78" s="536"/>
      <c r="BST78" s="536"/>
      <c r="BSU78" s="536"/>
      <c r="BSV78" s="536"/>
      <c r="BSW78" s="536"/>
      <c r="BYB78" s="230"/>
      <c r="BYC78" s="230"/>
      <c r="BYD78" s="143"/>
      <c r="BYE78" s="143"/>
      <c r="BYF78" s="143"/>
      <c r="BYG78" s="143"/>
      <c r="BYH78" s="537"/>
      <c r="BYI78" s="537"/>
      <c r="BYJ78" s="537"/>
      <c r="BYK78" s="537"/>
      <c r="BYZ78" s="536"/>
      <c r="BZA78" s="536"/>
      <c r="BZB78" s="536"/>
      <c r="BZC78" s="536"/>
      <c r="BZD78" s="536"/>
      <c r="BZE78" s="536"/>
      <c r="BZF78" s="536"/>
      <c r="BZG78" s="536"/>
      <c r="BZH78" s="536"/>
      <c r="BZI78" s="536"/>
    </row>
    <row r="79" spans="26:1008 1860:2037" s="321" customFormat="1">
      <c r="AE79" s="345"/>
      <c r="XC79" s="534"/>
      <c r="XD79" s="534"/>
      <c r="XE79" s="534"/>
      <c r="XF79" s="534"/>
      <c r="XG79" s="534"/>
      <c r="XH79" s="534"/>
      <c r="XI79" s="534"/>
      <c r="XJ79" s="534"/>
      <c r="XK79" s="534"/>
      <c r="XL79" s="534"/>
      <c r="XM79" s="534"/>
      <c r="XN79" s="534"/>
      <c r="XO79" s="534"/>
      <c r="XP79" s="534"/>
      <c r="XQ79" s="534"/>
      <c r="XR79" s="534"/>
      <c r="XS79" s="534"/>
      <c r="XT79" s="534"/>
      <c r="XU79" s="534"/>
      <c r="XV79" s="534"/>
      <c r="XW79" s="534"/>
      <c r="XX79" s="534"/>
      <c r="XY79" s="534"/>
      <c r="XZ79" s="534"/>
      <c r="YA79" s="534"/>
      <c r="YB79" s="534"/>
      <c r="YC79" s="534"/>
      <c r="YD79" s="534"/>
      <c r="YE79" s="534"/>
      <c r="YF79" s="534"/>
      <c r="YG79" s="534"/>
      <c r="YH79" s="534"/>
      <c r="YI79" s="534"/>
      <c r="YJ79" s="534"/>
      <c r="YK79" s="534"/>
      <c r="YL79" s="534"/>
      <c r="YM79" s="534"/>
      <c r="YN79" s="534"/>
      <c r="YO79" s="534"/>
      <c r="YP79" s="534"/>
      <c r="YQ79" s="534"/>
      <c r="YR79" s="534"/>
      <c r="YS79" s="534"/>
      <c r="YT79" s="534"/>
      <c r="YU79" s="534"/>
      <c r="YV79" s="534"/>
      <c r="YW79" s="534"/>
      <c r="YX79" s="534"/>
      <c r="YY79" s="534"/>
      <c r="YZ79" s="534"/>
      <c r="ZA79" s="534"/>
      <c r="ZB79" s="534"/>
      <c r="ZC79" s="534"/>
      <c r="ZD79" s="534"/>
      <c r="ZE79" s="534"/>
      <c r="ZF79" s="534"/>
      <c r="ZG79" s="534"/>
      <c r="ZH79" s="534"/>
      <c r="ZI79" s="534"/>
      <c r="ZJ79" s="535"/>
      <c r="ZK79" s="214"/>
      <c r="ZL79" s="214"/>
      <c r="ZM79" s="231"/>
      <c r="ZN79" s="231"/>
      <c r="ACI79" s="534"/>
      <c r="ACJ79" s="534"/>
      <c r="ACK79" s="534"/>
      <c r="ACL79" s="534"/>
      <c r="ACM79" s="534"/>
      <c r="ACN79" s="534"/>
      <c r="ACO79" s="534"/>
      <c r="ACP79" s="534"/>
      <c r="ACQ79" s="534"/>
      <c r="ACR79" s="534"/>
      <c r="ACS79" s="534"/>
      <c r="ACT79" s="534"/>
      <c r="ACU79" s="534"/>
      <c r="ACV79" s="534"/>
      <c r="ACW79" s="534"/>
      <c r="ACX79" s="534"/>
      <c r="ACY79" s="534"/>
      <c r="ACZ79" s="534"/>
      <c r="ADA79" s="534"/>
      <c r="ADB79" s="534"/>
      <c r="ADC79" s="534"/>
      <c r="ADD79" s="534"/>
      <c r="ADE79" s="534"/>
      <c r="ADF79" s="534"/>
      <c r="ADG79" s="534"/>
      <c r="ADH79" s="534"/>
      <c r="ADI79" s="534"/>
      <c r="ADJ79" s="534"/>
      <c r="AEY79" s="536"/>
      <c r="AEZ79" s="536"/>
      <c r="AFA79" s="536"/>
      <c r="AFB79" s="536"/>
      <c r="ALG79" s="537"/>
      <c r="ALH79" s="537"/>
      <c r="ALI79" s="537"/>
      <c r="ALJ79" s="537"/>
      <c r="ALK79" s="537"/>
      <c r="ALL79" s="537"/>
      <c r="ALM79" s="537"/>
      <c r="ALN79" s="537"/>
      <c r="ALO79" s="537"/>
      <c r="ALP79" s="537"/>
      <c r="ALQ79" s="537"/>
      <c r="ALR79" s="537"/>
      <c r="ALS79" s="537"/>
      <c r="ALT79" s="537"/>
      <c r="BSN79" s="536"/>
      <c r="BSO79" s="536"/>
      <c r="BSP79" s="536"/>
      <c r="BSQ79" s="536"/>
      <c r="BSR79" s="536"/>
      <c r="BSS79" s="536"/>
      <c r="BST79" s="536"/>
      <c r="BSU79" s="536"/>
      <c r="BSV79" s="536"/>
      <c r="BSW79" s="536"/>
      <c r="BYB79" s="230"/>
      <c r="BYC79" s="230"/>
      <c r="BYD79" s="143"/>
      <c r="BYE79" s="143"/>
      <c r="BYF79" s="143"/>
      <c r="BYG79" s="143"/>
      <c r="BYH79" s="537"/>
      <c r="BYI79" s="537"/>
      <c r="BYJ79" s="537"/>
      <c r="BYK79" s="537"/>
      <c r="BYZ79" s="536"/>
      <c r="BZA79" s="536"/>
      <c r="BZB79" s="536"/>
      <c r="BZC79" s="536"/>
      <c r="BZD79" s="536"/>
      <c r="BZE79" s="536"/>
      <c r="BZF79" s="536"/>
      <c r="BZG79" s="536"/>
      <c r="BZH79" s="536"/>
      <c r="BZI79" s="536"/>
    </row>
    <row r="80" spans="26:1008 1860:2037" s="321" customFormat="1">
      <c r="AE80" s="345"/>
      <c r="XC80" s="534"/>
      <c r="XD80" s="534"/>
      <c r="XE80" s="534"/>
      <c r="XF80" s="534"/>
      <c r="XG80" s="534"/>
      <c r="XH80" s="534"/>
      <c r="XI80" s="534"/>
      <c r="XJ80" s="534"/>
      <c r="XK80" s="534"/>
      <c r="XL80" s="534"/>
      <c r="XM80" s="534"/>
      <c r="XN80" s="534"/>
      <c r="XO80" s="534"/>
      <c r="XP80" s="534"/>
      <c r="XQ80" s="534"/>
      <c r="XR80" s="534"/>
      <c r="XS80" s="534"/>
      <c r="XT80" s="534"/>
      <c r="XU80" s="534"/>
      <c r="XV80" s="534"/>
      <c r="XW80" s="534"/>
      <c r="XX80" s="534"/>
      <c r="XY80" s="534"/>
      <c r="XZ80" s="534"/>
      <c r="YA80" s="534"/>
      <c r="YB80" s="534"/>
      <c r="YC80" s="534"/>
      <c r="YD80" s="534"/>
      <c r="YE80" s="534"/>
      <c r="YF80" s="534"/>
      <c r="YG80" s="534"/>
      <c r="YH80" s="534"/>
      <c r="YI80" s="534"/>
      <c r="YJ80" s="534"/>
      <c r="YK80" s="534"/>
      <c r="YL80" s="534"/>
      <c r="YM80" s="534"/>
      <c r="YN80" s="534"/>
      <c r="YO80" s="534"/>
      <c r="YP80" s="534"/>
      <c r="YQ80" s="534"/>
      <c r="YR80" s="534"/>
      <c r="YS80" s="534"/>
      <c r="YT80" s="534"/>
      <c r="YU80" s="534"/>
      <c r="YV80" s="534"/>
      <c r="YW80" s="534"/>
      <c r="YX80" s="534"/>
      <c r="YY80" s="534"/>
      <c r="YZ80" s="534"/>
      <c r="ZA80" s="534"/>
      <c r="ZB80" s="534"/>
      <c r="ZC80" s="534"/>
      <c r="ZD80" s="534"/>
      <c r="ZE80" s="534"/>
      <c r="ZF80" s="534"/>
      <c r="ZG80" s="534"/>
      <c r="ZH80" s="534"/>
      <c r="ZI80" s="534"/>
      <c r="ZJ80" s="535"/>
      <c r="ZK80" s="214"/>
      <c r="ZL80" s="214"/>
      <c r="ZM80" s="231"/>
      <c r="ZN80" s="231"/>
      <c r="ACI80" s="534"/>
      <c r="ACJ80" s="534"/>
      <c r="ACK80" s="534"/>
      <c r="ACL80" s="534"/>
      <c r="ACM80" s="534"/>
      <c r="ACN80" s="534"/>
      <c r="ACO80" s="534"/>
      <c r="ACP80" s="534"/>
      <c r="ACQ80" s="534"/>
      <c r="ACR80" s="534"/>
      <c r="ACS80" s="534"/>
      <c r="ACT80" s="534"/>
      <c r="ACU80" s="534"/>
      <c r="ACV80" s="534"/>
      <c r="ACW80" s="534"/>
      <c r="ACX80" s="534"/>
      <c r="ACY80" s="534"/>
      <c r="ACZ80" s="534"/>
      <c r="ADA80" s="534"/>
      <c r="ADB80" s="534"/>
      <c r="ADC80" s="534"/>
      <c r="ADD80" s="534"/>
      <c r="ADE80" s="534"/>
      <c r="ADF80" s="534"/>
      <c r="ADG80" s="534"/>
      <c r="ADH80" s="534"/>
      <c r="ADI80" s="534"/>
      <c r="ADJ80" s="534"/>
      <c r="AEY80" s="536"/>
      <c r="AEZ80" s="536"/>
      <c r="AFA80" s="536"/>
      <c r="AFB80" s="536"/>
      <c r="ALG80" s="537"/>
      <c r="ALH80" s="537"/>
      <c r="ALI80" s="537"/>
      <c r="ALJ80" s="537"/>
      <c r="ALK80" s="537"/>
      <c r="ALL80" s="537"/>
      <c r="ALM80" s="537"/>
      <c r="ALN80" s="537"/>
      <c r="ALO80" s="537"/>
      <c r="ALP80" s="537"/>
      <c r="ALQ80" s="537"/>
      <c r="ALR80" s="537"/>
      <c r="ALS80" s="537"/>
      <c r="ALT80" s="537"/>
      <c r="BSN80" s="536"/>
      <c r="BSO80" s="536"/>
      <c r="BSP80" s="536"/>
      <c r="BSQ80" s="536"/>
      <c r="BSR80" s="536"/>
      <c r="BSS80" s="536"/>
      <c r="BST80" s="536"/>
      <c r="BSU80" s="536"/>
      <c r="BSV80" s="536"/>
      <c r="BSW80" s="536"/>
      <c r="BYB80" s="230"/>
      <c r="BYC80" s="230"/>
      <c r="BYD80" s="143"/>
      <c r="BYE80" s="143"/>
      <c r="BYF80" s="143"/>
      <c r="BYG80" s="143"/>
      <c r="BYH80" s="537"/>
      <c r="BYI80" s="537"/>
      <c r="BYJ80" s="537"/>
      <c r="BYK80" s="537"/>
      <c r="BYZ80" s="536"/>
      <c r="BZA80" s="536"/>
      <c r="BZB80" s="536"/>
      <c r="BZC80" s="536"/>
      <c r="BZD80" s="536"/>
      <c r="BZE80" s="536"/>
      <c r="BZF80" s="536"/>
      <c r="BZG80" s="536"/>
      <c r="BZH80" s="536"/>
      <c r="BZI80" s="536"/>
    </row>
    <row r="81" spans="1:1008 1200:2037" s="321" customFormat="1">
      <c r="AE81" s="345"/>
      <c r="XC81" s="534"/>
      <c r="XD81" s="534"/>
      <c r="XE81" s="534"/>
      <c r="XF81" s="534"/>
      <c r="XG81" s="534"/>
      <c r="XH81" s="534"/>
      <c r="XI81" s="534"/>
      <c r="XJ81" s="534"/>
      <c r="XK81" s="534"/>
      <c r="XL81" s="534"/>
      <c r="XM81" s="534"/>
      <c r="XN81" s="534"/>
      <c r="XO81" s="534"/>
      <c r="XP81" s="534"/>
      <c r="XQ81" s="534"/>
      <c r="XR81" s="534"/>
      <c r="XS81" s="534"/>
      <c r="XT81" s="534"/>
      <c r="XU81" s="534"/>
      <c r="XV81" s="534"/>
      <c r="XW81" s="534"/>
      <c r="XX81" s="534"/>
      <c r="XY81" s="534"/>
      <c r="XZ81" s="534"/>
      <c r="YA81" s="534"/>
      <c r="YB81" s="534"/>
      <c r="YC81" s="534"/>
      <c r="YD81" s="534"/>
      <c r="YE81" s="534"/>
      <c r="YF81" s="534"/>
      <c r="YG81" s="534"/>
      <c r="YH81" s="534"/>
      <c r="YI81" s="534"/>
      <c r="YJ81" s="534"/>
      <c r="YK81" s="534"/>
      <c r="YL81" s="534"/>
      <c r="YM81" s="534"/>
      <c r="YN81" s="534"/>
      <c r="YO81" s="534"/>
      <c r="YP81" s="534"/>
      <c r="YQ81" s="534"/>
      <c r="YR81" s="534"/>
      <c r="YS81" s="534"/>
      <c r="YT81" s="534"/>
      <c r="YU81" s="534"/>
      <c r="YV81" s="534"/>
      <c r="YW81" s="534"/>
      <c r="YX81" s="534"/>
      <c r="YY81" s="534"/>
      <c r="YZ81" s="534"/>
      <c r="ZA81" s="534"/>
      <c r="ZB81" s="534"/>
      <c r="ZC81" s="534"/>
      <c r="ZD81" s="534"/>
      <c r="ZE81" s="534"/>
      <c r="ZF81" s="534"/>
      <c r="ZG81" s="534"/>
      <c r="ZH81" s="534"/>
      <c r="ZI81" s="534"/>
      <c r="ZJ81" s="535"/>
      <c r="ZK81" s="214"/>
      <c r="ZL81" s="214"/>
      <c r="ZM81" s="231"/>
      <c r="ZN81" s="231"/>
      <c r="ACI81" s="534"/>
      <c r="ACJ81" s="534"/>
      <c r="ACK81" s="534"/>
      <c r="ACL81" s="534"/>
      <c r="ACM81" s="534"/>
      <c r="ACN81" s="534"/>
      <c r="ACO81" s="534"/>
      <c r="ACP81" s="534"/>
      <c r="ACQ81" s="534"/>
      <c r="ACR81" s="534"/>
      <c r="ACS81" s="534"/>
      <c r="ACT81" s="534"/>
      <c r="ACU81" s="534"/>
      <c r="ACV81" s="534"/>
      <c r="ACW81" s="534"/>
      <c r="ACX81" s="534"/>
      <c r="ACY81" s="534"/>
      <c r="ACZ81" s="534"/>
      <c r="ADA81" s="534"/>
      <c r="ADB81" s="534"/>
      <c r="ADC81" s="534"/>
      <c r="ADD81" s="534"/>
      <c r="ADE81" s="534"/>
      <c r="ADF81" s="534"/>
      <c r="ADG81" s="534"/>
      <c r="ADH81" s="534"/>
      <c r="ADI81" s="534"/>
      <c r="ADJ81" s="534"/>
      <c r="AEY81" s="536"/>
      <c r="AEZ81" s="536"/>
      <c r="AFA81" s="536"/>
      <c r="AFB81" s="536"/>
      <c r="ALG81" s="537"/>
      <c r="ALH81" s="537"/>
      <c r="ALI81" s="537"/>
      <c r="ALJ81" s="537"/>
      <c r="ALK81" s="537"/>
      <c r="ALL81" s="537"/>
      <c r="ALM81" s="537"/>
      <c r="ALN81" s="537"/>
      <c r="ALO81" s="537"/>
      <c r="ALP81" s="537"/>
      <c r="ALQ81" s="537"/>
      <c r="ALR81" s="537"/>
      <c r="ALS81" s="537"/>
      <c r="ALT81" s="537"/>
      <c r="BSN81" s="536"/>
      <c r="BSO81" s="536"/>
      <c r="BSP81" s="536"/>
      <c r="BSQ81" s="536"/>
      <c r="BSR81" s="536"/>
      <c r="BSS81" s="536"/>
      <c r="BST81" s="536"/>
      <c r="BSU81" s="536"/>
      <c r="BSV81" s="536"/>
      <c r="BSW81" s="536"/>
      <c r="BYB81" s="230"/>
      <c r="BYC81" s="230"/>
      <c r="BYD81" s="143"/>
      <c r="BYE81" s="143"/>
      <c r="BYF81" s="143"/>
      <c r="BYG81" s="143"/>
      <c r="BYH81" s="537"/>
      <c r="BYI81" s="537"/>
      <c r="BYJ81" s="537"/>
      <c r="BYK81" s="537"/>
      <c r="BYZ81" s="536"/>
      <c r="BZA81" s="536"/>
      <c r="BZB81" s="536"/>
      <c r="BZC81" s="536"/>
      <c r="BZD81" s="536"/>
      <c r="BZE81" s="536"/>
      <c r="BZF81" s="536"/>
      <c r="BZG81" s="536"/>
      <c r="BZH81" s="536"/>
      <c r="BZI81" s="536"/>
    </row>
    <row r="82" spans="1:1008 1200:2037" s="321" customFormat="1">
      <c r="AE82" s="345"/>
      <c r="XC82" s="534"/>
      <c r="XD82" s="534"/>
      <c r="XE82" s="534"/>
      <c r="XF82" s="534"/>
      <c r="XG82" s="534"/>
      <c r="XH82" s="534"/>
      <c r="XI82" s="534"/>
      <c r="XJ82" s="534"/>
      <c r="XK82" s="534"/>
      <c r="XL82" s="534"/>
      <c r="XM82" s="534"/>
      <c r="XN82" s="534"/>
      <c r="XO82" s="534"/>
      <c r="XP82" s="534"/>
      <c r="XQ82" s="534"/>
      <c r="XR82" s="534"/>
      <c r="XS82" s="534"/>
      <c r="XT82" s="534"/>
      <c r="XU82" s="534"/>
      <c r="XV82" s="534"/>
      <c r="XW82" s="534"/>
      <c r="XX82" s="534"/>
      <c r="XY82" s="534"/>
      <c r="XZ82" s="534"/>
      <c r="YA82" s="534"/>
      <c r="YB82" s="534"/>
      <c r="YC82" s="534"/>
      <c r="YD82" s="534"/>
      <c r="YE82" s="534"/>
      <c r="YF82" s="534"/>
      <c r="YG82" s="534"/>
      <c r="YH82" s="534"/>
      <c r="YI82" s="534"/>
      <c r="YJ82" s="534"/>
      <c r="YK82" s="534"/>
      <c r="YL82" s="534"/>
      <c r="YM82" s="534"/>
      <c r="YN82" s="534"/>
      <c r="YO82" s="534"/>
      <c r="YP82" s="534"/>
      <c r="YQ82" s="534"/>
      <c r="YR82" s="534"/>
      <c r="YS82" s="534"/>
      <c r="YT82" s="534"/>
      <c r="YU82" s="534"/>
      <c r="YV82" s="534"/>
      <c r="YW82" s="534"/>
      <c r="YX82" s="534"/>
      <c r="YY82" s="534"/>
      <c r="YZ82" s="534"/>
      <c r="ZA82" s="534"/>
      <c r="ZB82" s="534"/>
      <c r="ZC82" s="534"/>
      <c r="ZD82" s="534"/>
      <c r="ZE82" s="534"/>
      <c r="ZF82" s="534"/>
      <c r="ZG82" s="534"/>
      <c r="ZH82" s="534"/>
      <c r="ZI82" s="534"/>
      <c r="ZJ82" s="535"/>
      <c r="ZK82" s="214"/>
      <c r="ZL82" s="214"/>
      <c r="ZM82" s="231"/>
      <c r="ZN82" s="231"/>
      <c r="ACI82" s="534"/>
      <c r="ACJ82" s="534"/>
      <c r="ACK82" s="534"/>
      <c r="ACL82" s="534"/>
      <c r="ACM82" s="534"/>
      <c r="ACN82" s="534"/>
      <c r="ACO82" s="534"/>
      <c r="ACP82" s="534"/>
      <c r="ACQ82" s="534"/>
      <c r="ACR82" s="534"/>
      <c r="ACS82" s="534"/>
      <c r="ACT82" s="534"/>
      <c r="ACU82" s="534"/>
      <c r="ACV82" s="534"/>
      <c r="ACW82" s="534"/>
      <c r="ACX82" s="534"/>
      <c r="ACY82" s="534"/>
      <c r="ACZ82" s="534"/>
      <c r="ADA82" s="534"/>
      <c r="ADB82" s="534"/>
      <c r="ADC82" s="534"/>
      <c r="ADD82" s="534"/>
      <c r="ADE82" s="534"/>
      <c r="ADF82" s="534"/>
      <c r="ADG82" s="534"/>
      <c r="ADH82" s="534"/>
      <c r="ADI82" s="534"/>
      <c r="ADJ82" s="534"/>
      <c r="AEY82" s="536"/>
      <c r="AEZ82" s="536"/>
      <c r="AFA82" s="536"/>
      <c r="AFB82" s="536"/>
      <c r="ALG82" s="537"/>
      <c r="ALH82" s="537"/>
      <c r="ALI82" s="537"/>
      <c r="ALJ82" s="537"/>
      <c r="ALK82" s="537"/>
      <c r="ALL82" s="537"/>
      <c r="ALM82" s="537"/>
      <c r="ALN82" s="537"/>
      <c r="ALO82" s="537"/>
      <c r="ALP82" s="537"/>
      <c r="ALQ82" s="537"/>
      <c r="ALR82" s="537"/>
      <c r="ALS82" s="537"/>
      <c r="ALT82" s="537"/>
      <c r="BSN82" s="536"/>
      <c r="BSO82" s="536"/>
      <c r="BSP82" s="536"/>
      <c r="BSQ82" s="536"/>
      <c r="BSR82" s="536"/>
      <c r="BSS82" s="536"/>
      <c r="BST82" s="536"/>
      <c r="BSU82" s="536"/>
      <c r="BSV82" s="536"/>
      <c r="BSW82" s="536"/>
      <c r="BYB82" s="230"/>
      <c r="BYC82" s="230"/>
      <c r="BYD82" s="143"/>
      <c r="BYE82" s="143"/>
      <c r="BYF82" s="143"/>
      <c r="BYG82" s="143"/>
      <c r="BYH82" s="537"/>
      <c r="BYI82" s="537"/>
      <c r="BYJ82" s="537"/>
      <c r="BYK82" s="537"/>
      <c r="BYZ82" s="536"/>
      <c r="BZA82" s="536"/>
      <c r="BZB82" s="536"/>
      <c r="BZC82" s="536"/>
      <c r="BZD82" s="536"/>
      <c r="BZE82" s="536"/>
      <c r="BZF82" s="536"/>
      <c r="BZG82" s="536"/>
      <c r="BZH82" s="536"/>
      <c r="BZI82" s="536"/>
    </row>
    <row r="83" spans="1:1008 1200:2037" s="321" customFormat="1">
      <c r="AE83" s="345"/>
      <c r="XC83" s="534"/>
      <c r="XD83" s="534"/>
      <c r="XE83" s="534"/>
      <c r="XF83" s="534"/>
      <c r="XG83" s="534"/>
      <c r="XH83" s="534"/>
      <c r="XI83" s="534"/>
      <c r="XJ83" s="534"/>
      <c r="XK83" s="534"/>
      <c r="XL83" s="534"/>
      <c r="XM83" s="534"/>
      <c r="XN83" s="534"/>
      <c r="XO83" s="534"/>
      <c r="XP83" s="534"/>
      <c r="XQ83" s="534"/>
      <c r="XR83" s="534"/>
      <c r="XS83" s="534"/>
      <c r="XT83" s="534"/>
      <c r="XU83" s="534"/>
      <c r="XV83" s="534"/>
      <c r="XW83" s="534"/>
      <c r="XX83" s="534"/>
      <c r="XY83" s="534"/>
      <c r="XZ83" s="534"/>
      <c r="YA83" s="534"/>
      <c r="YB83" s="534"/>
      <c r="YC83" s="534"/>
      <c r="YD83" s="534"/>
      <c r="YE83" s="534"/>
      <c r="YF83" s="534"/>
      <c r="YG83" s="534"/>
      <c r="YH83" s="534"/>
      <c r="YI83" s="534"/>
      <c r="YJ83" s="534"/>
      <c r="YK83" s="534"/>
      <c r="YL83" s="534"/>
      <c r="YM83" s="534"/>
      <c r="YN83" s="534"/>
      <c r="YO83" s="534"/>
      <c r="YP83" s="534"/>
      <c r="YQ83" s="534"/>
      <c r="YR83" s="534"/>
      <c r="YS83" s="534"/>
      <c r="YT83" s="534"/>
      <c r="YU83" s="534"/>
      <c r="YV83" s="534"/>
      <c r="YW83" s="534"/>
      <c r="YX83" s="534"/>
      <c r="YY83" s="534"/>
      <c r="YZ83" s="534"/>
      <c r="ZA83" s="534"/>
      <c r="ZB83" s="534"/>
      <c r="ZC83" s="534"/>
      <c r="ZD83" s="534"/>
      <c r="ZE83" s="534"/>
      <c r="ZF83" s="534"/>
      <c r="ZG83" s="534"/>
      <c r="ZH83" s="534"/>
      <c r="ZI83" s="534"/>
      <c r="ZJ83" s="535"/>
      <c r="ZK83" s="214"/>
      <c r="ZL83" s="214"/>
      <c r="ZM83" s="231"/>
      <c r="ZN83" s="231"/>
      <c r="ACI83" s="534"/>
      <c r="ACJ83" s="534"/>
      <c r="ACK83" s="534"/>
      <c r="ACL83" s="534"/>
      <c r="ACM83" s="534"/>
      <c r="ACN83" s="534"/>
      <c r="ACO83" s="534"/>
      <c r="ACP83" s="534"/>
      <c r="ACQ83" s="534"/>
      <c r="ACR83" s="534"/>
      <c r="ACS83" s="534"/>
      <c r="ACT83" s="534"/>
      <c r="ACU83" s="534"/>
      <c r="ACV83" s="534"/>
      <c r="ACW83" s="534"/>
      <c r="ACX83" s="534"/>
      <c r="ACY83" s="534"/>
      <c r="ACZ83" s="534"/>
      <c r="ADA83" s="534"/>
      <c r="ADB83" s="534"/>
      <c r="ADC83" s="534"/>
      <c r="ADD83" s="534"/>
      <c r="ADE83" s="534"/>
      <c r="ADF83" s="534"/>
      <c r="ADG83" s="534"/>
      <c r="ADH83" s="534"/>
      <c r="ADI83" s="534"/>
      <c r="ADJ83" s="534"/>
      <c r="AEY83" s="536"/>
      <c r="AEZ83" s="536"/>
      <c r="AFA83" s="536"/>
      <c r="AFB83" s="536"/>
      <c r="ALG83" s="537"/>
      <c r="ALH83" s="537"/>
      <c r="ALI83" s="537"/>
      <c r="ALJ83" s="537"/>
      <c r="ALK83" s="537"/>
      <c r="ALL83" s="537"/>
      <c r="ALM83" s="537"/>
      <c r="ALN83" s="537"/>
      <c r="ALO83" s="537"/>
      <c r="ALP83" s="537"/>
      <c r="ALQ83" s="537"/>
      <c r="ALR83" s="537"/>
      <c r="ALS83" s="537"/>
      <c r="ALT83" s="537"/>
      <c r="BSN83" s="536"/>
      <c r="BSO83" s="536"/>
      <c r="BSP83" s="536"/>
      <c r="BSQ83" s="536"/>
      <c r="BSR83" s="536"/>
      <c r="BSS83" s="536"/>
      <c r="BST83" s="536"/>
      <c r="BSU83" s="536"/>
      <c r="BSV83" s="536"/>
      <c r="BSW83" s="536"/>
      <c r="BYB83" s="230"/>
      <c r="BYC83" s="230"/>
      <c r="BYD83" s="143"/>
      <c r="BYE83" s="143"/>
      <c r="BYF83" s="143"/>
      <c r="BYG83" s="143"/>
      <c r="BYH83" s="537"/>
      <c r="BYI83" s="537"/>
      <c r="BYJ83" s="537"/>
      <c r="BYK83" s="537"/>
      <c r="BYZ83" s="536"/>
      <c r="BZA83" s="536"/>
      <c r="BZB83" s="536"/>
      <c r="BZC83" s="536"/>
      <c r="BZD83" s="536"/>
      <c r="BZE83" s="536"/>
      <c r="BZF83" s="536"/>
      <c r="BZG83" s="536"/>
      <c r="BZH83" s="536"/>
      <c r="BZI83" s="536"/>
    </row>
    <row r="84" spans="1:1008 1200:2037" s="321" customFormat="1">
      <c r="AE84" s="345"/>
      <c r="XC84" s="534"/>
      <c r="XD84" s="534"/>
      <c r="XE84" s="534"/>
      <c r="XF84" s="534"/>
      <c r="XG84" s="534"/>
      <c r="XH84" s="534"/>
      <c r="XI84" s="534"/>
      <c r="XJ84" s="534"/>
      <c r="XK84" s="534"/>
      <c r="XL84" s="534"/>
      <c r="XM84" s="534"/>
      <c r="XN84" s="534"/>
      <c r="XO84" s="534"/>
      <c r="XP84" s="534"/>
      <c r="XQ84" s="534"/>
      <c r="XR84" s="534"/>
      <c r="XS84" s="534"/>
      <c r="XT84" s="534"/>
      <c r="XU84" s="534"/>
      <c r="XV84" s="534"/>
      <c r="XW84" s="534"/>
      <c r="XX84" s="534"/>
      <c r="XY84" s="534"/>
      <c r="XZ84" s="534"/>
      <c r="YA84" s="534"/>
      <c r="YB84" s="534"/>
      <c r="YC84" s="534"/>
      <c r="YD84" s="534"/>
      <c r="YE84" s="534"/>
      <c r="YF84" s="534"/>
      <c r="YG84" s="534"/>
      <c r="YH84" s="534"/>
      <c r="YI84" s="534"/>
      <c r="YJ84" s="534"/>
      <c r="YK84" s="534"/>
      <c r="YL84" s="534"/>
      <c r="YM84" s="534"/>
      <c r="YN84" s="534"/>
      <c r="YO84" s="534"/>
      <c r="YP84" s="534"/>
      <c r="YQ84" s="534"/>
      <c r="YR84" s="534"/>
      <c r="YS84" s="534"/>
      <c r="YT84" s="534"/>
      <c r="YU84" s="534"/>
      <c r="YV84" s="534"/>
      <c r="YW84" s="534"/>
      <c r="YX84" s="534"/>
      <c r="YY84" s="534"/>
      <c r="YZ84" s="534"/>
      <c r="ZA84" s="534"/>
      <c r="ZB84" s="534"/>
      <c r="ZC84" s="534"/>
      <c r="ZD84" s="534"/>
      <c r="ZE84" s="534"/>
      <c r="ZF84" s="534"/>
      <c r="ZG84" s="534"/>
      <c r="ZH84" s="534"/>
      <c r="ZI84" s="534"/>
      <c r="ZJ84" s="535"/>
      <c r="ZK84" s="214"/>
      <c r="ZL84" s="214"/>
      <c r="ZM84" s="231"/>
      <c r="ZN84" s="231"/>
      <c r="ACI84" s="534"/>
      <c r="ACJ84" s="534"/>
      <c r="ACK84" s="534"/>
      <c r="ACL84" s="534"/>
      <c r="ACM84" s="534"/>
      <c r="ACN84" s="534"/>
      <c r="ACO84" s="534"/>
      <c r="ACP84" s="534"/>
      <c r="ACQ84" s="534"/>
      <c r="ACR84" s="534"/>
      <c r="ACS84" s="534"/>
      <c r="ACT84" s="534"/>
      <c r="ACU84" s="534"/>
      <c r="ACV84" s="534"/>
      <c r="ACW84" s="534"/>
      <c r="ACX84" s="534"/>
      <c r="ACY84" s="534"/>
      <c r="ACZ84" s="534"/>
      <c r="ADA84" s="534"/>
      <c r="ADB84" s="534"/>
      <c r="ADC84" s="534"/>
      <c r="ADD84" s="534"/>
      <c r="ADE84" s="534"/>
      <c r="ADF84" s="534"/>
      <c r="ADG84" s="534"/>
      <c r="ADH84" s="534"/>
      <c r="ADI84" s="534"/>
      <c r="ADJ84" s="534"/>
      <c r="AEY84" s="536"/>
      <c r="AEZ84" s="536"/>
      <c r="AFA84" s="536"/>
      <c r="AFB84" s="536"/>
      <c r="ALG84" s="537"/>
      <c r="ALH84" s="537"/>
      <c r="ALI84" s="537"/>
      <c r="ALJ84" s="537"/>
      <c r="ALK84" s="537"/>
      <c r="ALL84" s="537"/>
      <c r="ALM84" s="537"/>
      <c r="ALN84" s="537"/>
      <c r="ALO84" s="537"/>
      <c r="ALP84" s="537"/>
      <c r="ALQ84" s="537"/>
      <c r="ALR84" s="537"/>
      <c r="ALS84" s="537"/>
      <c r="ALT84" s="537"/>
      <c r="BSN84" s="536"/>
      <c r="BSO84" s="536"/>
      <c r="BSP84" s="536"/>
      <c r="BSQ84" s="536"/>
      <c r="BSR84" s="536"/>
      <c r="BSS84" s="536"/>
      <c r="BST84" s="536"/>
      <c r="BSU84" s="536"/>
      <c r="BSV84" s="536"/>
      <c r="BSW84" s="536"/>
      <c r="BYB84" s="230"/>
      <c r="BYC84" s="230"/>
      <c r="BYD84" s="143"/>
      <c r="BYE84" s="143"/>
      <c r="BYF84" s="143"/>
      <c r="BYG84" s="143"/>
      <c r="BYH84" s="537"/>
      <c r="BYI84" s="537"/>
      <c r="BYJ84" s="537"/>
      <c r="BYK84" s="537"/>
      <c r="BYZ84" s="536"/>
      <c r="BZA84" s="536"/>
      <c r="BZB84" s="536"/>
      <c r="BZC84" s="536"/>
      <c r="BZD84" s="536"/>
      <c r="BZE84" s="536"/>
      <c r="BZF84" s="536"/>
      <c r="BZG84" s="536"/>
      <c r="BZH84" s="536"/>
      <c r="BZI84" s="536"/>
    </row>
    <row r="85" spans="1:1008 1200:2037" s="321" customFormat="1">
      <c r="AE85" s="345"/>
      <c r="XC85" s="534"/>
      <c r="XD85" s="534"/>
      <c r="XE85" s="534"/>
      <c r="XF85" s="534"/>
      <c r="XG85" s="534"/>
      <c r="XH85" s="534"/>
      <c r="XI85" s="534"/>
      <c r="XJ85" s="534"/>
      <c r="XK85" s="534"/>
      <c r="XL85" s="534"/>
      <c r="XM85" s="534"/>
      <c r="XN85" s="534"/>
      <c r="XO85" s="534"/>
      <c r="XP85" s="534"/>
      <c r="XQ85" s="534"/>
      <c r="XR85" s="534"/>
      <c r="XS85" s="534"/>
      <c r="XT85" s="534"/>
      <c r="XU85" s="534"/>
      <c r="XV85" s="534"/>
      <c r="XW85" s="534"/>
      <c r="XX85" s="534"/>
      <c r="XY85" s="534"/>
      <c r="XZ85" s="534"/>
      <c r="YA85" s="534"/>
      <c r="YB85" s="534"/>
      <c r="YC85" s="534"/>
      <c r="YD85" s="534"/>
      <c r="YE85" s="534"/>
      <c r="YF85" s="534"/>
      <c r="YG85" s="534"/>
      <c r="YH85" s="534"/>
      <c r="YI85" s="534"/>
      <c r="YJ85" s="534"/>
      <c r="YK85" s="534"/>
      <c r="YL85" s="534"/>
      <c r="YM85" s="534"/>
      <c r="YN85" s="534"/>
      <c r="YO85" s="534"/>
      <c r="YP85" s="534"/>
      <c r="YQ85" s="534"/>
      <c r="YR85" s="534"/>
      <c r="YS85" s="534"/>
      <c r="YT85" s="534"/>
      <c r="YU85" s="534"/>
      <c r="YV85" s="534"/>
      <c r="YW85" s="534"/>
      <c r="YX85" s="534"/>
      <c r="YY85" s="534"/>
      <c r="YZ85" s="534"/>
      <c r="ZA85" s="534"/>
      <c r="ZB85" s="534"/>
      <c r="ZC85" s="534"/>
      <c r="ZD85" s="534"/>
      <c r="ZE85" s="534"/>
      <c r="ZF85" s="534"/>
      <c r="ZG85" s="534"/>
      <c r="ZH85" s="534"/>
      <c r="ZI85" s="534"/>
      <c r="ZJ85" s="535"/>
      <c r="ZK85" s="214"/>
      <c r="ZL85" s="214"/>
      <c r="ZM85" s="231"/>
      <c r="ZN85" s="231"/>
      <c r="ACI85" s="534"/>
      <c r="ACJ85" s="534"/>
      <c r="ACK85" s="534"/>
      <c r="ACL85" s="534"/>
      <c r="ACM85" s="534"/>
      <c r="ACN85" s="534"/>
      <c r="ACO85" s="534"/>
      <c r="ACP85" s="534"/>
      <c r="ACQ85" s="534"/>
      <c r="ACR85" s="534"/>
      <c r="ACS85" s="534"/>
      <c r="ACT85" s="534"/>
      <c r="ACU85" s="534"/>
      <c r="ACV85" s="534"/>
      <c r="ACW85" s="534"/>
      <c r="ACX85" s="534"/>
      <c r="ACY85" s="534"/>
      <c r="ACZ85" s="534"/>
      <c r="ADA85" s="534"/>
      <c r="ADB85" s="534"/>
      <c r="ADC85" s="534"/>
      <c r="ADD85" s="534"/>
      <c r="ADE85" s="534"/>
      <c r="ADF85" s="534"/>
      <c r="ADG85" s="534"/>
      <c r="ADH85" s="534"/>
      <c r="ADI85" s="534"/>
      <c r="ADJ85" s="534"/>
      <c r="AEY85" s="536"/>
      <c r="AEZ85" s="536"/>
      <c r="AFA85" s="536"/>
      <c r="AFB85" s="536"/>
      <c r="ALG85" s="537"/>
      <c r="ALH85" s="537"/>
      <c r="ALI85" s="537"/>
      <c r="ALJ85" s="537"/>
      <c r="ALK85" s="537"/>
      <c r="ALL85" s="537"/>
      <c r="ALM85" s="537"/>
      <c r="ALN85" s="537"/>
      <c r="ALO85" s="537"/>
      <c r="ALP85" s="537"/>
      <c r="ALQ85" s="537"/>
      <c r="ALR85" s="537"/>
      <c r="ALS85" s="537"/>
      <c r="ALT85" s="537"/>
      <c r="BSN85" s="536"/>
      <c r="BSO85" s="536"/>
      <c r="BSP85" s="536"/>
      <c r="BSQ85" s="536"/>
      <c r="BSR85" s="536"/>
      <c r="BSS85" s="536"/>
      <c r="BST85" s="536"/>
      <c r="BSU85" s="536"/>
      <c r="BSV85" s="536"/>
      <c r="BSW85" s="536"/>
      <c r="BYB85" s="230"/>
      <c r="BYC85" s="230"/>
      <c r="BYD85" s="143"/>
      <c r="BYE85" s="143"/>
      <c r="BYF85" s="143"/>
      <c r="BYG85" s="143"/>
      <c r="BYH85" s="537"/>
      <c r="BYI85" s="537"/>
      <c r="BYJ85" s="537"/>
      <c r="BYK85" s="537"/>
      <c r="BYZ85" s="536"/>
      <c r="BZA85" s="536"/>
      <c r="BZB85" s="536"/>
      <c r="BZC85" s="536"/>
      <c r="BZD85" s="536"/>
      <c r="BZE85" s="536"/>
      <c r="BZF85" s="536"/>
      <c r="BZG85" s="536"/>
      <c r="BZH85" s="536"/>
      <c r="BZI85" s="536"/>
    </row>
    <row r="86" spans="1:1008 1200:2037" s="321" customFormat="1">
      <c r="AE86" s="345"/>
      <c r="XC86" s="534"/>
      <c r="XD86" s="534"/>
      <c r="XE86" s="534"/>
      <c r="XF86" s="534"/>
      <c r="XG86" s="534"/>
      <c r="XH86" s="534"/>
      <c r="XI86" s="534"/>
      <c r="XJ86" s="534"/>
      <c r="XK86" s="534"/>
      <c r="XL86" s="534"/>
      <c r="XM86" s="534"/>
      <c r="XN86" s="534"/>
      <c r="XO86" s="534"/>
      <c r="XP86" s="534"/>
      <c r="XQ86" s="534"/>
      <c r="XR86" s="534"/>
      <c r="XS86" s="534"/>
      <c r="XT86" s="534"/>
      <c r="XU86" s="534"/>
      <c r="XV86" s="534"/>
      <c r="XW86" s="534"/>
      <c r="XX86" s="534"/>
      <c r="XY86" s="534"/>
      <c r="XZ86" s="534"/>
      <c r="YA86" s="534"/>
      <c r="YB86" s="534"/>
      <c r="YC86" s="534"/>
      <c r="YD86" s="534"/>
      <c r="YE86" s="534"/>
      <c r="YF86" s="534"/>
      <c r="YG86" s="534"/>
      <c r="YH86" s="534"/>
      <c r="YI86" s="534"/>
      <c r="YJ86" s="534"/>
      <c r="YK86" s="534"/>
      <c r="YL86" s="534"/>
      <c r="YM86" s="534"/>
      <c r="YN86" s="534"/>
      <c r="YO86" s="534"/>
      <c r="YP86" s="534"/>
      <c r="YQ86" s="534"/>
      <c r="YR86" s="534"/>
      <c r="YS86" s="534"/>
      <c r="YT86" s="534"/>
      <c r="YU86" s="534"/>
      <c r="YV86" s="534"/>
      <c r="YW86" s="534"/>
      <c r="YX86" s="534"/>
      <c r="YY86" s="534"/>
      <c r="YZ86" s="534"/>
      <c r="ZA86" s="534"/>
      <c r="ZB86" s="534"/>
      <c r="ZC86" s="534"/>
      <c r="ZD86" s="534"/>
      <c r="ZE86" s="534"/>
      <c r="ZF86" s="534"/>
      <c r="ZG86" s="534"/>
      <c r="ZH86" s="534"/>
      <c r="ZI86" s="534"/>
      <c r="ZJ86" s="535"/>
      <c r="ZK86" s="214"/>
      <c r="ZL86" s="214"/>
      <c r="ZM86" s="231"/>
      <c r="ZN86" s="231"/>
      <c r="ACI86" s="534"/>
      <c r="ACJ86" s="534"/>
      <c r="ACK86" s="534"/>
      <c r="ACL86" s="534"/>
      <c r="ACM86" s="534"/>
      <c r="ACN86" s="534"/>
      <c r="ACO86" s="534"/>
      <c r="ACP86" s="534"/>
      <c r="ACQ86" s="534"/>
      <c r="ACR86" s="534"/>
      <c r="ACS86" s="534"/>
      <c r="ACT86" s="534"/>
      <c r="ACU86" s="534"/>
      <c r="ACV86" s="534"/>
      <c r="ACW86" s="534"/>
      <c r="ACX86" s="534"/>
      <c r="ACY86" s="534"/>
      <c r="ACZ86" s="534"/>
      <c r="ADA86" s="534"/>
      <c r="ADB86" s="534"/>
      <c r="ADC86" s="534"/>
      <c r="ADD86" s="534"/>
      <c r="ADE86" s="534"/>
      <c r="ADF86" s="534"/>
      <c r="ADG86" s="534"/>
      <c r="ADH86" s="534"/>
      <c r="ADI86" s="534"/>
      <c r="ADJ86" s="534"/>
      <c r="AEY86" s="536"/>
      <c r="AEZ86" s="536"/>
      <c r="AFA86" s="536"/>
      <c r="AFB86" s="536"/>
      <c r="AKY86" s="232"/>
      <c r="AKZ86" s="232"/>
      <c r="ALA86" s="232"/>
      <c r="ALB86" s="232"/>
      <c r="ALG86" s="537"/>
      <c r="ALH86" s="537"/>
      <c r="ALI86" s="537"/>
      <c r="ALJ86" s="537"/>
      <c r="ALK86" s="537"/>
      <c r="ALL86" s="537"/>
      <c r="ALM86" s="537"/>
      <c r="ALN86" s="537"/>
      <c r="ALO86" s="537"/>
      <c r="ALP86" s="537"/>
      <c r="ALQ86" s="537"/>
      <c r="ALR86" s="537"/>
      <c r="ALS86" s="537"/>
      <c r="ALT86" s="537"/>
      <c r="BSN86" s="536"/>
      <c r="BSO86" s="536"/>
      <c r="BSP86" s="536"/>
      <c r="BSQ86" s="536"/>
      <c r="BSR86" s="536"/>
      <c r="BSS86" s="536"/>
      <c r="BST86" s="536"/>
      <c r="BSU86" s="536"/>
      <c r="BSV86" s="536"/>
      <c r="BSW86" s="536"/>
      <c r="BYB86" s="230"/>
      <c r="BYC86" s="230"/>
      <c r="BYD86" s="143"/>
      <c r="BYE86" s="143"/>
      <c r="BYF86" s="143"/>
      <c r="BYG86" s="143"/>
      <c r="BYH86" s="537"/>
      <c r="BYI86" s="537"/>
      <c r="BYJ86" s="537"/>
      <c r="BYK86" s="537"/>
      <c r="BYZ86" s="536"/>
      <c r="BZA86" s="536"/>
      <c r="BZB86" s="536"/>
      <c r="BZC86" s="536"/>
      <c r="BZD86" s="536"/>
      <c r="BZE86" s="536"/>
      <c r="BZF86" s="536"/>
      <c r="BZG86" s="536"/>
      <c r="BZH86" s="536"/>
      <c r="BZI86" s="536"/>
    </row>
    <row r="87" spans="1:1008 1200:2037" s="321" customFormat="1">
      <c r="A87" s="232"/>
      <c r="B87" s="232"/>
      <c r="C87" s="228"/>
      <c r="D87" s="228"/>
      <c r="E87" s="228"/>
      <c r="F87" s="228"/>
      <c r="G87" s="228"/>
      <c r="H87" s="228"/>
      <c r="I87" s="228"/>
      <c r="J87" s="228"/>
      <c r="K87" s="228"/>
      <c r="L87" s="227"/>
      <c r="M87" s="227"/>
      <c r="N87" s="227"/>
      <c r="O87" s="227"/>
      <c r="P87" s="227"/>
      <c r="Q87" s="227"/>
      <c r="R87" s="227"/>
      <c r="S87" s="227"/>
      <c r="T87" s="227"/>
      <c r="U87" s="227"/>
      <c r="V87" s="227"/>
      <c r="W87" s="227"/>
      <c r="X87" s="227"/>
      <c r="Y87" s="227"/>
      <c r="Z87" s="228"/>
      <c r="AA87" s="228"/>
      <c r="AB87" s="228"/>
      <c r="AC87" s="228"/>
      <c r="AD87" s="228"/>
      <c r="AE87" s="311"/>
      <c r="AF87" s="228"/>
      <c r="AG87" s="228"/>
      <c r="AH87" s="228"/>
      <c r="AI87" s="228"/>
      <c r="AJ87" s="228"/>
      <c r="AK87" s="228"/>
      <c r="AL87" s="228"/>
      <c r="AM87" s="228"/>
      <c r="AN87" s="228"/>
      <c r="AO87" s="228"/>
      <c r="AP87" s="228"/>
      <c r="AQ87" s="228"/>
      <c r="AR87" s="228"/>
      <c r="AS87" s="228"/>
      <c r="AT87" s="228"/>
      <c r="AU87" s="228"/>
      <c r="AV87" s="228"/>
      <c r="AW87" s="228"/>
      <c r="AX87" s="228"/>
      <c r="AY87" s="228"/>
      <c r="AZ87" s="228"/>
      <c r="BA87" s="228"/>
      <c r="BB87" s="228"/>
      <c r="BC87" s="228"/>
      <c r="BD87" s="228"/>
      <c r="BE87" s="228"/>
      <c r="BF87" s="228"/>
      <c r="BG87" s="228"/>
      <c r="BH87" s="424"/>
      <c r="BI87" s="424"/>
      <c r="BJ87" s="424"/>
      <c r="BK87" s="424"/>
      <c r="BL87" s="424"/>
      <c r="BM87" s="424"/>
      <c r="BN87" s="424"/>
      <c r="BO87" s="424"/>
      <c r="BP87" s="424"/>
      <c r="BQ87" s="424"/>
      <c r="BR87" s="424"/>
      <c r="BS87" s="424"/>
      <c r="BT87" s="424"/>
      <c r="BU87" s="424"/>
      <c r="BV87" s="424"/>
      <c r="BW87" s="424"/>
      <c r="BX87" s="424"/>
      <c r="BY87" s="424"/>
      <c r="BZ87" s="424"/>
      <c r="CA87" s="424"/>
      <c r="CB87" s="424"/>
      <c r="CC87" s="424"/>
      <c r="CD87" s="424"/>
      <c r="CE87" s="424"/>
      <c r="CF87" s="424"/>
      <c r="CG87" s="424"/>
      <c r="CH87" s="424"/>
      <c r="CI87" s="424"/>
      <c r="CJ87" s="424"/>
      <c r="CK87" s="424"/>
      <c r="CL87" s="424"/>
      <c r="CM87" s="424"/>
      <c r="CN87" s="424"/>
      <c r="CO87" s="424"/>
      <c r="CP87" s="424"/>
      <c r="CQ87" s="424"/>
      <c r="CR87" s="424"/>
      <c r="CS87" s="424"/>
      <c r="CT87" s="424"/>
      <c r="CU87" s="424"/>
      <c r="CV87" s="424"/>
      <c r="CW87" s="424"/>
      <c r="CX87" s="424"/>
      <c r="CY87" s="424"/>
      <c r="CZ87" s="424"/>
      <c r="DA87" s="424"/>
      <c r="DB87" s="424"/>
      <c r="DC87" s="424"/>
      <c r="DD87" s="424"/>
      <c r="DE87" s="424"/>
      <c r="DF87" s="424"/>
      <c r="DG87" s="424"/>
      <c r="DH87" s="424"/>
      <c r="DI87" s="424"/>
      <c r="DJ87" s="424"/>
      <c r="DK87" s="424"/>
      <c r="DL87" s="424"/>
      <c r="DM87" s="424"/>
      <c r="DN87" s="424"/>
      <c r="DO87" s="424"/>
      <c r="DP87" s="424"/>
      <c r="DQ87" s="424"/>
      <c r="DR87" s="424"/>
      <c r="DS87" s="424"/>
      <c r="DT87" s="424"/>
      <c r="DU87" s="424"/>
      <c r="DV87" s="424"/>
      <c r="DW87" s="424"/>
      <c r="DX87" s="424"/>
      <c r="DY87" s="424"/>
      <c r="DZ87" s="424"/>
      <c r="EA87" s="424"/>
      <c r="EB87" s="424"/>
      <c r="EC87" s="424"/>
      <c r="ED87" s="424"/>
      <c r="EE87" s="424"/>
      <c r="EF87" s="424"/>
      <c r="EG87" s="424"/>
      <c r="EH87" s="424"/>
      <c r="EI87" s="424"/>
      <c r="EJ87" s="424"/>
      <c r="EK87" s="424"/>
      <c r="EL87" s="424"/>
      <c r="EM87" s="424"/>
      <c r="EN87" s="424"/>
      <c r="EO87" s="424"/>
      <c r="EP87" s="424"/>
      <c r="EQ87" s="424"/>
      <c r="ER87" s="424"/>
      <c r="ES87" s="424"/>
      <c r="ET87" s="424"/>
      <c r="EU87" s="424"/>
      <c r="EV87" s="424"/>
      <c r="EW87" s="424"/>
      <c r="EX87" s="424"/>
      <c r="EY87" s="424"/>
      <c r="EZ87" s="424"/>
      <c r="FA87" s="424"/>
      <c r="FB87" s="424"/>
      <c r="FC87" s="424"/>
      <c r="FD87" s="424"/>
      <c r="FE87" s="424"/>
      <c r="FF87" s="424"/>
      <c r="FG87" s="424"/>
      <c r="FH87" s="424"/>
      <c r="FI87" s="424"/>
      <c r="FJ87" s="424"/>
      <c r="FK87" s="424"/>
      <c r="FL87" s="424"/>
      <c r="FM87" s="424"/>
      <c r="FN87" s="424"/>
      <c r="FO87" s="21"/>
      <c r="FP87" s="424"/>
      <c r="FQ87" s="4"/>
      <c r="FR87" s="424"/>
      <c r="FS87" s="424"/>
      <c r="FT87" s="424"/>
      <c r="FU87" s="424"/>
      <c r="FV87" s="424"/>
      <c r="FW87" s="424"/>
      <c r="FX87" s="424"/>
      <c r="FY87" s="424"/>
      <c r="FZ87" s="424"/>
      <c r="GA87" s="424"/>
      <c r="GB87" s="424"/>
      <c r="GC87" s="424"/>
      <c r="GD87" s="424"/>
      <c r="GE87" s="424"/>
      <c r="GF87" s="424"/>
      <c r="GG87" s="424"/>
      <c r="GH87" s="424"/>
      <c r="GI87" s="424"/>
      <c r="GJ87" s="424"/>
      <c r="GK87" s="424"/>
      <c r="GL87" s="424"/>
      <c r="GM87" s="424"/>
      <c r="GN87" s="424"/>
      <c r="GO87" s="424"/>
      <c r="GP87" s="424"/>
      <c r="GQ87" s="424"/>
      <c r="GR87" s="424"/>
      <c r="GS87" s="424"/>
      <c r="GT87" s="424"/>
      <c r="GU87" s="424"/>
      <c r="GV87" s="424"/>
      <c r="GW87" s="424"/>
      <c r="GX87" s="424"/>
      <c r="GY87" s="424"/>
      <c r="GZ87" s="424"/>
      <c r="HA87" s="424"/>
      <c r="HB87" s="424"/>
      <c r="HC87" s="424"/>
      <c r="HD87" s="424"/>
      <c r="HE87" s="424"/>
      <c r="HF87" s="424"/>
      <c r="HG87" s="424"/>
      <c r="HH87" s="424"/>
      <c r="HI87" s="424"/>
      <c r="HJ87" s="424"/>
      <c r="HK87" s="424"/>
      <c r="HL87" s="424"/>
      <c r="HM87" s="424"/>
      <c r="HN87" s="424"/>
      <c r="HO87" s="424"/>
      <c r="HP87" s="424"/>
      <c r="HQ87" s="424"/>
      <c r="HR87" s="424"/>
      <c r="HS87" s="424"/>
      <c r="HT87" s="424"/>
      <c r="HU87" s="424"/>
      <c r="HV87" s="424"/>
      <c r="HW87" s="424"/>
      <c r="HX87" s="424"/>
      <c r="HY87" s="424"/>
      <c r="HZ87" s="424"/>
      <c r="IA87" s="424"/>
      <c r="IB87" s="424"/>
      <c r="IC87" s="424"/>
      <c r="ID87" s="424"/>
      <c r="IE87" s="424"/>
      <c r="IF87" s="424"/>
      <c r="IG87" s="424"/>
      <c r="IH87" s="424"/>
      <c r="II87" s="424"/>
      <c r="IJ87" s="424"/>
      <c r="IK87" s="424"/>
      <c r="IL87" s="424"/>
      <c r="IM87" s="424"/>
      <c r="IN87" s="424"/>
      <c r="IO87" s="424"/>
      <c r="IP87" s="424"/>
      <c r="IQ87" s="424"/>
      <c r="IR87" s="424"/>
      <c r="IS87" s="424"/>
      <c r="IT87" s="424"/>
      <c r="IU87" s="424"/>
      <c r="IV87" s="424"/>
      <c r="IW87" s="424"/>
      <c r="IX87" s="424"/>
      <c r="IY87" s="424"/>
      <c r="IZ87" s="424"/>
      <c r="JA87" s="424"/>
      <c r="JB87" s="424"/>
      <c r="JC87" s="424"/>
      <c r="JD87" s="424"/>
      <c r="JE87" s="424"/>
      <c r="JF87" s="424"/>
      <c r="JG87" s="424"/>
      <c r="JH87" s="424"/>
      <c r="JI87" s="424"/>
      <c r="JJ87" s="424"/>
      <c r="JK87" s="424"/>
      <c r="JL87" s="424"/>
      <c r="JM87" s="424"/>
      <c r="JN87" s="424"/>
      <c r="JO87" s="424"/>
      <c r="JP87" s="424"/>
      <c r="JQ87" s="424"/>
      <c r="JR87" s="424"/>
      <c r="JS87" s="424"/>
      <c r="JT87" s="424"/>
      <c r="JU87" s="424"/>
      <c r="JV87" s="424"/>
      <c r="JW87" s="424"/>
      <c r="JX87" s="424"/>
      <c r="JY87" s="424"/>
      <c r="JZ87" s="424"/>
      <c r="KA87" s="424"/>
      <c r="KV87" s="228"/>
      <c r="KW87" s="228"/>
      <c r="KX87" s="228"/>
      <c r="KY87" s="228"/>
      <c r="KZ87" s="228"/>
      <c r="LA87" s="228"/>
      <c r="LB87" s="228"/>
      <c r="LC87" s="228"/>
      <c r="NJ87" s="424"/>
      <c r="NK87" s="424"/>
      <c r="NL87" s="424"/>
      <c r="NM87" s="424"/>
      <c r="NN87" s="424"/>
      <c r="NO87" s="424"/>
      <c r="NP87" s="424"/>
      <c r="NQ87" s="424"/>
      <c r="NR87" s="424"/>
      <c r="NS87" s="424"/>
      <c r="NT87" s="424"/>
      <c r="NU87" s="228"/>
      <c r="NV87" s="228"/>
      <c r="NW87" s="228"/>
      <c r="NX87" s="228"/>
      <c r="NY87" s="228"/>
      <c r="NZ87" s="228"/>
      <c r="OA87" s="228"/>
      <c r="OB87" s="228"/>
      <c r="OC87" s="228"/>
      <c r="OD87" s="228"/>
      <c r="OE87" s="228"/>
      <c r="OF87" s="228"/>
      <c r="OG87" s="228"/>
      <c r="OH87" s="228"/>
      <c r="OI87" s="228"/>
      <c r="OJ87" s="228"/>
      <c r="OK87" s="424"/>
      <c r="OL87" s="424"/>
      <c r="OM87" s="424"/>
      <c r="ON87" s="424"/>
      <c r="OO87" s="424"/>
      <c r="OP87" s="424"/>
      <c r="OQ87" s="424"/>
      <c r="OR87" s="424"/>
      <c r="OS87" s="424"/>
      <c r="OT87" s="424"/>
      <c r="OU87" s="424"/>
      <c r="OV87" s="424"/>
      <c r="OW87" s="424"/>
      <c r="OX87" s="424"/>
      <c r="OY87" s="424"/>
      <c r="OZ87" s="424"/>
      <c r="PA87" s="424"/>
      <c r="PB87" s="424"/>
      <c r="PC87" s="424"/>
      <c r="PD87" s="424"/>
      <c r="PE87" s="424"/>
      <c r="PF87" s="424"/>
      <c r="PG87" s="424"/>
      <c r="PH87" s="424"/>
      <c r="PI87" s="424"/>
      <c r="PJ87" s="424"/>
      <c r="PK87" s="424"/>
      <c r="PL87" s="424"/>
      <c r="PM87" s="424"/>
      <c r="PN87" s="424"/>
      <c r="PO87" s="424"/>
      <c r="PP87" s="424"/>
      <c r="PQ87" s="424"/>
      <c r="PR87" s="424"/>
      <c r="PS87" s="424"/>
      <c r="PT87" s="424"/>
      <c r="PU87" s="424"/>
      <c r="PV87" s="424"/>
      <c r="PW87" s="424"/>
      <c r="PX87" s="424"/>
      <c r="PY87" s="424"/>
      <c r="PZ87" s="424"/>
      <c r="QA87" s="424"/>
      <c r="QB87" s="424"/>
      <c r="QC87" s="424"/>
      <c r="QD87" s="424"/>
      <c r="QE87" s="424"/>
      <c r="QF87" s="424"/>
      <c r="QG87" s="424"/>
      <c r="QH87" s="424"/>
      <c r="QI87" s="424"/>
      <c r="QJ87" s="424"/>
      <c r="QK87" s="424"/>
      <c r="QL87" s="424"/>
      <c r="QM87" s="424"/>
      <c r="QN87" s="424"/>
      <c r="QO87" s="424"/>
      <c r="QP87" s="424"/>
      <c r="QQ87" s="424"/>
      <c r="QR87" s="424"/>
      <c r="QS87" s="424"/>
      <c r="QT87" s="424"/>
      <c r="QU87" s="424"/>
      <c r="QV87" s="424"/>
      <c r="QW87" s="424"/>
      <c r="QX87" s="424"/>
      <c r="QY87" s="424"/>
      <c r="QZ87" s="424"/>
      <c r="RA87" s="424"/>
      <c r="RB87" s="424"/>
      <c r="RC87" s="424"/>
      <c r="RD87" s="424"/>
      <c r="RE87" s="424"/>
      <c r="RF87" s="424"/>
      <c r="RG87" s="424"/>
      <c r="RH87" s="424"/>
      <c r="RI87" s="424"/>
      <c r="RJ87" s="424"/>
      <c r="RK87" s="424"/>
      <c r="RL87" s="424"/>
      <c r="RM87" s="424"/>
      <c r="RN87" s="424"/>
      <c r="RO87" s="424"/>
      <c r="RP87" s="424"/>
      <c r="RQ87" s="424"/>
      <c r="RR87" s="424"/>
      <c r="RS87" s="424"/>
      <c r="RT87" s="424"/>
      <c r="RU87" s="424"/>
      <c r="RV87" s="424"/>
      <c r="RW87" s="424"/>
      <c r="RX87" s="424"/>
      <c r="RY87" s="424"/>
      <c r="RZ87" s="424"/>
      <c r="SA87" s="424"/>
      <c r="SB87" s="424"/>
      <c r="SC87" s="424"/>
      <c r="SD87" s="424"/>
      <c r="SE87" s="424"/>
      <c r="SF87" s="424"/>
      <c r="SG87" s="424"/>
      <c r="SH87" s="424"/>
      <c r="SI87" s="424"/>
      <c r="SJ87" s="424"/>
      <c r="SK87" s="424"/>
      <c r="SL87" s="424"/>
      <c r="SM87" s="424"/>
      <c r="SN87" s="424"/>
      <c r="SO87" s="424"/>
      <c r="SP87" s="424"/>
      <c r="SQ87" s="424"/>
      <c r="SR87" s="424"/>
      <c r="SS87" s="424"/>
      <c r="ST87" s="424"/>
      <c r="SU87" s="424"/>
      <c r="SV87" s="424"/>
      <c r="SW87" s="424"/>
      <c r="SX87" s="424"/>
      <c r="SY87" s="424"/>
      <c r="SZ87" s="424"/>
      <c r="TA87" s="424"/>
      <c r="TB87" s="424"/>
      <c r="TC87" s="424"/>
      <c r="TD87" s="424"/>
      <c r="TE87" s="424"/>
      <c r="TF87" s="424"/>
      <c r="TG87" s="424"/>
      <c r="TH87" s="424"/>
      <c r="TI87" s="424"/>
      <c r="TJ87" s="424"/>
      <c r="TK87" s="424"/>
      <c r="TL87" s="424"/>
      <c r="TM87" s="424"/>
      <c r="TN87" s="424"/>
      <c r="TO87" s="424"/>
      <c r="TP87" s="424"/>
      <c r="TQ87" s="424"/>
      <c r="TR87" s="424"/>
      <c r="TS87" s="424"/>
      <c r="TT87" s="424"/>
      <c r="TU87" s="424"/>
      <c r="TV87" s="424"/>
      <c r="TW87" s="424"/>
      <c r="TX87" s="424"/>
      <c r="TY87" s="424"/>
      <c r="TZ87" s="424"/>
      <c r="UA87" s="424"/>
      <c r="UB87" s="424"/>
      <c r="UC87" s="424"/>
      <c r="UD87" s="424"/>
      <c r="UE87" s="424"/>
      <c r="UF87" s="424"/>
      <c r="UG87" s="424"/>
      <c r="UH87" s="424"/>
      <c r="UI87" s="424"/>
      <c r="UJ87" s="424"/>
      <c r="UK87" s="424"/>
      <c r="UL87" s="424"/>
      <c r="UM87" s="424"/>
      <c r="UN87" s="424"/>
      <c r="UO87" s="424"/>
      <c r="UP87" s="424"/>
      <c r="UQ87" s="424"/>
      <c r="UR87" s="424"/>
      <c r="US87" s="424"/>
      <c r="UT87" s="424"/>
      <c r="UU87" s="424"/>
      <c r="UV87" s="424"/>
      <c r="UW87" s="424"/>
      <c r="UX87" s="424"/>
      <c r="UY87" s="424"/>
      <c r="UZ87" s="424"/>
      <c r="VA87" s="424"/>
      <c r="VB87" s="424"/>
      <c r="VC87" s="424"/>
      <c r="VD87" s="424"/>
      <c r="VE87" s="424"/>
      <c r="VF87" s="424"/>
      <c r="VG87" s="424"/>
      <c r="VH87" s="424"/>
      <c r="VI87" s="424"/>
      <c r="VJ87" s="424"/>
      <c r="VK87" s="424"/>
      <c r="VL87" s="424"/>
      <c r="VM87" s="424"/>
      <c r="VN87" s="424"/>
      <c r="VO87" s="424"/>
      <c r="VP87" s="424"/>
      <c r="VQ87" s="424"/>
      <c r="VR87" s="424"/>
      <c r="VS87" s="424"/>
      <c r="VT87" s="424"/>
      <c r="VU87" s="424"/>
      <c r="VV87" s="424"/>
      <c r="VW87" s="424"/>
      <c r="VX87" s="424"/>
      <c r="VY87" s="424"/>
      <c r="VZ87" s="424"/>
      <c r="WA87" s="424"/>
      <c r="WB87" s="424"/>
      <c r="WC87" s="424"/>
      <c r="WD87" s="424"/>
      <c r="WE87" s="424"/>
      <c r="WF87" s="424"/>
      <c r="WG87" s="424"/>
      <c r="WH87" s="424"/>
      <c r="WI87" s="424"/>
      <c r="WJ87" s="424"/>
      <c r="WK87" s="424"/>
      <c r="WL87" s="424"/>
      <c r="WM87" s="424"/>
      <c r="WN87" s="424"/>
      <c r="WO87" s="424"/>
      <c r="WP87" s="424"/>
      <c r="WQ87" s="424"/>
      <c r="WR87" s="424"/>
      <c r="WS87" s="424"/>
      <c r="WT87" s="424"/>
      <c r="WU87" s="424"/>
      <c r="WV87" s="424"/>
      <c r="WW87" s="424"/>
      <c r="WX87" s="424"/>
      <c r="WY87" s="424"/>
      <c r="WZ87" s="424"/>
      <c r="XA87" s="424"/>
      <c r="XB87" s="424"/>
      <c r="XC87" s="534"/>
      <c r="XD87" s="534"/>
      <c r="XE87" s="534"/>
      <c r="XF87" s="534"/>
      <c r="XG87" s="534"/>
      <c r="XH87" s="534"/>
      <c r="XI87" s="534"/>
      <c r="XJ87" s="534"/>
      <c r="XK87" s="534"/>
      <c r="XL87" s="534"/>
      <c r="XM87" s="534"/>
      <c r="XN87" s="534"/>
      <c r="XO87" s="534"/>
      <c r="XP87" s="534"/>
      <c r="XQ87" s="534"/>
      <c r="XR87" s="534"/>
      <c r="XS87" s="534"/>
      <c r="XT87" s="534"/>
      <c r="XU87" s="534"/>
      <c r="XV87" s="534"/>
      <c r="XW87" s="534"/>
      <c r="XX87" s="534"/>
      <c r="XY87" s="534"/>
      <c r="XZ87" s="534"/>
      <c r="YA87" s="534"/>
      <c r="YB87" s="534"/>
      <c r="YC87" s="534"/>
      <c r="YD87" s="534"/>
      <c r="YE87" s="534"/>
      <c r="YF87" s="534"/>
      <c r="YG87" s="534"/>
      <c r="YH87" s="534"/>
      <c r="YI87" s="534"/>
      <c r="YJ87" s="534"/>
      <c r="YK87" s="534"/>
      <c r="YL87" s="534"/>
      <c r="YM87" s="534"/>
      <c r="YN87" s="534"/>
      <c r="YO87" s="534"/>
      <c r="YP87" s="534"/>
      <c r="YQ87" s="534"/>
      <c r="YR87" s="534"/>
      <c r="YS87" s="534"/>
      <c r="YT87" s="534"/>
      <c r="YU87" s="534"/>
      <c r="YV87" s="534"/>
      <c r="YW87" s="534"/>
      <c r="YX87" s="534"/>
      <c r="YY87" s="534"/>
      <c r="YZ87" s="534"/>
      <c r="ZA87" s="534"/>
      <c r="ZB87" s="534"/>
      <c r="ZC87" s="534"/>
      <c r="ZD87" s="534"/>
      <c r="ZE87" s="534"/>
      <c r="ZF87" s="534"/>
      <c r="ZG87" s="534"/>
      <c r="ZH87" s="534"/>
      <c r="ZI87" s="534"/>
      <c r="ZJ87" s="535"/>
      <c r="ZK87" s="424"/>
      <c r="ZL87" s="424"/>
      <c r="ZM87" s="424"/>
      <c r="ZN87" s="424"/>
      <c r="AAR87" s="229"/>
      <c r="AAS87" s="229"/>
      <c r="AAT87" s="229"/>
      <c r="AAU87" s="229"/>
      <c r="AAV87" s="229"/>
      <c r="ACI87" s="534"/>
      <c r="ACJ87" s="534"/>
      <c r="ACK87" s="534"/>
      <c r="ACL87" s="534"/>
      <c r="ACM87" s="534"/>
      <c r="ACN87" s="534"/>
      <c r="ACO87" s="534"/>
      <c r="ACP87" s="534"/>
      <c r="ACQ87" s="534"/>
      <c r="ACR87" s="534"/>
      <c r="ACS87" s="534"/>
      <c r="ACT87" s="534"/>
      <c r="ACU87" s="534"/>
      <c r="ACV87" s="534"/>
      <c r="ACW87" s="534"/>
      <c r="ACX87" s="534"/>
      <c r="ACY87" s="534"/>
      <c r="ACZ87" s="534"/>
      <c r="ADA87" s="534"/>
      <c r="ADB87" s="534"/>
      <c r="ADC87" s="534"/>
      <c r="ADD87" s="534"/>
      <c r="ADE87" s="534"/>
      <c r="ADF87" s="534"/>
      <c r="ADG87" s="534"/>
      <c r="ADH87" s="534"/>
      <c r="ADI87" s="534"/>
      <c r="ADJ87" s="534"/>
      <c r="AEP87" s="424"/>
      <c r="AEQ87" s="424"/>
      <c r="AER87" s="424"/>
      <c r="AES87" s="424"/>
      <c r="AET87" s="424"/>
      <c r="AEU87" s="424"/>
      <c r="AEV87" s="424"/>
      <c r="AEW87" s="424"/>
      <c r="AEX87" s="424"/>
      <c r="AEY87" s="536"/>
      <c r="AEZ87" s="536"/>
      <c r="AFA87" s="536"/>
      <c r="AFB87" s="536"/>
      <c r="AFC87" s="232"/>
      <c r="AFD87" s="232"/>
      <c r="AFE87" s="232"/>
      <c r="AFF87" s="232"/>
      <c r="AFG87" s="232"/>
      <c r="AFH87" s="232"/>
      <c r="AFI87" s="232"/>
      <c r="AFJ87" s="232"/>
      <c r="AGN87" s="214"/>
      <c r="AGO87" s="214"/>
      <c r="AGP87" s="214"/>
      <c r="AGQ87" s="58"/>
      <c r="AGR87" s="58"/>
      <c r="AIX87" s="214"/>
      <c r="AIY87" s="214"/>
      <c r="AIZ87" s="214"/>
      <c r="AJA87" s="214"/>
      <c r="AJB87" s="214"/>
      <c r="AJC87" s="214"/>
      <c r="AJD87" s="214"/>
      <c r="AJE87" s="214"/>
      <c r="AJF87" s="214"/>
      <c r="AJG87" s="214"/>
      <c r="AJH87" s="214"/>
      <c r="AJI87" s="214"/>
      <c r="AJJ87" s="214"/>
      <c r="AJK87" s="214"/>
      <c r="AJL87" s="214"/>
      <c r="AJM87" s="214"/>
      <c r="AJN87" s="214"/>
      <c r="AJO87" s="214"/>
      <c r="AJP87" s="214"/>
      <c r="AJQ87" s="214"/>
      <c r="AJR87" s="214"/>
      <c r="AJS87" s="214"/>
      <c r="AJT87" s="214"/>
      <c r="AJU87" s="214"/>
      <c r="AJV87" s="214"/>
      <c r="AJW87" s="214"/>
      <c r="AJX87" s="214"/>
      <c r="AJY87" s="214"/>
      <c r="AJZ87" s="214"/>
      <c r="AKA87" s="214"/>
      <c r="AKB87" s="214"/>
      <c r="AKC87" s="214"/>
      <c r="AKI87" s="214"/>
      <c r="AKJ87" s="214"/>
      <c r="AKK87" s="214"/>
      <c r="AKL87" s="214"/>
      <c r="AKM87" s="214"/>
      <c r="AKN87" s="214"/>
      <c r="AKO87" s="214"/>
      <c r="AKP87" s="214"/>
      <c r="AKQ87" s="214"/>
      <c r="AKR87" s="214"/>
      <c r="AKS87" s="214"/>
      <c r="AKT87" s="214"/>
      <c r="AKY87" s="232"/>
      <c r="AKZ87" s="232"/>
      <c r="ALA87" s="232"/>
      <c r="ALB87" s="232"/>
      <c r="ALG87" s="537"/>
      <c r="ALH87" s="537"/>
      <c r="ALI87" s="537"/>
      <c r="ALJ87" s="537"/>
      <c r="ALK87" s="537"/>
      <c r="ALL87" s="537"/>
      <c r="ALM87" s="537"/>
      <c r="ALN87" s="537"/>
      <c r="ALO87" s="537"/>
      <c r="ALP87" s="537"/>
      <c r="ALQ87" s="537"/>
      <c r="ALR87" s="537"/>
      <c r="ALS87" s="537"/>
      <c r="ALT87" s="537"/>
      <c r="ATD87" s="214"/>
      <c r="ATE87" s="214"/>
      <c r="ATF87" s="214"/>
      <c r="ATG87" s="214"/>
      <c r="ATH87" s="214"/>
      <c r="ATI87" s="214"/>
      <c r="ATJ87" s="214"/>
      <c r="ATK87" s="214"/>
      <c r="ATL87" s="214"/>
      <c r="ATM87" s="214"/>
      <c r="ATN87" s="214"/>
      <c r="ATO87" s="214"/>
      <c r="ATP87" s="214"/>
      <c r="ATQ87" s="214"/>
      <c r="ATR87" s="214"/>
      <c r="ATS87" s="214"/>
      <c r="ATT87" s="214"/>
      <c r="ATU87" s="214"/>
      <c r="ATV87" s="214"/>
      <c r="ATW87" s="424"/>
      <c r="ATX87" s="424"/>
      <c r="ATY87" s="424"/>
      <c r="ATZ87" s="424"/>
      <c r="AUA87" s="424"/>
      <c r="AUB87" s="424"/>
      <c r="AUC87" s="424"/>
      <c r="AUD87" s="424"/>
      <c r="AUE87" s="424"/>
      <c r="AUF87" s="424"/>
      <c r="AUG87" s="424"/>
      <c r="AUH87" s="424"/>
      <c r="AUI87" s="424"/>
      <c r="AUJ87" s="424"/>
      <c r="AUK87" s="214"/>
      <c r="AUL87" s="214"/>
      <c r="AUM87" s="214"/>
      <c r="AUN87" s="214"/>
      <c r="AUO87" s="214"/>
      <c r="AUP87" s="214"/>
      <c r="AUQ87" s="214"/>
      <c r="AUR87" s="214"/>
      <c r="AUS87" s="214"/>
      <c r="AUT87" s="214"/>
      <c r="AUU87" s="214"/>
      <c r="AUV87" s="214"/>
      <c r="AUW87" s="214"/>
      <c r="AUX87" s="214"/>
      <c r="AUY87" s="214"/>
      <c r="AUZ87" s="214"/>
      <c r="AVA87" s="214"/>
      <c r="AVB87" s="214"/>
      <c r="AVC87" s="214"/>
      <c r="AVD87" s="214"/>
      <c r="AVE87" s="214"/>
      <c r="AVF87" s="214"/>
      <c r="AVG87" s="214"/>
      <c r="AVH87" s="214"/>
      <c r="AVI87" s="214"/>
      <c r="AVJ87" s="214"/>
      <c r="AVK87" s="214"/>
      <c r="AVL87" s="214"/>
      <c r="AVM87" s="214"/>
      <c r="AVN87" s="214"/>
      <c r="AVO87" s="214"/>
      <c r="AVP87" s="214"/>
      <c r="AVQ87" s="214"/>
      <c r="AVR87" s="214"/>
      <c r="AVS87" s="214"/>
      <c r="AVT87" s="214"/>
      <c r="AVU87" s="214"/>
      <c r="AVV87" s="214"/>
      <c r="AVW87" s="214"/>
      <c r="AVX87" s="214"/>
      <c r="AVY87" s="214"/>
      <c r="AVZ87" s="214"/>
      <c r="AWA87" s="214"/>
      <c r="AWB87" s="214"/>
      <c r="AWC87" s="214"/>
      <c r="AWD87" s="214"/>
      <c r="AWE87" s="214"/>
      <c r="AWF87" s="214"/>
      <c r="AWG87" s="214"/>
      <c r="AWH87" s="214"/>
      <c r="AWI87" s="214"/>
      <c r="AWJ87" s="214"/>
      <c r="AWK87" s="214"/>
      <c r="AWL87" s="214"/>
      <c r="AWM87" s="214"/>
      <c r="AWN87" s="214"/>
      <c r="AWO87" s="214"/>
      <c r="AWP87" s="214"/>
      <c r="AWQ87" s="214"/>
      <c r="AWR87" s="214"/>
      <c r="AWS87" s="214"/>
      <c r="AWT87" s="214"/>
      <c r="AWU87" s="214"/>
      <c r="AWV87" s="214"/>
      <c r="AWW87" s="214"/>
      <c r="AWX87" s="214"/>
      <c r="AWY87" s="214"/>
      <c r="AWZ87" s="214"/>
      <c r="AXA87" s="214"/>
      <c r="AXB87" s="214"/>
      <c r="AXC87" s="214"/>
      <c r="AXD87" s="214"/>
      <c r="AXE87" s="214"/>
      <c r="AXF87" s="214"/>
      <c r="AXG87" s="214"/>
      <c r="AXH87" s="214"/>
      <c r="AXI87" s="214"/>
      <c r="AXJ87" s="214"/>
      <c r="AXK87" s="214"/>
      <c r="AXL87" s="214"/>
      <c r="AXM87" s="214"/>
      <c r="AXN87" s="214"/>
      <c r="AXO87" s="214"/>
      <c r="AXP87" s="214"/>
      <c r="AXQ87" s="214"/>
      <c r="AXR87" s="214"/>
      <c r="AXS87" s="214"/>
      <c r="AXT87" s="214"/>
      <c r="AXU87" s="214"/>
      <c r="AXV87" s="214"/>
      <c r="AXW87" s="214"/>
      <c r="AXX87" s="214"/>
      <c r="AXY87" s="214"/>
      <c r="AXZ87" s="214"/>
      <c r="AYA87" s="214"/>
      <c r="AYB87" s="214"/>
      <c r="AYC87" s="214"/>
      <c r="AYD87" s="214"/>
      <c r="AYE87" s="214"/>
      <c r="AYF87" s="214"/>
      <c r="AYG87" s="214"/>
      <c r="AYH87" s="214"/>
      <c r="AYI87" s="214"/>
      <c r="AYJ87" s="214"/>
      <c r="AYK87" s="214"/>
      <c r="AYL87" s="214"/>
      <c r="AYM87" s="214"/>
      <c r="AYN87" s="214"/>
      <c r="AYO87" s="214"/>
      <c r="AYP87" s="214"/>
      <c r="AYQ87" s="214"/>
      <c r="AYR87" s="214"/>
      <c r="AYS87" s="214"/>
      <c r="AYT87" s="214"/>
      <c r="AYU87" s="214"/>
      <c r="AYV87" s="214"/>
      <c r="AYW87" s="214"/>
      <c r="AYX87" s="214"/>
      <c r="AYY87" s="214"/>
      <c r="AYZ87" s="214"/>
      <c r="AZA87" s="214"/>
      <c r="AZB87" s="214"/>
      <c r="AZC87" s="214"/>
      <c r="AZD87" s="214"/>
      <c r="AZE87" s="214"/>
      <c r="AZF87" s="214"/>
      <c r="AZG87" s="214"/>
      <c r="AZH87" s="214"/>
      <c r="AZI87" s="214"/>
      <c r="AZJ87" s="214"/>
      <c r="AZK87" s="214"/>
      <c r="AZL87" s="214"/>
      <c r="AZM87" s="214"/>
      <c r="AZN87" s="214"/>
      <c r="AZO87" s="214"/>
      <c r="AZP87" s="214"/>
      <c r="AZQ87" s="214"/>
      <c r="AZR87" s="214"/>
      <c r="AZS87" s="214"/>
      <c r="AZT87" s="214"/>
      <c r="AZU87" s="214"/>
      <c r="AZV87" s="214"/>
      <c r="AZW87" s="214"/>
      <c r="AZX87" s="214"/>
      <c r="AZY87" s="214"/>
      <c r="AZZ87" s="214"/>
      <c r="BAA87" s="214"/>
      <c r="BAB87" s="214"/>
      <c r="BAC87" s="214"/>
      <c r="BAD87" s="214"/>
      <c r="BAE87" s="214"/>
      <c r="BAF87" s="214"/>
      <c r="BAG87" s="214"/>
      <c r="BAH87" s="214"/>
      <c r="BAI87" s="214"/>
      <c r="BAJ87" s="214"/>
      <c r="BAK87" s="214"/>
      <c r="BAL87" s="214"/>
      <c r="BAM87" s="214"/>
      <c r="BAN87" s="214"/>
      <c r="BAO87" s="214"/>
      <c r="BAP87" s="214"/>
      <c r="BAQ87" s="214"/>
      <c r="BAR87" s="214"/>
      <c r="BAS87" s="214"/>
      <c r="BAT87" s="214"/>
      <c r="BAU87" s="214"/>
      <c r="BAV87" s="214"/>
      <c r="BAW87" s="214"/>
      <c r="BAX87" s="214"/>
      <c r="BAY87" s="214"/>
      <c r="BAZ87" s="214"/>
      <c r="BBA87" s="214"/>
      <c r="BBB87" s="214"/>
      <c r="BBC87" s="214"/>
      <c r="BBD87" s="214"/>
      <c r="BBE87" s="214"/>
      <c r="BBF87" s="214"/>
      <c r="BBG87" s="214"/>
      <c r="BBH87" s="214"/>
      <c r="BBI87" s="214"/>
      <c r="BBJ87" s="214"/>
      <c r="BBK87" s="214"/>
      <c r="BBL87" s="214"/>
      <c r="BBM87" s="214"/>
      <c r="BBN87" s="214"/>
      <c r="BBO87" s="214"/>
      <c r="BBP87" s="214"/>
      <c r="BBQ87" s="214"/>
      <c r="BBR87" s="214"/>
      <c r="BBS87" s="214"/>
      <c r="BBT87" s="214"/>
      <c r="BBU87" s="214"/>
      <c r="BBV87" s="214"/>
      <c r="BBW87" s="214"/>
      <c r="BBX87" s="214"/>
      <c r="BBY87" s="214"/>
      <c r="BBZ87" s="214"/>
      <c r="BCA87" s="214"/>
      <c r="BCB87" s="214"/>
      <c r="BCC87" s="214"/>
      <c r="BCD87" s="214"/>
      <c r="BCE87" s="214"/>
      <c r="BCF87" s="214"/>
      <c r="BCG87" s="214"/>
      <c r="BCH87" s="214"/>
      <c r="BCI87" s="214"/>
      <c r="BCJ87" s="214"/>
      <c r="BCK87" s="214"/>
      <c r="BCL87" s="214"/>
      <c r="BCM87" s="214"/>
      <c r="BCN87" s="214"/>
      <c r="BCO87" s="214"/>
      <c r="BCP87" s="214"/>
      <c r="BCQ87" s="214"/>
      <c r="BCR87" s="214"/>
      <c r="BCS87" s="214"/>
      <c r="BCT87" s="214"/>
      <c r="BCU87" s="214"/>
      <c r="BCV87" s="214"/>
      <c r="BCW87" s="214"/>
      <c r="BCX87" s="214"/>
      <c r="BCY87" s="214"/>
      <c r="BCZ87" s="214"/>
      <c r="BDA87" s="214"/>
      <c r="BDB87" s="214"/>
      <c r="BDC87" s="214"/>
      <c r="BDD87" s="214"/>
      <c r="BDE87" s="214"/>
      <c r="BDF87" s="214"/>
      <c r="BDG87" s="214"/>
      <c r="BDH87" s="214"/>
      <c r="BDI87" s="214"/>
      <c r="BDJ87" s="214"/>
      <c r="BDK87" s="214"/>
      <c r="BDL87" s="214"/>
      <c r="BDM87" s="214"/>
      <c r="BDN87" s="214"/>
      <c r="BDO87" s="214"/>
      <c r="BDP87" s="214"/>
      <c r="BDQ87" s="214"/>
      <c r="BDR87" s="214"/>
      <c r="BDS87" s="214"/>
      <c r="BDT87" s="214"/>
      <c r="BDU87" s="214"/>
      <c r="BDV87" s="214"/>
      <c r="BDW87" s="214"/>
      <c r="BDX87" s="214"/>
      <c r="BDY87" s="214"/>
      <c r="BDZ87" s="214"/>
      <c r="BEA87" s="214"/>
      <c r="BEB87" s="214"/>
      <c r="BEC87" s="214"/>
      <c r="BED87" s="214"/>
      <c r="BEE87" s="214"/>
      <c r="BEF87" s="214"/>
      <c r="BEG87" s="214"/>
      <c r="BEH87" s="214"/>
      <c r="BEI87" s="214"/>
      <c r="BEJ87" s="214"/>
      <c r="BEK87" s="214"/>
      <c r="BEL87" s="214"/>
      <c r="BEM87" s="214"/>
      <c r="BEN87" s="214"/>
      <c r="BEO87" s="214"/>
      <c r="BEP87" s="214"/>
      <c r="BEQ87" s="214"/>
      <c r="BER87" s="214"/>
      <c r="BES87" s="214"/>
      <c r="BET87" s="214"/>
      <c r="BEU87" s="214"/>
      <c r="BEV87" s="214"/>
      <c r="BEW87" s="214"/>
      <c r="BEX87" s="214"/>
      <c r="BEY87" s="214"/>
      <c r="BEZ87" s="214"/>
      <c r="BFA87" s="214"/>
      <c r="BFB87" s="214"/>
      <c r="BFC87" s="214"/>
      <c r="BFD87" s="214"/>
      <c r="BFE87" s="214"/>
      <c r="BFF87" s="214"/>
      <c r="BFG87" s="214"/>
      <c r="BFH87" s="214"/>
      <c r="BFI87" s="214"/>
      <c r="BFJ87" s="214"/>
      <c r="BFK87" s="214"/>
      <c r="BFL87" s="214"/>
      <c r="BFM87" s="214"/>
      <c r="BFN87" s="214"/>
      <c r="BFO87" s="214"/>
      <c r="BFP87" s="214"/>
      <c r="BFQ87" s="214"/>
      <c r="BFR87" s="214"/>
      <c r="BFS87" s="214"/>
      <c r="BFT87" s="214"/>
      <c r="BFU87" s="214"/>
      <c r="BFV87" s="214"/>
      <c r="BFW87" s="214"/>
      <c r="BFX87" s="214"/>
      <c r="BFY87" s="214"/>
      <c r="BFZ87" s="214"/>
      <c r="BGA87" s="214"/>
      <c r="BGB87" s="214"/>
      <c r="BGC87" s="214"/>
      <c r="BGD87" s="214"/>
      <c r="BGE87" s="214"/>
      <c r="BGF87" s="214"/>
      <c r="BGG87" s="214"/>
      <c r="BGH87" s="214"/>
      <c r="BGI87" s="214"/>
      <c r="BGJ87" s="214"/>
      <c r="BGK87" s="214"/>
      <c r="BGL87" s="214"/>
      <c r="BGM87" s="214"/>
      <c r="BGN87" s="214"/>
      <c r="BGO87" s="214"/>
      <c r="BGP87" s="214"/>
      <c r="BGQ87" s="214"/>
      <c r="BGR87" s="214"/>
      <c r="BGS87" s="214"/>
      <c r="BGT87" s="214"/>
      <c r="BGU87" s="214"/>
      <c r="BGV87" s="214"/>
      <c r="BGW87" s="214"/>
      <c r="BGX87" s="214"/>
      <c r="BGY87" s="214"/>
      <c r="BGZ87" s="214"/>
      <c r="BHA87" s="214"/>
      <c r="BHB87" s="214"/>
      <c r="BLM87" s="424"/>
      <c r="BLN87" s="424"/>
      <c r="BLO87" s="424"/>
      <c r="BLP87" s="424"/>
      <c r="BLQ87" s="424"/>
      <c r="BLR87" s="424"/>
      <c r="BLS87" s="424"/>
      <c r="BLT87" s="424"/>
      <c r="BLU87" s="424"/>
      <c r="BLV87" s="424"/>
      <c r="BLW87" s="424"/>
      <c r="BLX87" s="424"/>
      <c r="BLY87" s="424"/>
      <c r="BLZ87" s="424"/>
      <c r="BMA87" s="424"/>
      <c r="BMB87" s="424"/>
      <c r="BMC87" s="424"/>
      <c r="BMD87" s="424"/>
      <c r="BME87" s="424"/>
      <c r="BMF87" s="424"/>
      <c r="BSL87" s="228"/>
      <c r="BSM87" s="228"/>
      <c r="BSN87" s="536"/>
      <c r="BSO87" s="536"/>
      <c r="BSP87" s="536"/>
      <c r="BSQ87" s="536"/>
      <c r="BSR87" s="536"/>
      <c r="BSS87" s="536"/>
      <c r="BST87" s="536"/>
      <c r="BSU87" s="536"/>
      <c r="BSV87" s="536"/>
      <c r="BSW87" s="536"/>
      <c r="BTN87" s="214"/>
      <c r="BTO87" s="214"/>
      <c r="BTP87" s="214"/>
      <c r="BTQ87" s="214"/>
      <c r="BTR87" s="214"/>
      <c r="BTS87" s="214"/>
      <c r="BTT87" s="214"/>
      <c r="BTU87" s="214"/>
      <c r="BTV87" s="214"/>
      <c r="BTW87" s="214"/>
      <c r="BTX87" s="214"/>
      <c r="BTY87" s="214"/>
      <c r="BTZ87" s="214"/>
      <c r="BUA87" s="214"/>
      <c r="BUB87" s="214"/>
      <c r="BUC87" s="214"/>
      <c r="BUD87" s="214"/>
      <c r="BUE87" s="214"/>
      <c r="BUF87" s="214"/>
      <c r="BUG87" s="214"/>
      <c r="BUH87" s="214"/>
      <c r="BUI87" s="214"/>
      <c r="BUJ87" s="214"/>
      <c r="BUK87" s="214"/>
      <c r="BUL87" s="214"/>
      <c r="BUM87" s="214"/>
      <c r="BYB87" s="230"/>
      <c r="BYC87" s="230"/>
      <c r="BYD87" s="143"/>
      <c r="BYE87" s="143"/>
      <c r="BYF87" s="143"/>
      <c r="BYG87" s="143"/>
      <c r="BYH87" s="537"/>
      <c r="BYI87" s="537"/>
      <c r="BYJ87" s="537"/>
      <c r="BYK87" s="537"/>
      <c r="BYZ87" s="536"/>
      <c r="BZA87" s="536"/>
      <c r="BZB87" s="536"/>
      <c r="BZC87" s="536"/>
      <c r="BZD87" s="536"/>
      <c r="BZE87" s="536"/>
      <c r="BZF87" s="536"/>
      <c r="BZG87" s="536"/>
      <c r="BZH87" s="536"/>
      <c r="BZI87" s="536"/>
    </row>
    <row r="88" spans="1:1008 1200:2037" s="321" customFormat="1">
      <c r="A88" s="232"/>
      <c r="B88" s="232"/>
      <c r="C88" s="228"/>
      <c r="D88" s="228"/>
      <c r="E88" s="228"/>
      <c r="F88" s="228"/>
      <c r="G88" s="228"/>
      <c r="H88" s="228"/>
      <c r="I88" s="228"/>
      <c r="J88" s="228"/>
      <c r="K88" s="228"/>
      <c r="L88" s="227"/>
      <c r="M88" s="227"/>
      <c r="N88" s="227"/>
      <c r="O88" s="227"/>
      <c r="P88" s="227"/>
      <c r="Q88" s="227"/>
      <c r="R88" s="227"/>
      <c r="S88" s="227"/>
      <c r="T88" s="227"/>
      <c r="U88" s="227"/>
      <c r="V88" s="227"/>
      <c r="W88" s="227"/>
      <c r="X88" s="227"/>
      <c r="Y88" s="227"/>
      <c r="Z88" s="228"/>
      <c r="AA88" s="228"/>
      <c r="AB88" s="228"/>
      <c r="AC88" s="228"/>
      <c r="AD88" s="228"/>
      <c r="AE88" s="311"/>
      <c r="AF88" s="228"/>
      <c r="AG88" s="228"/>
      <c r="AH88" s="228"/>
      <c r="AI88" s="228"/>
      <c r="AJ88" s="228"/>
      <c r="AK88" s="228"/>
      <c r="AL88" s="228"/>
      <c r="AM88" s="228"/>
      <c r="AN88" s="228"/>
      <c r="AO88" s="228"/>
      <c r="AP88" s="228"/>
      <c r="AQ88" s="228"/>
      <c r="AR88" s="228"/>
      <c r="AS88" s="228"/>
      <c r="AT88" s="228"/>
      <c r="AU88" s="228"/>
      <c r="AV88" s="228"/>
      <c r="AW88" s="228"/>
      <c r="AX88" s="228"/>
      <c r="AY88" s="228"/>
      <c r="AZ88" s="228"/>
      <c r="BA88" s="228"/>
      <c r="BB88" s="228"/>
      <c r="BC88" s="228"/>
      <c r="BD88" s="228"/>
      <c r="BE88" s="228"/>
      <c r="BF88" s="228"/>
      <c r="BG88" s="228"/>
      <c r="BH88" s="424"/>
      <c r="BI88" s="424"/>
      <c r="BJ88" s="424"/>
      <c r="BK88" s="424"/>
      <c r="BL88" s="424"/>
      <c r="BM88" s="424"/>
      <c r="BN88" s="424"/>
      <c r="BO88" s="424"/>
      <c r="BP88" s="424"/>
      <c r="BQ88" s="424"/>
      <c r="BR88" s="424"/>
      <c r="BS88" s="424"/>
      <c r="BT88" s="424"/>
      <c r="BU88" s="424"/>
      <c r="BV88" s="424"/>
      <c r="BW88" s="424"/>
      <c r="BX88" s="424"/>
      <c r="BY88" s="424"/>
      <c r="BZ88" s="424"/>
      <c r="CA88" s="424"/>
      <c r="CB88" s="424"/>
      <c r="CC88" s="424"/>
      <c r="CD88" s="424"/>
      <c r="CE88" s="424"/>
      <c r="CF88" s="424"/>
      <c r="CG88" s="424"/>
      <c r="CH88" s="424"/>
      <c r="CI88" s="424"/>
      <c r="CJ88" s="424"/>
      <c r="CK88" s="424"/>
      <c r="CL88" s="424"/>
      <c r="CM88" s="424"/>
      <c r="CN88" s="424"/>
      <c r="CO88" s="424"/>
      <c r="CP88" s="424"/>
      <c r="CQ88" s="424"/>
      <c r="CR88" s="424"/>
      <c r="CS88" s="424"/>
      <c r="CT88" s="424"/>
      <c r="CU88" s="424"/>
      <c r="CV88" s="424"/>
      <c r="CW88" s="424"/>
      <c r="CX88" s="424"/>
      <c r="CY88" s="424"/>
      <c r="CZ88" s="424"/>
      <c r="DA88" s="424"/>
      <c r="DB88" s="424"/>
      <c r="DC88" s="424"/>
      <c r="DD88" s="424"/>
      <c r="DE88" s="424"/>
      <c r="DF88" s="424"/>
      <c r="DG88" s="424"/>
      <c r="DH88" s="424"/>
      <c r="DI88" s="424"/>
      <c r="DJ88" s="424"/>
      <c r="DK88" s="424"/>
      <c r="DL88" s="424"/>
      <c r="DM88" s="424"/>
      <c r="DN88" s="424"/>
      <c r="DO88" s="424"/>
      <c r="DP88" s="424"/>
      <c r="DQ88" s="424"/>
      <c r="DR88" s="424"/>
      <c r="DS88" s="424"/>
      <c r="DT88" s="424"/>
      <c r="DU88" s="424"/>
      <c r="DV88" s="424"/>
      <c r="DW88" s="424"/>
      <c r="DX88" s="424"/>
      <c r="DY88" s="424"/>
      <c r="DZ88" s="424"/>
      <c r="EA88" s="424"/>
      <c r="EB88" s="424"/>
      <c r="EC88" s="424"/>
      <c r="ED88" s="424"/>
      <c r="EE88" s="424"/>
      <c r="EF88" s="424"/>
      <c r="EG88" s="424"/>
      <c r="EH88" s="424"/>
      <c r="EI88" s="424"/>
      <c r="EJ88" s="424"/>
      <c r="EK88" s="424"/>
      <c r="EL88" s="424"/>
      <c r="EM88" s="424"/>
      <c r="EN88" s="424"/>
      <c r="EO88" s="424"/>
      <c r="EP88" s="424"/>
      <c r="EQ88" s="424"/>
      <c r="ER88" s="424"/>
      <c r="ES88" s="424"/>
      <c r="ET88" s="424"/>
      <c r="EU88" s="424"/>
      <c r="EV88" s="424"/>
      <c r="EW88" s="424"/>
      <c r="EX88" s="424"/>
      <c r="EY88" s="424"/>
      <c r="EZ88" s="424"/>
      <c r="FA88" s="424"/>
      <c r="FB88" s="424"/>
      <c r="FC88" s="424"/>
      <c r="FD88" s="424"/>
      <c r="FE88" s="424"/>
      <c r="FF88" s="424"/>
      <c r="FG88" s="424"/>
      <c r="FH88" s="424"/>
      <c r="FI88" s="424"/>
      <c r="FJ88" s="424"/>
      <c r="FK88" s="424"/>
      <c r="FL88" s="424"/>
      <c r="FM88" s="424"/>
      <c r="FN88" s="424"/>
      <c r="FO88" s="21"/>
      <c r="FP88" s="424"/>
      <c r="FQ88" s="4"/>
      <c r="FR88" s="424"/>
      <c r="FS88" s="424"/>
      <c r="FT88" s="424"/>
      <c r="FU88" s="424"/>
      <c r="FV88" s="424"/>
      <c r="FW88" s="424"/>
      <c r="FX88" s="424"/>
      <c r="FY88" s="424"/>
      <c r="FZ88" s="424"/>
      <c r="GA88" s="424"/>
      <c r="GB88" s="424"/>
      <c r="GC88" s="424"/>
      <c r="GD88" s="424"/>
      <c r="GE88" s="424"/>
      <c r="GF88" s="424"/>
      <c r="GG88" s="424"/>
      <c r="GH88" s="424"/>
      <c r="GI88" s="424"/>
      <c r="GJ88" s="424"/>
      <c r="GK88" s="424"/>
      <c r="GL88" s="424"/>
      <c r="GM88" s="424"/>
      <c r="GN88" s="424"/>
      <c r="GO88" s="424"/>
      <c r="GP88" s="424"/>
      <c r="GQ88" s="424"/>
      <c r="GR88" s="424"/>
      <c r="GS88" s="424"/>
      <c r="GT88" s="424"/>
      <c r="GU88" s="424"/>
      <c r="GV88" s="424"/>
      <c r="GW88" s="424"/>
      <c r="GX88" s="424"/>
      <c r="GY88" s="424"/>
      <c r="GZ88" s="424"/>
      <c r="HA88" s="424"/>
      <c r="HB88" s="424"/>
      <c r="HC88" s="424"/>
      <c r="HD88" s="424"/>
      <c r="HE88" s="424"/>
      <c r="HF88" s="424"/>
      <c r="HG88" s="424"/>
      <c r="HH88" s="424"/>
      <c r="HI88" s="424"/>
      <c r="HJ88" s="424"/>
      <c r="HK88" s="424"/>
      <c r="HL88" s="424"/>
      <c r="HM88" s="424"/>
      <c r="HN88" s="424"/>
      <c r="HO88" s="424"/>
      <c r="HP88" s="424"/>
      <c r="HQ88" s="424"/>
      <c r="HR88" s="424"/>
      <c r="HS88" s="424"/>
      <c r="HT88" s="424"/>
      <c r="HU88" s="424"/>
      <c r="HV88" s="424"/>
      <c r="HW88" s="424"/>
      <c r="HX88" s="424"/>
      <c r="HY88" s="424"/>
      <c r="HZ88" s="424"/>
      <c r="IA88" s="424"/>
      <c r="IB88" s="424"/>
      <c r="IC88" s="424"/>
      <c r="ID88" s="424"/>
      <c r="IE88" s="424"/>
      <c r="IF88" s="424"/>
      <c r="IG88" s="424"/>
      <c r="IH88" s="424"/>
      <c r="II88" s="424"/>
      <c r="IJ88" s="424"/>
      <c r="IK88" s="424"/>
      <c r="IL88" s="424"/>
      <c r="IM88" s="424"/>
      <c r="IN88" s="424"/>
      <c r="IO88" s="424"/>
      <c r="IP88" s="424"/>
      <c r="IQ88" s="424"/>
      <c r="IR88" s="424"/>
      <c r="IS88" s="424"/>
      <c r="IT88" s="424"/>
      <c r="IU88" s="424"/>
      <c r="IV88" s="424"/>
      <c r="IW88" s="424"/>
      <c r="IX88" s="424"/>
      <c r="IY88" s="424"/>
      <c r="IZ88" s="424"/>
      <c r="JA88" s="424"/>
      <c r="JB88" s="424"/>
      <c r="JC88" s="424"/>
      <c r="JD88" s="424"/>
      <c r="JE88" s="424"/>
      <c r="JF88" s="424"/>
      <c r="JG88" s="424"/>
      <c r="JH88" s="424"/>
      <c r="JI88" s="424"/>
      <c r="JJ88" s="424"/>
      <c r="JK88" s="424"/>
      <c r="JL88" s="424"/>
      <c r="JM88" s="424"/>
      <c r="JN88" s="424"/>
      <c r="JO88" s="424"/>
      <c r="JP88" s="424"/>
      <c r="JQ88" s="424"/>
      <c r="JR88" s="424"/>
      <c r="JS88" s="424"/>
      <c r="JT88" s="424"/>
      <c r="JU88" s="424"/>
      <c r="JV88" s="424"/>
      <c r="JW88" s="424"/>
      <c r="JX88" s="424"/>
      <c r="JY88" s="424"/>
      <c r="JZ88" s="424"/>
      <c r="KA88" s="424"/>
      <c r="KV88" s="228"/>
      <c r="KW88" s="228"/>
      <c r="KX88" s="228"/>
      <c r="KY88" s="228"/>
      <c r="KZ88" s="228"/>
      <c r="LA88" s="228"/>
      <c r="LB88" s="228"/>
      <c r="LC88" s="228"/>
      <c r="NJ88" s="424"/>
      <c r="NK88" s="424"/>
      <c r="NL88" s="424"/>
      <c r="NM88" s="424"/>
      <c r="NN88" s="424"/>
      <c r="NO88" s="424"/>
      <c r="NP88" s="424"/>
      <c r="NQ88" s="424"/>
      <c r="NR88" s="424"/>
      <c r="NS88" s="424"/>
      <c r="NT88" s="424"/>
      <c r="NU88" s="228"/>
      <c r="NV88" s="228"/>
      <c r="NW88" s="228"/>
      <c r="NX88" s="228"/>
      <c r="NY88" s="228"/>
      <c r="NZ88" s="228"/>
      <c r="OA88" s="228"/>
      <c r="OB88" s="228"/>
      <c r="OC88" s="228"/>
      <c r="OD88" s="228"/>
      <c r="OE88" s="228"/>
      <c r="OF88" s="228"/>
      <c r="OG88" s="228"/>
      <c r="OH88" s="228"/>
      <c r="OI88" s="228"/>
      <c r="OJ88" s="228"/>
      <c r="OK88" s="424"/>
      <c r="OL88" s="424"/>
      <c r="OM88" s="424"/>
      <c r="ON88" s="424"/>
      <c r="OO88" s="424"/>
      <c r="OP88" s="424"/>
      <c r="OQ88" s="424"/>
      <c r="OR88" s="424"/>
      <c r="OS88" s="424"/>
      <c r="OT88" s="424"/>
      <c r="OU88" s="424"/>
      <c r="OV88" s="424"/>
      <c r="OW88" s="424"/>
      <c r="OX88" s="424"/>
      <c r="OY88" s="424"/>
      <c r="OZ88" s="424"/>
      <c r="PA88" s="424"/>
      <c r="PB88" s="424"/>
      <c r="PC88" s="424"/>
      <c r="PD88" s="424"/>
      <c r="PE88" s="424"/>
      <c r="PF88" s="424"/>
      <c r="PG88" s="424"/>
      <c r="PH88" s="424"/>
      <c r="PI88" s="424"/>
      <c r="PJ88" s="424"/>
      <c r="PK88" s="424"/>
      <c r="PL88" s="424"/>
      <c r="PM88" s="424"/>
      <c r="PN88" s="424"/>
      <c r="PO88" s="424"/>
      <c r="PP88" s="424"/>
      <c r="PQ88" s="424"/>
      <c r="PR88" s="424"/>
      <c r="PS88" s="424"/>
      <c r="PT88" s="424"/>
      <c r="PU88" s="424"/>
      <c r="PV88" s="424"/>
      <c r="PW88" s="424"/>
      <c r="PX88" s="424"/>
      <c r="PY88" s="424"/>
      <c r="PZ88" s="424"/>
      <c r="QA88" s="424"/>
      <c r="QB88" s="424"/>
      <c r="QC88" s="424"/>
      <c r="QD88" s="424"/>
      <c r="QE88" s="424"/>
      <c r="QF88" s="424"/>
      <c r="QG88" s="424"/>
      <c r="QH88" s="424"/>
      <c r="QI88" s="424"/>
      <c r="QJ88" s="424"/>
      <c r="QK88" s="424"/>
      <c r="QL88" s="424"/>
      <c r="QM88" s="424"/>
      <c r="QN88" s="424"/>
      <c r="QO88" s="424"/>
      <c r="QP88" s="424"/>
      <c r="QQ88" s="424"/>
      <c r="QR88" s="424"/>
      <c r="QS88" s="424"/>
      <c r="QT88" s="424"/>
      <c r="QU88" s="424"/>
      <c r="QV88" s="424"/>
      <c r="QW88" s="424"/>
      <c r="QX88" s="424"/>
      <c r="QY88" s="424"/>
      <c r="QZ88" s="424"/>
      <c r="RA88" s="424"/>
      <c r="RB88" s="424"/>
      <c r="RC88" s="424"/>
      <c r="RD88" s="424"/>
      <c r="RE88" s="424"/>
      <c r="RF88" s="424"/>
      <c r="RG88" s="424"/>
      <c r="RH88" s="424"/>
      <c r="RI88" s="424"/>
      <c r="RJ88" s="424"/>
      <c r="RK88" s="424"/>
      <c r="RL88" s="424"/>
      <c r="RM88" s="424"/>
      <c r="RN88" s="424"/>
      <c r="RO88" s="424"/>
      <c r="RP88" s="424"/>
      <c r="RQ88" s="424"/>
      <c r="RR88" s="424"/>
      <c r="RS88" s="424"/>
      <c r="RT88" s="424"/>
      <c r="RU88" s="424"/>
      <c r="RV88" s="424"/>
      <c r="RW88" s="424"/>
      <c r="RX88" s="424"/>
      <c r="RY88" s="424"/>
      <c r="RZ88" s="424"/>
      <c r="SA88" s="424"/>
      <c r="SB88" s="424"/>
      <c r="SC88" s="424"/>
      <c r="SD88" s="424"/>
      <c r="SE88" s="424"/>
      <c r="SF88" s="424"/>
      <c r="SG88" s="424"/>
      <c r="SH88" s="424"/>
      <c r="SI88" s="424"/>
      <c r="SJ88" s="424"/>
      <c r="SK88" s="424"/>
      <c r="SL88" s="424"/>
      <c r="SM88" s="424"/>
      <c r="SN88" s="424"/>
      <c r="SO88" s="424"/>
      <c r="SP88" s="424"/>
      <c r="SQ88" s="424"/>
      <c r="SR88" s="424"/>
      <c r="SS88" s="424"/>
      <c r="ST88" s="424"/>
      <c r="SU88" s="424"/>
      <c r="SV88" s="424"/>
      <c r="SW88" s="424"/>
      <c r="SX88" s="424"/>
      <c r="SY88" s="424"/>
      <c r="SZ88" s="424"/>
      <c r="TA88" s="424"/>
      <c r="TB88" s="424"/>
      <c r="TC88" s="424"/>
      <c r="TD88" s="424"/>
      <c r="TE88" s="424"/>
      <c r="TF88" s="424"/>
      <c r="TG88" s="424"/>
      <c r="TH88" s="424"/>
      <c r="TI88" s="424"/>
      <c r="TJ88" s="424"/>
      <c r="TK88" s="424"/>
      <c r="TL88" s="424"/>
      <c r="TM88" s="424"/>
      <c r="TN88" s="424"/>
      <c r="TO88" s="424"/>
      <c r="TP88" s="424"/>
      <c r="TQ88" s="424"/>
      <c r="TR88" s="424"/>
      <c r="TS88" s="424"/>
      <c r="TT88" s="424"/>
      <c r="TU88" s="424"/>
      <c r="TV88" s="424"/>
      <c r="TW88" s="424"/>
      <c r="TX88" s="424"/>
      <c r="TY88" s="424"/>
      <c r="TZ88" s="424"/>
      <c r="UA88" s="424"/>
      <c r="UB88" s="424"/>
      <c r="UC88" s="424"/>
      <c r="UD88" s="424"/>
      <c r="UE88" s="424"/>
      <c r="UF88" s="424"/>
      <c r="UG88" s="424"/>
      <c r="UH88" s="424"/>
      <c r="UI88" s="424"/>
      <c r="UJ88" s="424"/>
      <c r="UK88" s="424"/>
      <c r="UL88" s="424"/>
      <c r="UM88" s="424"/>
      <c r="UN88" s="424"/>
      <c r="UO88" s="424"/>
      <c r="UP88" s="424"/>
      <c r="UQ88" s="424"/>
      <c r="UR88" s="424"/>
      <c r="US88" s="424"/>
      <c r="UT88" s="424"/>
      <c r="UU88" s="424"/>
      <c r="UV88" s="424"/>
      <c r="UW88" s="424"/>
      <c r="UX88" s="424"/>
      <c r="UY88" s="424"/>
      <c r="UZ88" s="424"/>
      <c r="VA88" s="424"/>
      <c r="VB88" s="424"/>
      <c r="VC88" s="424"/>
      <c r="VD88" s="424"/>
      <c r="VE88" s="424"/>
      <c r="VF88" s="424"/>
      <c r="VG88" s="424"/>
      <c r="VH88" s="424"/>
      <c r="VI88" s="424"/>
      <c r="VJ88" s="424"/>
      <c r="VK88" s="424"/>
      <c r="VL88" s="424"/>
      <c r="VM88" s="424"/>
      <c r="VN88" s="424"/>
      <c r="VO88" s="424"/>
      <c r="VP88" s="424"/>
      <c r="VQ88" s="424"/>
      <c r="VR88" s="424"/>
      <c r="VS88" s="424"/>
      <c r="VT88" s="424"/>
      <c r="VU88" s="424"/>
      <c r="VV88" s="424"/>
      <c r="VW88" s="424"/>
      <c r="VX88" s="424"/>
      <c r="VY88" s="424"/>
      <c r="VZ88" s="424"/>
      <c r="WA88" s="424"/>
      <c r="WB88" s="424"/>
      <c r="WC88" s="424"/>
      <c r="WD88" s="424"/>
      <c r="WE88" s="424"/>
      <c r="WF88" s="424"/>
      <c r="WG88" s="424"/>
      <c r="WH88" s="424"/>
      <c r="WI88" s="424"/>
      <c r="WJ88" s="424"/>
      <c r="WK88" s="424"/>
      <c r="WL88" s="424"/>
      <c r="WM88" s="424"/>
      <c r="WN88" s="424"/>
      <c r="WO88" s="424"/>
      <c r="WP88" s="424"/>
      <c r="WQ88" s="424"/>
      <c r="WR88" s="424"/>
      <c r="WS88" s="424"/>
      <c r="WT88" s="424"/>
      <c r="WU88" s="424"/>
      <c r="WV88" s="424"/>
      <c r="WW88" s="424"/>
      <c r="WX88" s="424"/>
      <c r="WY88" s="424"/>
      <c r="WZ88" s="424"/>
      <c r="XA88" s="424"/>
      <c r="XB88" s="424"/>
      <c r="XC88" s="534"/>
      <c r="XD88" s="534"/>
      <c r="XE88" s="534"/>
      <c r="XF88" s="534"/>
      <c r="XG88" s="534"/>
      <c r="XH88" s="534"/>
      <c r="XI88" s="534"/>
      <c r="XJ88" s="534"/>
      <c r="XK88" s="534"/>
      <c r="XL88" s="534"/>
      <c r="XM88" s="534"/>
      <c r="XN88" s="534"/>
      <c r="XO88" s="534"/>
      <c r="XP88" s="534"/>
      <c r="XQ88" s="534"/>
      <c r="XR88" s="534"/>
      <c r="XS88" s="534"/>
      <c r="XT88" s="534"/>
      <c r="XU88" s="534"/>
      <c r="XV88" s="534"/>
      <c r="XW88" s="534"/>
      <c r="XX88" s="534"/>
      <c r="XY88" s="534"/>
      <c r="XZ88" s="534"/>
      <c r="YA88" s="534"/>
      <c r="YB88" s="534"/>
      <c r="YC88" s="534"/>
      <c r="YD88" s="534"/>
      <c r="YE88" s="534"/>
      <c r="YF88" s="534"/>
      <c r="YG88" s="534"/>
      <c r="YH88" s="534"/>
      <c r="YI88" s="534"/>
      <c r="YJ88" s="534"/>
      <c r="YK88" s="534"/>
      <c r="YL88" s="534"/>
      <c r="YM88" s="534"/>
      <c r="YN88" s="534"/>
      <c r="YO88" s="534"/>
      <c r="YP88" s="534"/>
      <c r="YQ88" s="534"/>
      <c r="YR88" s="534"/>
      <c r="YS88" s="534"/>
      <c r="YT88" s="534"/>
      <c r="YU88" s="534"/>
      <c r="YV88" s="534"/>
      <c r="YW88" s="534"/>
      <c r="YX88" s="534"/>
      <c r="YY88" s="534"/>
      <c r="YZ88" s="534"/>
      <c r="ZA88" s="534"/>
      <c r="ZB88" s="534"/>
      <c r="ZC88" s="534"/>
      <c r="ZD88" s="534"/>
      <c r="ZE88" s="534"/>
      <c r="ZF88" s="534"/>
      <c r="ZG88" s="534"/>
      <c r="ZH88" s="534"/>
      <c r="ZI88" s="534"/>
      <c r="ZJ88" s="535"/>
      <c r="ZK88" s="424"/>
      <c r="ZL88" s="424"/>
      <c r="ZM88" s="424"/>
      <c r="ZN88" s="424"/>
      <c r="AAR88" s="229"/>
      <c r="AAS88" s="229"/>
      <c r="AAT88" s="229"/>
      <c r="AAU88" s="229"/>
      <c r="AAV88" s="229"/>
      <c r="ACI88" s="534"/>
      <c r="ACJ88" s="534"/>
      <c r="ACK88" s="534"/>
      <c r="ACL88" s="534"/>
      <c r="ACM88" s="534"/>
      <c r="ACN88" s="534"/>
      <c r="ACO88" s="534"/>
      <c r="ACP88" s="534"/>
      <c r="ACQ88" s="534"/>
      <c r="ACR88" s="534"/>
      <c r="ACS88" s="534"/>
      <c r="ACT88" s="534"/>
      <c r="ACU88" s="534"/>
      <c r="ACV88" s="534"/>
      <c r="ACW88" s="534"/>
      <c r="ACX88" s="534"/>
      <c r="ACY88" s="534"/>
      <c r="ACZ88" s="534"/>
      <c r="ADA88" s="534"/>
      <c r="ADB88" s="534"/>
      <c r="ADC88" s="534"/>
      <c r="ADD88" s="534"/>
      <c r="ADE88" s="534"/>
      <c r="ADF88" s="534"/>
      <c r="ADG88" s="534"/>
      <c r="ADH88" s="534"/>
      <c r="ADI88" s="534"/>
      <c r="ADJ88" s="534"/>
      <c r="AEP88" s="424"/>
      <c r="AEQ88" s="424"/>
      <c r="AER88" s="424"/>
      <c r="AES88" s="424"/>
      <c r="AET88" s="424"/>
      <c r="AEU88" s="424"/>
      <c r="AEV88" s="424"/>
      <c r="AEW88" s="424"/>
      <c r="AEX88" s="424"/>
      <c r="AEY88" s="536"/>
      <c r="AEZ88" s="536"/>
      <c r="AFA88" s="536"/>
      <c r="AFB88" s="536"/>
      <c r="AFC88" s="232"/>
      <c r="AFD88" s="232"/>
      <c r="AFE88" s="232"/>
      <c r="AFF88" s="232"/>
      <c r="AFG88" s="232"/>
      <c r="AFH88" s="232"/>
      <c r="AFI88" s="232"/>
      <c r="AFJ88" s="232"/>
      <c r="AGN88" s="214"/>
      <c r="AGO88" s="214"/>
      <c r="AGP88" s="214"/>
      <c r="AGQ88" s="58"/>
      <c r="AGR88" s="58"/>
      <c r="AIX88" s="214"/>
      <c r="AIY88" s="214"/>
      <c r="AIZ88" s="214"/>
      <c r="AJA88" s="214"/>
      <c r="AJB88" s="214"/>
      <c r="AJC88" s="214"/>
      <c r="AJD88" s="214"/>
      <c r="AJE88" s="214"/>
      <c r="AJF88" s="214"/>
      <c r="AJG88" s="214"/>
      <c r="AJH88" s="214"/>
      <c r="AJI88" s="214"/>
      <c r="AJJ88" s="214"/>
      <c r="AJK88" s="214"/>
      <c r="AJL88" s="214"/>
      <c r="AJM88" s="214"/>
      <c r="AJN88" s="214"/>
      <c r="AJO88" s="214"/>
      <c r="AJP88" s="214"/>
      <c r="AJQ88" s="214"/>
      <c r="AJR88" s="214"/>
      <c r="AJS88" s="214"/>
      <c r="AJT88" s="214"/>
      <c r="AJU88" s="214"/>
      <c r="AJV88" s="214"/>
      <c r="AJW88" s="214"/>
      <c r="AJX88" s="214"/>
      <c r="AJY88" s="214"/>
      <c r="AJZ88" s="214"/>
      <c r="AKA88" s="214"/>
      <c r="AKB88" s="214"/>
      <c r="AKC88" s="214"/>
      <c r="AKI88" s="214"/>
      <c r="AKJ88" s="214"/>
      <c r="AKK88" s="214"/>
      <c r="AKL88" s="214"/>
      <c r="AKM88" s="214"/>
      <c r="AKN88" s="214"/>
      <c r="AKO88" s="214"/>
      <c r="AKP88" s="214"/>
      <c r="AKQ88" s="214"/>
      <c r="AKR88" s="214"/>
      <c r="AKS88" s="214"/>
      <c r="AKT88" s="214"/>
      <c r="AKY88" s="232"/>
      <c r="AKZ88" s="232"/>
      <c r="ALA88" s="232"/>
      <c r="ALB88" s="232"/>
      <c r="ALG88" s="537"/>
      <c r="ALH88" s="537"/>
      <c r="ALI88" s="537"/>
      <c r="ALJ88" s="537"/>
      <c r="ALK88" s="537"/>
      <c r="ALL88" s="537"/>
      <c r="ALM88" s="537"/>
      <c r="ALN88" s="537"/>
      <c r="ALO88" s="537"/>
      <c r="ALP88" s="537"/>
      <c r="ALQ88" s="537"/>
      <c r="ALR88" s="537"/>
      <c r="ALS88" s="537"/>
      <c r="ALT88" s="537"/>
      <c r="ATD88" s="214"/>
      <c r="ATE88" s="214"/>
      <c r="ATF88" s="214"/>
      <c r="ATG88" s="214"/>
      <c r="ATH88" s="214"/>
      <c r="ATI88" s="214"/>
      <c r="ATJ88" s="214"/>
      <c r="ATK88" s="214"/>
      <c r="ATL88" s="214"/>
      <c r="ATM88" s="214"/>
      <c r="ATN88" s="214"/>
      <c r="ATO88" s="214"/>
      <c r="ATP88" s="214"/>
      <c r="ATQ88" s="214"/>
      <c r="ATR88" s="214"/>
      <c r="ATS88" s="214"/>
      <c r="ATT88" s="214"/>
      <c r="ATU88" s="214"/>
      <c r="ATV88" s="214"/>
      <c r="ATW88" s="424"/>
      <c r="ATX88" s="424"/>
      <c r="ATY88" s="424"/>
      <c r="ATZ88" s="424"/>
      <c r="AUA88" s="424"/>
      <c r="AUB88" s="424"/>
      <c r="AUC88" s="424"/>
      <c r="AUD88" s="424"/>
      <c r="AUE88" s="424"/>
      <c r="AUF88" s="424"/>
      <c r="AUG88" s="424"/>
      <c r="AUH88" s="424"/>
      <c r="AUI88" s="424"/>
      <c r="AUJ88" s="424"/>
      <c r="AUK88" s="214"/>
      <c r="AUL88" s="214"/>
      <c r="AUM88" s="214"/>
      <c r="AUN88" s="214"/>
      <c r="AUO88" s="214"/>
      <c r="AUP88" s="214"/>
      <c r="AUQ88" s="214"/>
      <c r="AUR88" s="214"/>
      <c r="AUS88" s="214"/>
      <c r="AUT88" s="214"/>
      <c r="AUU88" s="214"/>
      <c r="AUV88" s="214"/>
      <c r="AUW88" s="214"/>
      <c r="AUX88" s="214"/>
      <c r="AUY88" s="214"/>
      <c r="AUZ88" s="214"/>
      <c r="AVA88" s="214"/>
      <c r="AVB88" s="214"/>
      <c r="AVC88" s="214"/>
      <c r="AVD88" s="214"/>
      <c r="AVE88" s="214"/>
      <c r="AVF88" s="214"/>
      <c r="AVG88" s="214"/>
      <c r="AVH88" s="214"/>
      <c r="AVI88" s="214"/>
      <c r="AVJ88" s="214"/>
      <c r="AVK88" s="214"/>
      <c r="AVL88" s="214"/>
      <c r="AVM88" s="214"/>
      <c r="AVN88" s="214"/>
      <c r="AVO88" s="214"/>
      <c r="AVP88" s="214"/>
      <c r="AVQ88" s="214"/>
      <c r="AVR88" s="214"/>
      <c r="AVS88" s="214"/>
      <c r="AVT88" s="214"/>
      <c r="AVU88" s="214"/>
      <c r="AVV88" s="214"/>
      <c r="AVW88" s="214"/>
      <c r="AVX88" s="214"/>
      <c r="AVY88" s="214"/>
      <c r="AVZ88" s="214"/>
      <c r="AWA88" s="214"/>
      <c r="AWB88" s="214"/>
      <c r="AWC88" s="214"/>
      <c r="AWD88" s="214"/>
      <c r="AWE88" s="214"/>
      <c r="AWF88" s="214"/>
      <c r="AWG88" s="214"/>
      <c r="AWH88" s="214"/>
      <c r="AWI88" s="214"/>
      <c r="AWJ88" s="214"/>
      <c r="AWK88" s="214"/>
      <c r="AWL88" s="214"/>
      <c r="AWM88" s="214"/>
      <c r="AWN88" s="214"/>
      <c r="AWO88" s="214"/>
      <c r="AWP88" s="214"/>
      <c r="AWQ88" s="214"/>
      <c r="AWR88" s="214"/>
      <c r="AWS88" s="214"/>
      <c r="AWT88" s="214"/>
      <c r="AWU88" s="214"/>
      <c r="AWV88" s="214"/>
      <c r="AWW88" s="214"/>
      <c r="AWX88" s="214"/>
      <c r="AWY88" s="214"/>
      <c r="AWZ88" s="214"/>
      <c r="AXA88" s="214"/>
      <c r="AXB88" s="214"/>
      <c r="AXC88" s="214"/>
      <c r="AXD88" s="214"/>
      <c r="AXE88" s="214"/>
      <c r="AXF88" s="214"/>
      <c r="AXG88" s="214"/>
      <c r="AXH88" s="214"/>
      <c r="AXI88" s="214"/>
      <c r="AXJ88" s="214"/>
      <c r="AXK88" s="214"/>
      <c r="AXL88" s="214"/>
      <c r="AXM88" s="214"/>
      <c r="AXN88" s="214"/>
      <c r="AXO88" s="214"/>
      <c r="AXP88" s="214"/>
      <c r="AXQ88" s="214"/>
      <c r="AXR88" s="214"/>
      <c r="AXS88" s="214"/>
      <c r="AXT88" s="214"/>
      <c r="AXU88" s="214"/>
      <c r="AXV88" s="214"/>
      <c r="AXW88" s="214"/>
      <c r="AXX88" s="214"/>
      <c r="AXY88" s="214"/>
      <c r="AXZ88" s="214"/>
      <c r="AYA88" s="214"/>
      <c r="AYB88" s="214"/>
      <c r="AYC88" s="214"/>
      <c r="AYD88" s="214"/>
      <c r="AYE88" s="214"/>
      <c r="AYF88" s="214"/>
      <c r="AYG88" s="214"/>
      <c r="AYH88" s="214"/>
      <c r="AYI88" s="214"/>
      <c r="AYJ88" s="214"/>
      <c r="AYK88" s="214"/>
      <c r="AYL88" s="214"/>
      <c r="AYM88" s="214"/>
      <c r="AYN88" s="214"/>
      <c r="AYO88" s="214"/>
      <c r="AYP88" s="214"/>
      <c r="AYQ88" s="214"/>
      <c r="AYR88" s="214"/>
      <c r="AYS88" s="214"/>
      <c r="AYT88" s="214"/>
      <c r="AYU88" s="214"/>
      <c r="AYV88" s="214"/>
      <c r="AYW88" s="214"/>
      <c r="AYX88" s="214"/>
      <c r="AYY88" s="214"/>
      <c r="AYZ88" s="214"/>
      <c r="AZA88" s="214"/>
      <c r="AZB88" s="214"/>
      <c r="AZC88" s="214"/>
      <c r="AZD88" s="214"/>
      <c r="AZE88" s="214"/>
      <c r="AZF88" s="214"/>
      <c r="AZG88" s="214"/>
      <c r="AZH88" s="214"/>
      <c r="AZI88" s="214"/>
      <c r="AZJ88" s="214"/>
      <c r="AZK88" s="214"/>
      <c r="AZL88" s="214"/>
      <c r="AZM88" s="214"/>
      <c r="AZN88" s="214"/>
      <c r="AZO88" s="214"/>
      <c r="AZP88" s="214"/>
      <c r="AZQ88" s="214"/>
      <c r="AZR88" s="214"/>
      <c r="AZS88" s="214"/>
      <c r="AZT88" s="214"/>
      <c r="AZU88" s="214"/>
      <c r="AZV88" s="214"/>
      <c r="AZW88" s="214"/>
      <c r="AZX88" s="214"/>
      <c r="AZY88" s="214"/>
      <c r="AZZ88" s="214"/>
      <c r="BAA88" s="214"/>
      <c r="BAB88" s="214"/>
      <c r="BAC88" s="214"/>
      <c r="BAD88" s="214"/>
      <c r="BAE88" s="214"/>
      <c r="BAF88" s="214"/>
      <c r="BAG88" s="214"/>
      <c r="BAH88" s="214"/>
      <c r="BAI88" s="214"/>
      <c r="BAJ88" s="214"/>
      <c r="BAK88" s="214"/>
      <c r="BAL88" s="214"/>
      <c r="BAM88" s="214"/>
      <c r="BAN88" s="214"/>
      <c r="BAO88" s="214"/>
      <c r="BAP88" s="214"/>
      <c r="BAQ88" s="214"/>
      <c r="BAR88" s="214"/>
      <c r="BAS88" s="214"/>
      <c r="BAT88" s="214"/>
      <c r="BAU88" s="214"/>
      <c r="BAV88" s="214"/>
      <c r="BAW88" s="214"/>
      <c r="BAX88" s="214"/>
      <c r="BAY88" s="214"/>
      <c r="BAZ88" s="214"/>
      <c r="BBA88" s="214"/>
      <c r="BBB88" s="214"/>
      <c r="BBC88" s="214"/>
      <c r="BBD88" s="214"/>
      <c r="BBE88" s="214"/>
      <c r="BBF88" s="214"/>
      <c r="BBG88" s="214"/>
      <c r="BBH88" s="214"/>
      <c r="BBI88" s="214"/>
      <c r="BBJ88" s="214"/>
      <c r="BBK88" s="214"/>
      <c r="BBL88" s="214"/>
      <c r="BBM88" s="214"/>
      <c r="BBN88" s="214"/>
      <c r="BBO88" s="214"/>
      <c r="BBP88" s="214"/>
      <c r="BBQ88" s="214"/>
      <c r="BBR88" s="214"/>
      <c r="BBS88" s="214"/>
      <c r="BBT88" s="214"/>
      <c r="BBU88" s="214"/>
      <c r="BBV88" s="214"/>
      <c r="BBW88" s="214"/>
      <c r="BBX88" s="214"/>
      <c r="BBY88" s="214"/>
      <c r="BBZ88" s="214"/>
      <c r="BCA88" s="214"/>
      <c r="BCB88" s="214"/>
      <c r="BCC88" s="214"/>
      <c r="BCD88" s="214"/>
      <c r="BCE88" s="214"/>
      <c r="BCF88" s="214"/>
      <c r="BCG88" s="214"/>
      <c r="BCH88" s="214"/>
      <c r="BCI88" s="214"/>
      <c r="BCJ88" s="214"/>
      <c r="BCK88" s="214"/>
      <c r="BCL88" s="214"/>
      <c r="BCM88" s="214"/>
      <c r="BCN88" s="214"/>
      <c r="BCO88" s="214"/>
      <c r="BCP88" s="214"/>
      <c r="BCQ88" s="214"/>
      <c r="BCR88" s="214"/>
      <c r="BCS88" s="214"/>
      <c r="BCT88" s="214"/>
      <c r="BCU88" s="214"/>
      <c r="BCV88" s="214"/>
      <c r="BCW88" s="214"/>
      <c r="BCX88" s="214"/>
      <c r="BCY88" s="214"/>
      <c r="BCZ88" s="214"/>
      <c r="BDA88" s="214"/>
      <c r="BDB88" s="214"/>
      <c r="BDC88" s="214"/>
      <c r="BDD88" s="214"/>
      <c r="BDE88" s="214"/>
      <c r="BDF88" s="214"/>
      <c r="BDG88" s="214"/>
      <c r="BDH88" s="214"/>
      <c r="BDI88" s="214"/>
      <c r="BDJ88" s="214"/>
      <c r="BDK88" s="214"/>
      <c r="BDL88" s="214"/>
      <c r="BDM88" s="214"/>
      <c r="BDN88" s="214"/>
      <c r="BDO88" s="214"/>
      <c r="BDP88" s="214"/>
      <c r="BDQ88" s="214"/>
      <c r="BDR88" s="214"/>
      <c r="BDS88" s="214"/>
      <c r="BDT88" s="214"/>
      <c r="BDU88" s="214"/>
      <c r="BDV88" s="214"/>
      <c r="BDW88" s="214"/>
      <c r="BDX88" s="214"/>
      <c r="BDY88" s="214"/>
      <c r="BDZ88" s="214"/>
      <c r="BEA88" s="214"/>
      <c r="BEB88" s="214"/>
      <c r="BEC88" s="214"/>
      <c r="BED88" s="214"/>
      <c r="BEE88" s="214"/>
      <c r="BEF88" s="214"/>
      <c r="BEG88" s="214"/>
      <c r="BEH88" s="214"/>
      <c r="BEI88" s="214"/>
      <c r="BEJ88" s="214"/>
      <c r="BEK88" s="214"/>
      <c r="BEL88" s="214"/>
      <c r="BEM88" s="214"/>
      <c r="BEN88" s="214"/>
      <c r="BEO88" s="214"/>
      <c r="BEP88" s="214"/>
      <c r="BEQ88" s="214"/>
      <c r="BER88" s="214"/>
      <c r="BES88" s="214"/>
      <c r="BET88" s="214"/>
      <c r="BEU88" s="214"/>
      <c r="BEV88" s="214"/>
      <c r="BEW88" s="214"/>
      <c r="BEX88" s="214"/>
      <c r="BEY88" s="214"/>
      <c r="BEZ88" s="214"/>
      <c r="BFA88" s="214"/>
      <c r="BFB88" s="214"/>
      <c r="BFC88" s="214"/>
      <c r="BFD88" s="214"/>
      <c r="BFE88" s="214"/>
      <c r="BFF88" s="214"/>
      <c r="BFG88" s="214"/>
      <c r="BFH88" s="214"/>
      <c r="BFI88" s="214"/>
      <c r="BFJ88" s="214"/>
      <c r="BFK88" s="214"/>
      <c r="BFL88" s="214"/>
      <c r="BFM88" s="214"/>
      <c r="BFN88" s="214"/>
      <c r="BFO88" s="214"/>
      <c r="BFP88" s="214"/>
      <c r="BFQ88" s="214"/>
      <c r="BFR88" s="214"/>
      <c r="BFS88" s="214"/>
      <c r="BFT88" s="214"/>
      <c r="BFU88" s="214"/>
      <c r="BFV88" s="214"/>
      <c r="BFW88" s="214"/>
      <c r="BFX88" s="214"/>
      <c r="BFY88" s="214"/>
      <c r="BFZ88" s="214"/>
      <c r="BGA88" s="214"/>
      <c r="BGB88" s="214"/>
      <c r="BGC88" s="214"/>
      <c r="BGD88" s="214"/>
      <c r="BGE88" s="214"/>
      <c r="BGF88" s="214"/>
      <c r="BGG88" s="214"/>
      <c r="BGH88" s="214"/>
      <c r="BGI88" s="214"/>
      <c r="BGJ88" s="214"/>
      <c r="BGK88" s="214"/>
      <c r="BGL88" s="214"/>
      <c r="BGM88" s="214"/>
      <c r="BGN88" s="214"/>
      <c r="BGO88" s="214"/>
      <c r="BGP88" s="214"/>
      <c r="BGQ88" s="214"/>
      <c r="BGR88" s="214"/>
      <c r="BGS88" s="214"/>
      <c r="BGT88" s="214"/>
      <c r="BGU88" s="214"/>
      <c r="BGV88" s="214"/>
      <c r="BGW88" s="214"/>
      <c r="BGX88" s="214"/>
      <c r="BGY88" s="214"/>
      <c r="BGZ88" s="214"/>
      <c r="BHA88" s="214"/>
      <c r="BHB88" s="214"/>
      <c r="BLM88" s="424"/>
      <c r="BLN88" s="424"/>
      <c r="BLO88" s="424"/>
      <c r="BLP88" s="424"/>
      <c r="BLQ88" s="424"/>
      <c r="BLR88" s="424"/>
      <c r="BLS88" s="424"/>
      <c r="BLT88" s="424"/>
      <c r="BLU88" s="424"/>
      <c r="BLV88" s="424"/>
      <c r="BLW88" s="424"/>
      <c r="BLX88" s="424"/>
      <c r="BLY88" s="424"/>
      <c r="BLZ88" s="424"/>
      <c r="BMA88" s="424"/>
      <c r="BMB88" s="424"/>
      <c r="BMC88" s="424"/>
      <c r="BMD88" s="424"/>
      <c r="BME88" s="424"/>
      <c r="BMF88" s="424"/>
      <c r="BSL88" s="228"/>
      <c r="BSM88" s="228"/>
      <c r="BSN88" s="536"/>
      <c r="BSO88" s="536"/>
      <c r="BSP88" s="536"/>
      <c r="BSQ88" s="536"/>
      <c r="BSR88" s="536"/>
      <c r="BSS88" s="536"/>
      <c r="BST88" s="536"/>
      <c r="BSU88" s="536"/>
      <c r="BSV88" s="536"/>
      <c r="BSW88" s="536"/>
      <c r="BTN88" s="214"/>
      <c r="BTO88" s="214"/>
      <c r="BTP88" s="214"/>
      <c r="BTQ88" s="214"/>
      <c r="BTR88" s="214"/>
      <c r="BTS88" s="214"/>
      <c r="BTT88" s="214"/>
      <c r="BTU88" s="214"/>
      <c r="BTV88" s="214"/>
      <c r="BTW88" s="214"/>
      <c r="BTX88" s="214"/>
      <c r="BTY88" s="214"/>
      <c r="BTZ88" s="214"/>
      <c r="BUA88" s="214"/>
      <c r="BUB88" s="214"/>
      <c r="BUC88" s="214"/>
      <c r="BUD88" s="214"/>
      <c r="BUE88" s="214"/>
      <c r="BUF88" s="214"/>
      <c r="BUG88" s="214"/>
      <c r="BUH88" s="214"/>
      <c r="BUI88" s="214"/>
      <c r="BUJ88" s="214"/>
      <c r="BUK88" s="214"/>
      <c r="BUL88" s="214"/>
      <c r="BUM88" s="214"/>
      <c r="BYB88" s="230"/>
      <c r="BYC88" s="230"/>
      <c r="BYD88" s="143"/>
      <c r="BYE88" s="143"/>
      <c r="BYF88" s="143"/>
      <c r="BYG88" s="143"/>
      <c r="BYH88" s="537"/>
      <c r="BYI88" s="537"/>
      <c r="BYJ88" s="537"/>
      <c r="BYK88" s="537"/>
      <c r="BYZ88" s="536"/>
      <c r="BZA88" s="536"/>
      <c r="BZB88" s="536"/>
      <c r="BZC88" s="536"/>
      <c r="BZD88" s="536"/>
      <c r="BZE88" s="536"/>
      <c r="BZF88" s="536"/>
      <c r="BZG88" s="536"/>
      <c r="BZH88" s="536"/>
      <c r="BZI88" s="536"/>
    </row>
    <row r="89" spans="1:1008 1200:2037" s="321" customFormat="1">
      <c r="A89" s="232"/>
      <c r="B89" s="232"/>
      <c r="C89" s="228"/>
      <c r="D89" s="228"/>
      <c r="E89" s="228"/>
      <c r="F89" s="228"/>
      <c r="G89" s="228"/>
      <c r="H89" s="228"/>
      <c r="I89" s="228"/>
      <c r="J89" s="228"/>
      <c r="K89" s="228"/>
      <c r="L89" s="227"/>
      <c r="M89" s="227"/>
      <c r="N89" s="227"/>
      <c r="O89" s="227"/>
      <c r="P89" s="227"/>
      <c r="Q89" s="227"/>
      <c r="R89" s="227"/>
      <c r="S89" s="227"/>
      <c r="T89" s="227"/>
      <c r="U89" s="227"/>
      <c r="V89" s="227"/>
      <c r="W89" s="227"/>
      <c r="X89" s="227"/>
      <c r="Y89" s="227"/>
      <c r="Z89" s="228"/>
      <c r="AA89" s="228"/>
      <c r="AB89" s="228"/>
      <c r="AC89" s="228"/>
      <c r="AD89" s="228"/>
      <c r="AE89" s="311"/>
      <c r="AF89" s="228"/>
      <c r="AG89" s="228"/>
      <c r="AH89" s="228"/>
      <c r="AI89" s="228"/>
      <c r="AJ89" s="228"/>
      <c r="AK89" s="228"/>
      <c r="AL89" s="228"/>
      <c r="AM89" s="228"/>
      <c r="AN89" s="228"/>
      <c r="AO89" s="228"/>
      <c r="AP89" s="228"/>
      <c r="AQ89" s="228"/>
      <c r="AR89" s="228"/>
      <c r="AS89" s="228"/>
      <c r="AT89" s="228"/>
      <c r="AU89" s="228"/>
      <c r="AV89" s="228"/>
      <c r="AW89" s="228"/>
      <c r="AX89" s="228"/>
      <c r="AY89" s="228"/>
      <c r="AZ89" s="228"/>
      <c r="BA89" s="228"/>
      <c r="BB89" s="228"/>
      <c r="BC89" s="228"/>
      <c r="BD89" s="228"/>
      <c r="BE89" s="228"/>
      <c r="BF89" s="228"/>
      <c r="BG89" s="228"/>
      <c r="BH89" s="424"/>
      <c r="BI89" s="424"/>
      <c r="BJ89" s="424"/>
      <c r="BK89" s="424"/>
      <c r="BL89" s="424"/>
      <c r="BM89" s="424"/>
      <c r="BN89" s="424"/>
      <c r="BO89" s="424"/>
      <c r="BP89" s="424"/>
      <c r="BQ89" s="424"/>
      <c r="BR89" s="424"/>
      <c r="BS89" s="424"/>
      <c r="BT89" s="424"/>
      <c r="BU89" s="424"/>
      <c r="BV89" s="424"/>
      <c r="BW89" s="424"/>
      <c r="BX89" s="424"/>
      <c r="BY89" s="424"/>
      <c r="BZ89" s="424"/>
      <c r="CA89" s="424"/>
      <c r="CB89" s="424"/>
      <c r="CC89" s="424"/>
      <c r="CD89" s="424"/>
      <c r="CE89" s="424"/>
      <c r="CF89" s="424"/>
      <c r="CG89" s="424"/>
      <c r="CH89" s="424"/>
      <c r="CI89" s="424"/>
      <c r="CJ89" s="424"/>
      <c r="CK89" s="424"/>
      <c r="CL89" s="424"/>
      <c r="CM89" s="424"/>
      <c r="CN89" s="424"/>
      <c r="CO89" s="424"/>
      <c r="CP89" s="424"/>
      <c r="CQ89" s="424"/>
      <c r="CR89" s="424"/>
      <c r="CS89" s="424"/>
      <c r="CT89" s="424"/>
      <c r="CU89" s="424"/>
      <c r="CV89" s="424"/>
      <c r="CW89" s="424"/>
      <c r="CX89" s="424"/>
      <c r="CY89" s="424"/>
      <c r="CZ89" s="424"/>
      <c r="DA89" s="424"/>
      <c r="DB89" s="424"/>
      <c r="DC89" s="424"/>
      <c r="DD89" s="424"/>
      <c r="DE89" s="424"/>
      <c r="DF89" s="424"/>
      <c r="DG89" s="424"/>
      <c r="DH89" s="424"/>
      <c r="DI89" s="424"/>
      <c r="DJ89" s="424"/>
      <c r="DK89" s="424"/>
      <c r="DL89" s="424"/>
      <c r="DM89" s="424"/>
      <c r="DN89" s="424"/>
      <c r="DO89" s="424"/>
      <c r="DP89" s="424"/>
      <c r="DQ89" s="424"/>
      <c r="DR89" s="424"/>
      <c r="DS89" s="424"/>
      <c r="DT89" s="424"/>
      <c r="DU89" s="424"/>
      <c r="DV89" s="424"/>
      <c r="DW89" s="424"/>
      <c r="DX89" s="424"/>
      <c r="DY89" s="424"/>
      <c r="DZ89" s="424"/>
      <c r="EA89" s="424"/>
      <c r="EB89" s="424"/>
      <c r="EC89" s="424"/>
      <c r="ED89" s="424"/>
      <c r="EE89" s="424"/>
      <c r="EF89" s="424"/>
      <c r="EG89" s="424"/>
      <c r="EH89" s="424"/>
      <c r="EI89" s="424"/>
      <c r="EJ89" s="424"/>
      <c r="EK89" s="424"/>
      <c r="EL89" s="424"/>
      <c r="EM89" s="424"/>
      <c r="EN89" s="424"/>
      <c r="EO89" s="424"/>
      <c r="EP89" s="424"/>
      <c r="EQ89" s="424"/>
      <c r="ER89" s="424"/>
      <c r="ES89" s="424"/>
      <c r="ET89" s="424"/>
      <c r="EU89" s="424"/>
      <c r="EV89" s="424"/>
      <c r="EW89" s="424"/>
      <c r="EX89" s="424"/>
      <c r="EY89" s="424"/>
      <c r="EZ89" s="424"/>
      <c r="FA89" s="424"/>
      <c r="FB89" s="424"/>
      <c r="FC89" s="424"/>
      <c r="FD89" s="424"/>
      <c r="FE89" s="424"/>
      <c r="FF89" s="424"/>
      <c r="FG89" s="424"/>
      <c r="FH89" s="424"/>
      <c r="FI89" s="424"/>
      <c r="FJ89" s="424"/>
      <c r="FK89" s="424"/>
      <c r="FL89" s="424"/>
      <c r="FM89" s="424"/>
      <c r="FN89" s="424"/>
      <c r="FO89" s="21"/>
      <c r="FP89" s="424"/>
      <c r="FQ89" s="4"/>
      <c r="FR89" s="424"/>
      <c r="FS89" s="424"/>
      <c r="FT89" s="424"/>
      <c r="FU89" s="424"/>
      <c r="FV89" s="424"/>
      <c r="FW89" s="424"/>
      <c r="FX89" s="424"/>
      <c r="FY89" s="424"/>
      <c r="FZ89" s="424"/>
      <c r="GA89" s="424"/>
      <c r="GB89" s="424"/>
      <c r="GC89" s="424"/>
      <c r="GD89" s="424"/>
      <c r="GE89" s="424"/>
      <c r="GF89" s="424"/>
      <c r="GG89" s="424"/>
      <c r="GH89" s="424"/>
      <c r="GI89" s="424"/>
      <c r="GJ89" s="424"/>
      <c r="GK89" s="424"/>
      <c r="GL89" s="424"/>
      <c r="GM89" s="424"/>
      <c r="GN89" s="424"/>
      <c r="GO89" s="424"/>
      <c r="GP89" s="424"/>
      <c r="GQ89" s="424"/>
      <c r="GR89" s="424"/>
      <c r="GS89" s="424"/>
      <c r="GT89" s="424"/>
      <c r="GU89" s="424"/>
      <c r="GV89" s="424"/>
      <c r="GW89" s="424"/>
      <c r="GX89" s="424"/>
      <c r="GY89" s="424"/>
      <c r="GZ89" s="424"/>
      <c r="HA89" s="424"/>
      <c r="HB89" s="424"/>
      <c r="HC89" s="424"/>
      <c r="HD89" s="424"/>
      <c r="HE89" s="424"/>
      <c r="HF89" s="424"/>
      <c r="HG89" s="424"/>
      <c r="HH89" s="424"/>
      <c r="HI89" s="424"/>
      <c r="HJ89" s="424"/>
      <c r="HK89" s="424"/>
      <c r="HL89" s="424"/>
      <c r="HM89" s="424"/>
      <c r="HN89" s="424"/>
      <c r="HO89" s="424"/>
      <c r="HP89" s="424"/>
      <c r="HQ89" s="424"/>
      <c r="HR89" s="424"/>
      <c r="HS89" s="424"/>
      <c r="HT89" s="424"/>
      <c r="HU89" s="424"/>
      <c r="HV89" s="424"/>
      <c r="HW89" s="424"/>
      <c r="HX89" s="424"/>
      <c r="HY89" s="424"/>
      <c r="HZ89" s="424"/>
      <c r="IA89" s="424"/>
      <c r="IB89" s="424"/>
      <c r="IC89" s="424"/>
      <c r="ID89" s="424"/>
      <c r="IE89" s="424"/>
      <c r="IF89" s="424"/>
      <c r="IG89" s="424"/>
      <c r="IH89" s="424"/>
      <c r="II89" s="424"/>
      <c r="IJ89" s="424"/>
      <c r="IK89" s="424"/>
      <c r="IL89" s="424"/>
      <c r="IM89" s="424"/>
      <c r="IN89" s="424"/>
      <c r="IO89" s="424"/>
      <c r="IP89" s="424"/>
      <c r="IQ89" s="424"/>
      <c r="IR89" s="424"/>
      <c r="IS89" s="424"/>
      <c r="IT89" s="424"/>
      <c r="IU89" s="424"/>
      <c r="IV89" s="424"/>
      <c r="IW89" s="424"/>
      <c r="IX89" s="424"/>
      <c r="IY89" s="424"/>
      <c r="IZ89" s="424"/>
      <c r="JA89" s="424"/>
      <c r="JB89" s="424"/>
      <c r="JC89" s="424"/>
      <c r="JD89" s="424"/>
      <c r="JE89" s="424"/>
      <c r="JF89" s="424"/>
      <c r="JG89" s="424"/>
      <c r="JH89" s="424"/>
      <c r="JI89" s="424"/>
      <c r="JJ89" s="424"/>
      <c r="JK89" s="424"/>
      <c r="JL89" s="424"/>
      <c r="JM89" s="424"/>
      <c r="JN89" s="424"/>
      <c r="JO89" s="424"/>
      <c r="JP89" s="424"/>
      <c r="JQ89" s="424"/>
      <c r="JR89" s="424"/>
      <c r="JS89" s="424"/>
      <c r="JT89" s="424"/>
      <c r="JU89" s="424"/>
      <c r="JV89" s="424"/>
      <c r="JW89" s="424"/>
      <c r="JX89" s="424"/>
      <c r="JY89" s="424"/>
      <c r="JZ89" s="424"/>
      <c r="KA89" s="424"/>
      <c r="KV89" s="228"/>
      <c r="KW89" s="228"/>
      <c r="KX89" s="228"/>
      <c r="KY89" s="228"/>
      <c r="KZ89" s="228"/>
      <c r="LA89" s="228"/>
      <c r="LB89" s="228"/>
      <c r="LC89" s="228"/>
      <c r="NJ89" s="424"/>
      <c r="NK89" s="424"/>
      <c r="NL89" s="424"/>
      <c r="NM89" s="424"/>
      <c r="NN89" s="424"/>
      <c r="NO89" s="424"/>
      <c r="NP89" s="424"/>
      <c r="NQ89" s="424"/>
      <c r="NR89" s="424"/>
      <c r="NS89" s="424"/>
      <c r="NT89" s="424"/>
      <c r="NU89" s="228"/>
      <c r="NV89" s="228"/>
      <c r="NW89" s="228"/>
      <c r="NX89" s="228"/>
      <c r="NY89" s="228"/>
      <c r="NZ89" s="228"/>
      <c r="OA89" s="228"/>
      <c r="OB89" s="228"/>
      <c r="OC89" s="228"/>
      <c r="OD89" s="228"/>
      <c r="OE89" s="228"/>
      <c r="OF89" s="228"/>
      <c r="OG89" s="228"/>
      <c r="OH89" s="228"/>
      <c r="OI89" s="228"/>
      <c r="OJ89" s="228"/>
      <c r="OK89" s="424"/>
      <c r="OL89" s="424"/>
      <c r="OM89" s="424"/>
      <c r="ON89" s="424"/>
      <c r="OO89" s="424"/>
      <c r="OP89" s="424"/>
      <c r="OQ89" s="424"/>
      <c r="OR89" s="424"/>
      <c r="OS89" s="424"/>
      <c r="OT89" s="424"/>
      <c r="OU89" s="424"/>
      <c r="OV89" s="424"/>
      <c r="OW89" s="424"/>
      <c r="OX89" s="424"/>
      <c r="OY89" s="424"/>
      <c r="OZ89" s="424"/>
      <c r="PA89" s="424"/>
      <c r="PB89" s="424"/>
      <c r="PC89" s="424"/>
      <c r="PD89" s="424"/>
      <c r="PE89" s="424"/>
      <c r="PF89" s="424"/>
      <c r="PG89" s="424"/>
      <c r="PH89" s="424"/>
      <c r="PI89" s="424"/>
      <c r="PJ89" s="424"/>
      <c r="PK89" s="424"/>
      <c r="PL89" s="424"/>
      <c r="PM89" s="424"/>
      <c r="PN89" s="424"/>
      <c r="PO89" s="424"/>
      <c r="PP89" s="424"/>
      <c r="PQ89" s="424"/>
      <c r="PR89" s="424"/>
      <c r="PS89" s="424"/>
      <c r="PT89" s="424"/>
      <c r="PU89" s="424"/>
      <c r="PV89" s="424"/>
      <c r="PW89" s="424"/>
      <c r="PX89" s="424"/>
      <c r="PY89" s="424"/>
      <c r="PZ89" s="424"/>
      <c r="QA89" s="424"/>
      <c r="QB89" s="424"/>
      <c r="QC89" s="424"/>
      <c r="QD89" s="424"/>
      <c r="QE89" s="424"/>
      <c r="QF89" s="424"/>
      <c r="QG89" s="424"/>
      <c r="QH89" s="424"/>
      <c r="QI89" s="424"/>
      <c r="QJ89" s="424"/>
      <c r="QK89" s="424"/>
      <c r="QL89" s="424"/>
      <c r="QM89" s="424"/>
      <c r="QN89" s="424"/>
      <c r="QO89" s="424"/>
      <c r="QP89" s="424"/>
      <c r="QQ89" s="424"/>
      <c r="QR89" s="424"/>
      <c r="QS89" s="424"/>
      <c r="QT89" s="424"/>
      <c r="QU89" s="424"/>
      <c r="QV89" s="424"/>
      <c r="QW89" s="424"/>
      <c r="QX89" s="424"/>
      <c r="QY89" s="424"/>
      <c r="QZ89" s="424"/>
      <c r="RA89" s="424"/>
      <c r="RB89" s="424"/>
      <c r="RC89" s="424"/>
      <c r="RD89" s="424"/>
      <c r="RE89" s="424"/>
      <c r="RF89" s="424"/>
      <c r="RG89" s="424"/>
      <c r="RH89" s="424"/>
      <c r="RI89" s="424"/>
      <c r="RJ89" s="424"/>
      <c r="RK89" s="424"/>
      <c r="RL89" s="424"/>
      <c r="RM89" s="424"/>
      <c r="RN89" s="424"/>
      <c r="RO89" s="424"/>
      <c r="RP89" s="424"/>
      <c r="RQ89" s="424"/>
      <c r="RR89" s="424"/>
      <c r="RS89" s="424"/>
      <c r="RT89" s="424"/>
      <c r="RU89" s="424"/>
      <c r="RV89" s="424"/>
      <c r="RW89" s="424"/>
      <c r="RX89" s="424"/>
      <c r="RY89" s="424"/>
      <c r="RZ89" s="424"/>
      <c r="SA89" s="424"/>
      <c r="SB89" s="424"/>
      <c r="SC89" s="424"/>
      <c r="SD89" s="424"/>
      <c r="SE89" s="424"/>
      <c r="SF89" s="424"/>
      <c r="SG89" s="424"/>
      <c r="SH89" s="424"/>
      <c r="SI89" s="424"/>
      <c r="SJ89" s="424"/>
      <c r="SK89" s="424"/>
      <c r="SL89" s="424"/>
      <c r="SM89" s="424"/>
      <c r="SN89" s="424"/>
      <c r="SO89" s="424"/>
      <c r="SP89" s="424"/>
      <c r="SQ89" s="424"/>
      <c r="SR89" s="424"/>
      <c r="SS89" s="424"/>
      <c r="ST89" s="424"/>
      <c r="SU89" s="424"/>
      <c r="SV89" s="424"/>
      <c r="SW89" s="424"/>
      <c r="SX89" s="424"/>
      <c r="SY89" s="424"/>
      <c r="SZ89" s="424"/>
      <c r="TA89" s="424"/>
      <c r="TB89" s="424"/>
      <c r="TC89" s="424"/>
      <c r="TD89" s="424"/>
      <c r="TE89" s="424"/>
      <c r="TF89" s="424"/>
      <c r="TG89" s="424"/>
      <c r="TH89" s="424"/>
      <c r="TI89" s="424"/>
      <c r="TJ89" s="424"/>
      <c r="TK89" s="424"/>
      <c r="TL89" s="424"/>
      <c r="TM89" s="424"/>
      <c r="TN89" s="424"/>
      <c r="TO89" s="424"/>
      <c r="TP89" s="424"/>
      <c r="TQ89" s="424"/>
      <c r="TR89" s="424"/>
      <c r="TS89" s="424"/>
      <c r="TT89" s="424"/>
      <c r="TU89" s="424"/>
      <c r="TV89" s="424"/>
      <c r="TW89" s="424"/>
      <c r="TX89" s="424"/>
      <c r="TY89" s="424"/>
      <c r="TZ89" s="424"/>
      <c r="UA89" s="424"/>
      <c r="UB89" s="424"/>
      <c r="UC89" s="424"/>
      <c r="UD89" s="424"/>
      <c r="UE89" s="424"/>
      <c r="UF89" s="424"/>
      <c r="UG89" s="424"/>
      <c r="UH89" s="424"/>
      <c r="UI89" s="424"/>
      <c r="UJ89" s="424"/>
      <c r="UK89" s="424"/>
      <c r="UL89" s="424"/>
      <c r="UM89" s="424"/>
      <c r="UN89" s="424"/>
      <c r="UO89" s="424"/>
      <c r="UP89" s="424"/>
      <c r="UQ89" s="424"/>
      <c r="UR89" s="424"/>
      <c r="US89" s="424"/>
      <c r="UT89" s="424"/>
      <c r="UU89" s="424"/>
      <c r="UV89" s="424"/>
      <c r="UW89" s="424"/>
      <c r="UX89" s="424"/>
      <c r="UY89" s="424"/>
      <c r="UZ89" s="424"/>
      <c r="VA89" s="424"/>
      <c r="VB89" s="424"/>
      <c r="VC89" s="424"/>
      <c r="VD89" s="424"/>
      <c r="VE89" s="424"/>
      <c r="VF89" s="424"/>
      <c r="VG89" s="424"/>
      <c r="VH89" s="424"/>
      <c r="VI89" s="424"/>
      <c r="VJ89" s="424"/>
      <c r="VK89" s="424"/>
      <c r="VL89" s="424"/>
      <c r="VM89" s="424"/>
      <c r="VN89" s="424"/>
      <c r="VO89" s="424"/>
      <c r="VP89" s="424"/>
      <c r="VQ89" s="424"/>
      <c r="VR89" s="424"/>
      <c r="VS89" s="424"/>
      <c r="VT89" s="424"/>
      <c r="VU89" s="424"/>
      <c r="VV89" s="424"/>
      <c r="VW89" s="424"/>
      <c r="VX89" s="424"/>
      <c r="VY89" s="424"/>
      <c r="VZ89" s="424"/>
      <c r="WA89" s="424"/>
      <c r="WB89" s="424"/>
      <c r="WC89" s="424"/>
      <c r="WD89" s="424"/>
      <c r="WE89" s="424"/>
      <c r="WF89" s="424"/>
      <c r="WG89" s="424"/>
      <c r="WH89" s="424"/>
      <c r="WI89" s="424"/>
      <c r="WJ89" s="424"/>
      <c r="WK89" s="424"/>
      <c r="WL89" s="424"/>
      <c r="WM89" s="424"/>
      <c r="WN89" s="424"/>
      <c r="WO89" s="424"/>
      <c r="WP89" s="424"/>
      <c r="WQ89" s="424"/>
      <c r="WR89" s="424"/>
      <c r="WS89" s="424"/>
      <c r="WT89" s="424"/>
      <c r="WU89" s="424"/>
      <c r="WV89" s="424"/>
      <c r="WW89" s="424"/>
      <c r="WX89" s="424"/>
      <c r="WY89" s="424"/>
      <c r="WZ89" s="424"/>
      <c r="XA89" s="424"/>
      <c r="XB89" s="424"/>
      <c r="XC89" s="534"/>
      <c r="XD89" s="534"/>
      <c r="XE89" s="534"/>
      <c r="XF89" s="534"/>
      <c r="XG89" s="534"/>
      <c r="XH89" s="534"/>
      <c r="XI89" s="534"/>
      <c r="XJ89" s="534"/>
      <c r="XK89" s="534"/>
      <c r="XL89" s="534"/>
      <c r="XM89" s="534"/>
      <c r="XN89" s="534"/>
      <c r="XO89" s="534"/>
      <c r="XP89" s="534"/>
      <c r="XQ89" s="534"/>
      <c r="XR89" s="534"/>
      <c r="XS89" s="534"/>
      <c r="XT89" s="534"/>
      <c r="XU89" s="534"/>
      <c r="XV89" s="534"/>
      <c r="XW89" s="534"/>
      <c r="XX89" s="534"/>
      <c r="XY89" s="534"/>
      <c r="XZ89" s="534"/>
      <c r="YA89" s="534"/>
      <c r="YB89" s="534"/>
      <c r="YC89" s="534"/>
      <c r="YD89" s="534"/>
      <c r="YE89" s="534"/>
      <c r="YF89" s="534"/>
      <c r="YG89" s="534"/>
      <c r="YH89" s="534"/>
      <c r="YI89" s="534"/>
      <c r="YJ89" s="534"/>
      <c r="YK89" s="534"/>
      <c r="YL89" s="534"/>
      <c r="YM89" s="534"/>
      <c r="YN89" s="534"/>
      <c r="YO89" s="534"/>
      <c r="YP89" s="534"/>
      <c r="YQ89" s="534"/>
      <c r="YR89" s="534"/>
      <c r="YS89" s="534"/>
      <c r="YT89" s="534"/>
      <c r="YU89" s="534"/>
      <c r="YV89" s="534"/>
      <c r="YW89" s="534"/>
      <c r="YX89" s="534"/>
      <c r="YY89" s="534"/>
      <c r="YZ89" s="534"/>
      <c r="ZA89" s="534"/>
      <c r="ZB89" s="534"/>
      <c r="ZC89" s="534"/>
      <c r="ZD89" s="534"/>
      <c r="ZE89" s="534"/>
      <c r="ZF89" s="534"/>
      <c r="ZG89" s="534"/>
      <c r="ZH89" s="534"/>
      <c r="ZI89" s="534"/>
      <c r="ZJ89" s="535"/>
      <c r="ZK89" s="424"/>
      <c r="ZL89" s="424"/>
      <c r="ZM89" s="424"/>
      <c r="ZN89" s="424"/>
      <c r="AAR89" s="229"/>
      <c r="AAS89" s="229"/>
      <c r="AAT89" s="229"/>
      <c r="AAU89" s="229"/>
      <c r="AAV89" s="229"/>
      <c r="ACI89" s="534"/>
      <c r="ACJ89" s="534"/>
      <c r="ACK89" s="534"/>
      <c r="ACL89" s="534"/>
      <c r="ACM89" s="534"/>
      <c r="ACN89" s="534"/>
      <c r="ACO89" s="534"/>
      <c r="ACP89" s="534"/>
      <c r="ACQ89" s="534"/>
      <c r="ACR89" s="534"/>
      <c r="ACS89" s="534"/>
      <c r="ACT89" s="534"/>
      <c r="ACU89" s="534"/>
      <c r="ACV89" s="534"/>
      <c r="ACW89" s="534"/>
      <c r="ACX89" s="534"/>
      <c r="ACY89" s="534"/>
      <c r="ACZ89" s="534"/>
      <c r="ADA89" s="534"/>
      <c r="ADB89" s="534"/>
      <c r="ADC89" s="534"/>
      <c r="ADD89" s="534"/>
      <c r="ADE89" s="534"/>
      <c r="ADF89" s="534"/>
      <c r="ADG89" s="534"/>
      <c r="ADH89" s="534"/>
      <c r="ADI89" s="534"/>
      <c r="ADJ89" s="534"/>
      <c r="AEP89" s="424"/>
      <c r="AEQ89" s="424"/>
      <c r="AER89" s="424"/>
      <c r="AES89" s="424"/>
      <c r="AET89" s="424"/>
      <c r="AEU89" s="424"/>
      <c r="AEV89" s="424"/>
      <c r="AEW89" s="424"/>
      <c r="AEX89" s="424"/>
      <c r="AEY89" s="536"/>
      <c r="AEZ89" s="536"/>
      <c r="AFA89" s="536"/>
      <c r="AFB89" s="536"/>
      <c r="AFC89" s="232"/>
      <c r="AFD89" s="232"/>
      <c r="AFE89" s="232"/>
      <c r="AFF89" s="232"/>
      <c r="AFG89" s="232"/>
      <c r="AFH89" s="232"/>
      <c r="AFI89" s="232"/>
      <c r="AFJ89" s="232"/>
      <c r="AGN89" s="214"/>
      <c r="AGO89" s="214"/>
      <c r="AGP89" s="214"/>
      <c r="AGQ89" s="58"/>
      <c r="AGR89" s="58"/>
      <c r="AIX89" s="214"/>
      <c r="AIY89" s="214"/>
      <c r="AIZ89" s="214"/>
      <c r="AJA89" s="214"/>
      <c r="AJB89" s="214"/>
      <c r="AJC89" s="214"/>
      <c r="AJD89" s="214"/>
      <c r="AJE89" s="214"/>
      <c r="AJF89" s="214"/>
      <c r="AJG89" s="214"/>
      <c r="AJH89" s="214"/>
      <c r="AJI89" s="214"/>
      <c r="AJJ89" s="214"/>
      <c r="AJK89" s="214"/>
      <c r="AJL89" s="214"/>
      <c r="AJM89" s="214"/>
      <c r="AJN89" s="214"/>
      <c r="AJO89" s="214"/>
      <c r="AJP89" s="214"/>
      <c r="AJQ89" s="214"/>
      <c r="AJR89" s="214"/>
      <c r="AJS89" s="214"/>
      <c r="AJT89" s="214"/>
      <c r="AJU89" s="214"/>
      <c r="AJV89" s="214"/>
      <c r="AJW89" s="214"/>
      <c r="AJX89" s="214"/>
      <c r="AJY89" s="214"/>
      <c r="AJZ89" s="214"/>
      <c r="AKA89" s="214"/>
      <c r="AKB89" s="214"/>
      <c r="AKC89" s="214"/>
      <c r="AKI89" s="214"/>
      <c r="AKJ89" s="214"/>
      <c r="AKK89" s="214"/>
      <c r="AKL89" s="214"/>
      <c r="AKM89" s="214"/>
      <c r="AKN89" s="214"/>
      <c r="AKO89" s="214"/>
      <c r="AKP89" s="214"/>
      <c r="AKQ89" s="214"/>
      <c r="AKR89" s="214"/>
      <c r="AKS89" s="214"/>
      <c r="AKT89" s="214"/>
      <c r="AKY89" s="232"/>
      <c r="AKZ89" s="232"/>
      <c r="ALA89" s="232"/>
      <c r="ALB89" s="232"/>
      <c r="ALG89" s="537"/>
      <c r="ALH89" s="537"/>
      <c r="ALI89" s="537"/>
      <c r="ALJ89" s="537"/>
      <c r="ALK89" s="537"/>
      <c r="ALL89" s="537"/>
      <c r="ALM89" s="537"/>
      <c r="ALN89" s="537"/>
      <c r="ALO89" s="537"/>
      <c r="ALP89" s="537"/>
      <c r="ALQ89" s="537"/>
      <c r="ALR89" s="537"/>
      <c r="ALS89" s="537"/>
      <c r="ALT89" s="537"/>
      <c r="ATD89" s="214"/>
      <c r="ATE89" s="214"/>
      <c r="ATF89" s="214"/>
      <c r="ATG89" s="214"/>
      <c r="ATH89" s="214"/>
      <c r="ATI89" s="214"/>
      <c r="ATJ89" s="214"/>
      <c r="ATK89" s="214"/>
      <c r="ATL89" s="214"/>
      <c r="ATM89" s="214"/>
      <c r="ATN89" s="214"/>
      <c r="ATO89" s="214"/>
      <c r="ATP89" s="214"/>
      <c r="ATQ89" s="214"/>
      <c r="ATR89" s="214"/>
      <c r="ATS89" s="214"/>
      <c r="ATT89" s="214"/>
      <c r="ATU89" s="214"/>
      <c r="ATV89" s="214"/>
      <c r="ATW89" s="424"/>
      <c r="ATX89" s="424"/>
      <c r="ATY89" s="424"/>
      <c r="ATZ89" s="424"/>
      <c r="AUA89" s="424"/>
      <c r="AUB89" s="424"/>
      <c r="AUC89" s="424"/>
      <c r="AUD89" s="424"/>
      <c r="AUE89" s="424"/>
      <c r="AUF89" s="424"/>
      <c r="AUG89" s="424"/>
      <c r="AUH89" s="424"/>
      <c r="AUI89" s="424"/>
      <c r="AUJ89" s="424"/>
      <c r="AUK89" s="214"/>
      <c r="AUL89" s="214"/>
      <c r="AUM89" s="214"/>
      <c r="AUN89" s="214"/>
      <c r="AUO89" s="214"/>
      <c r="AUP89" s="214"/>
      <c r="AUQ89" s="214"/>
      <c r="AUR89" s="214"/>
      <c r="AUS89" s="214"/>
      <c r="AUT89" s="214"/>
      <c r="AUU89" s="214"/>
      <c r="AUV89" s="214"/>
      <c r="AUW89" s="214"/>
      <c r="AUX89" s="214"/>
      <c r="AUY89" s="214"/>
      <c r="AUZ89" s="214"/>
      <c r="AVA89" s="214"/>
      <c r="AVB89" s="214"/>
      <c r="AVC89" s="214"/>
      <c r="AVD89" s="214"/>
      <c r="AVE89" s="214"/>
      <c r="AVF89" s="214"/>
      <c r="AVG89" s="214"/>
      <c r="AVH89" s="214"/>
      <c r="AVI89" s="214"/>
      <c r="AVJ89" s="214"/>
      <c r="AVK89" s="214"/>
      <c r="AVL89" s="214"/>
      <c r="AVM89" s="214"/>
      <c r="AVN89" s="214"/>
      <c r="AVO89" s="214"/>
      <c r="AVP89" s="214"/>
      <c r="AVQ89" s="214"/>
      <c r="AVR89" s="214"/>
      <c r="AVS89" s="214"/>
      <c r="AVT89" s="214"/>
      <c r="AVU89" s="214"/>
      <c r="AVV89" s="214"/>
      <c r="AVW89" s="214"/>
      <c r="AVX89" s="214"/>
      <c r="AVY89" s="214"/>
      <c r="AVZ89" s="214"/>
      <c r="AWA89" s="214"/>
      <c r="AWB89" s="214"/>
      <c r="AWC89" s="214"/>
      <c r="AWD89" s="214"/>
      <c r="AWE89" s="214"/>
      <c r="AWF89" s="214"/>
      <c r="AWG89" s="214"/>
      <c r="AWH89" s="214"/>
      <c r="AWI89" s="214"/>
      <c r="AWJ89" s="214"/>
      <c r="AWK89" s="214"/>
      <c r="AWL89" s="214"/>
      <c r="AWM89" s="214"/>
      <c r="AWN89" s="214"/>
      <c r="AWO89" s="214"/>
      <c r="AWP89" s="214"/>
      <c r="AWQ89" s="214"/>
      <c r="AWR89" s="214"/>
      <c r="AWS89" s="214"/>
      <c r="AWT89" s="214"/>
      <c r="AWU89" s="214"/>
      <c r="AWV89" s="214"/>
      <c r="AWW89" s="214"/>
      <c r="AWX89" s="214"/>
      <c r="AWY89" s="214"/>
      <c r="AWZ89" s="214"/>
      <c r="AXA89" s="214"/>
      <c r="AXB89" s="214"/>
      <c r="AXC89" s="214"/>
      <c r="AXD89" s="214"/>
      <c r="AXE89" s="214"/>
      <c r="AXF89" s="214"/>
      <c r="AXG89" s="214"/>
      <c r="AXH89" s="214"/>
      <c r="AXI89" s="214"/>
      <c r="AXJ89" s="214"/>
      <c r="AXK89" s="214"/>
      <c r="AXL89" s="214"/>
      <c r="AXM89" s="214"/>
      <c r="AXN89" s="214"/>
      <c r="AXO89" s="214"/>
      <c r="AXP89" s="214"/>
      <c r="AXQ89" s="214"/>
      <c r="AXR89" s="214"/>
      <c r="AXS89" s="214"/>
      <c r="AXT89" s="214"/>
      <c r="AXU89" s="214"/>
      <c r="AXV89" s="214"/>
      <c r="AXW89" s="214"/>
      <c r="AXX89" s="214"/>
      <c r="AXY89" s="214"/>
      <c r="AXZ89" s="214"/>
      <c r="AYA89" s="214"/>
      <c r="AYB89" s="214"/>
      <c r="AYC89" s="214"/>
      <c r="AYD89" s="214"/>
      <c r="AYE89" s="214"/>
      <c r="AYF89" s="214"/>
      <c r="AYG89" s="214"/>
      <c r="AYH89" s="214"/>
      <c r="AYI89" s="214"/>
      <c r="AYJ89" s="214"/>
      <c r="AYK89" s="214"/>
      <c r="AYL89" s="214"/>
      <c r="AYM89" s="214"/>
      <c r="AYN89" s="214"/>
      <c r="AYO89" s="214"/>
      <c r="AYP89" s="214"/>
      <c r="AYQ89" s="214"/>
      <c r="AYR89" s="214"/>
      <c r="AYS89" s="214"/>
      <c r="AYT89" s="214"/>
      <c r="AYU89" s="214"/>
      <c r="AYV89" s="214"/>
      <c r="AYW89" s="214"/>
      <c r="AYX89" s="214"/>
      <c r="AYY89" s="214"/>
      <c r="AYZ89" s="214"/>
      <c r="AZA89" s="214"/>
      <c r="AZB89" s="214"/>
      <c r="AZC89" s="214"/>
      <c r="AZD89" s="214"/>
      <c r="AZE89" s="214"/>
      <c r="AZF89" s="214"/>
      <c r="AZG89" s="214"/>
      <c r="AZH89" s="214"/>
      <c r="AZI89" s="214"/>
      <c r="AZJ89" s="214"/>
      <c r="AZK89" s="214"/>
      <c r="AZL89" s="214"/>
      <c r="AZM89" s="214"/>
      <c r="AZN89" s="214"/>
      <c r="AZO89" s="214"/>
      <c r="AZP89" s="214"/>
      <c r="AZQ89" s="214"/>
      <c r="AZR89" s="214"/>
      <c r="AZS89" s="214"/>
      <c r="AZT89" s="214"/>
      <c r="AZU89" s="214"/>
      <c r="AZV89" s="214"/>
      <c r="AZW89" s="214"/>
      <c r="AZX89" s="214"/>
      <c r="AZY89" s="214"/>
      <c r="AZZ89" s="214"/>
      <c r="BAA89" s="214"/>
      <c r="BAB89" s="214"/>
      <c r="BAC89" s="214"/>
      <c r="BAD89" s="214"/>
      <c r="BAE89" s="214"/>
      <c r="BAF89" s="214"/>
      <c r="BAG89" s="214"/>
      <c r="BAH89" s="214"/>
      <c r="BAI89" s="214"/>
      <c r="BAJ89" s="214"/>
      <c r="BAK89" s="214"/>
      <c r="BAL89" s="214"/>
      <c r="BAM89" s="214"/>
      <c r="BAN89" s="214"/>
      <c r="BAO89" s="214"/>
      <c r="BAP89" s="214"/>
      <c r="BAQ89" s="214"/>
      <c r="BAR89" s="214"/>
      <c r="BAS89" s="214"/>
      <c r="BAT89" s="214"/>
      <c r="BAU89" s="214"/>
      <c r="BAV89" s="214"/>
      <c r="BAW89" s="214"/>
      <c r="BAX89" s="214"/>
      <c r="BAY89" s="214"/>
      <c r="BAZ89" s="214"/>
      <c r="BBA89" s="214"/>
      <c r="BBB89" s="214"/>
      <c r="BBC89" s="214"/>
      <c r="BBD89" s="214"/>
      <c r="BBE89" s="214"/>
      <c r="BBF89" s="214"/>
      <c r="BBG89" s="214"/>
      <c r="BBH89" s="214"/>
      <c r="BBI89" s="214"/>
      <c r="BBJ89" s="214"/>
      <c r="BBK89" s="214"/>
      <c r="BBL89" s="214"/>
      <c r="BBM89" s="214"/>
      <c r="BBN89" s="214"/>
      <c r="BBO89" s="214"/>
      <c r="BBP89" s="214"/>
      <c r="BBQ89" s="214"/>
      <c r="BBR89" s="214"/>
      <c r="BBS89" s="214"/>
      <c r="BBT89" s="214"/>
      <c r="BBU89" s="214"/>
      <c r="BBV89" s="214"/>
      <c r="BBW89" s="214"/>
      <c r="BBX89" s="214"/>
      <c r="BBY89" s="214"/>
      <c r="BBZ89" s="214"/>
      <c r="BCA89" s="214"/>
      <c r="BCB89" s="214"/>
      <c r="BCC89" s="214"/>
      <c r="BCD89" s="214"/>
      <c r="BCE89" s="214"/>
      <c r="BCF89" s="214"/>
      <c r="BCG89" s="214"/>
      <c r="BCH89" s="214"/>
      <c r="BCI89" s="214"/>
      <c r="BCJ89" s="214"/>
      <c r="BCK89" s="214"/>
      <c r="BCL89" s="214"/>
      <c r="BCM89" s="214"/>
      <c r="BCN89" s="214"/>
      <c r="BCO89" s="214"/>
      <c r="BCP89" s="214"/>
      <c r="BCQ89" s="214"/>
      <c r="BCR89" s="214"/>
      <c r="BCS89" s="214"/>
      <c r="BCT89" s="214"/>
      <c r="BCU89" s="214"/>
      <c r="BCV89" s="214"/>
      <c r="BCW89" s="214"/>
      <c r="BCX89" s="214"/>
      <c r="BCY89" s="214"/>
      <c r="BCZ89" s="214"/>
      <c r="BDA89" s="214"/>
      <c r="BDB89" s="214"/>
      <c r="BDC89" s="214"/>
      <c r="BDD89" s="214"/>
      <c r="BDE89" s="214"/>
      <c r="BDF89" s="214"/>
      <c r="BDG89" s="214"/>
      <c r="BDH89" s="214"/>
      <c r="BDI89" s="214"/>
      <c r="BDJ89" s="214"/>
      <c r="BDK89" s="214"/>
      <c r="BDL89" s="214"/>
      <c r="BDM89" s="214"/>
      <c r="BDN89" s="214"/>
      <c r="BDO89" s="214"/>
      <c r="BDP89" s="214"/>
      <c r="BDQ89" s="214"/>
      <c r="BDR89" s="214"/>
      <c r="BDS89" s="214"/>
      <c r="BDT89" s="214"/>
      <c r="BDU89" s="214"/>
      <c r="BDV89" s="214"/>
      <c r="BDW89" s="214"/>
      <c r="BDX89" s="214"/>
      <c r="BDY89" s="214"/>
      <c r="BDZ89" s="214"/>
      <c r="BEA89" s="214"/>
      <c r="BEB89" s="214"/>
      <c r="BEC89" s="214"/>
      <c r="BED89" s="214"/>
      <c r="BEE89" s="214"/>
      <c r="BEF89" s="214"/>
      <c r="BEG89" s="214"/>
      <c r="BEH89" s="214"/>
      <c r="BEI89" s="214"/>
      <c r="BEJ89" s="214"/>
      <c r="BEK89" s="214"/>
      <c r="BEL89" s="214"/>
      <c r="BEM89" s="214"/>
      <c r="BEN89" s="214"/>
      <c r="BEO89" s="214"/>
      <c r="BEP89" s="214"/>
      <c r="BEQ89" s="214"/>
      <c r="BER89" s="214"/>
      <c r="BES89" s="214"/>
      <c r="BET89" s="214"/>
      <c r="BEU89" s="214"/>
      <c r="BEV89" s="214"/>
      <c r="BEW89" s="214"/>
      <c r="BEX89" s="214"/>
      <c r="BEY89" s="214"/>
      <c r="BEZ89" s="214"/>
      <c r="BFA89" s="214"/>
      <c r="BFB89" s="214"/>
      <c r="BFC89" s="214"/>
      <c r="BFD89" s="214"/>
      <c r="BFE89" s="214"/>
      <c r="BFF89" s="214"/>
      <c r="BFG89" s="214"/>
      <c r="BFH89" s="214"/>
      <c r="BFI89" s="214"/>
      <c r="BFJ89" s="214"/>
      <c r="BFK89" s="214"/>
      <c r="BFL89" s="214"/>
      <c r="BFM89" s="214"/>
      <c r="BFN89" s="214"/>
      <c r="BFO89" s="214"/>
      <c r="BFP89" s="214"/>
      <c r="BFQ89" s="214"/>
      <c r="BFR89" s="214"/>
      <c r="BFS89" s="214"/>
      <c r="BFT89" s="214"/>
      <c r="BFU89" s="214"/>
      <c r="BFV89" s="214"/>
      <c r="BFW89" s="214"/>
      <c r="BFX89" s="214"/>
      <c r="BFY89" s="214"/>
      <c r="BFZ89" s="214"/>
      <c r="BGA89" s="214"/>
      <c r="BGB89" s="214"/>
      <c r="BGC89" s="214"/>
      <c r="BGD89" s="214"/>
      <c r="BGE89" s="214"/>
      <c r="BGF89" s="214"/>
      <c r="BGG89" s="214"/>
      <c r="BGH89" s="214"/>
      <c r="BGI89" s="214"/>
      <c r="BGJ89" s="214"/>
      <c r="BGK89" s="214"/>
      <c r="BGL89" s="214"/>
      <c r="BGM89" s="214"/>
      <c r="BGN89" s="214"/>
      <c r="BGO89" s="214"/>
      <c r="BGP89" s="214"/>
      <c r="BGQ89" s="214"/>
      <c r="BGR89" s="214"/>
      <c r="BGS89" s="214"/>
      <c r="BGT89" s="214"/>
      <c r="BGU89" s="214"/>
      <c r="BGV89" s="214"/>
      <c r="BGW89" s="214"/>
      <c r="BGX89" s="214"/>
      <c r="BGY89" s="214"/>
      <c r="BGZ89" s="214"/>
      <c r="BHA89" s="214"/>
      <c r="BHB89" s="214"/>
      <c r="BLM89" s="424"/>
      <c r="BLN89" s="424"/>
      <c r="BLO89" s="424"/>
      <c r="BLP89" s="424"/>
      <c r="BLQ89" s="424"/>
      <c r="BLR89" s="424"/>
      <c r="BLS89" s="424"/>
      <c r="BLT89" s="424"/>
      <c r="BLU89" s="424"/>
      <c r="BLV89" s="424"/>
      <c r="BLW89" s="424"/>
      <c r="BLX89" s="424"/>
      <c r="BLY89" s="424"/>
      <c r="BLZ89" s="424"/>
      <c r="BMA89" s="424"/>
      <c r="BMB89" s="424"/>
      <c r="BMC89" s="424"/>
      <c r="BMD89" s="424"/>
      <c r="BME89" s="424"/>
      <c r="BMF89" s="424"/>
      <c r="BSL89" s="228"/>
      <c r="BSM89" s="228"/>
      <c r="BSN89" s="536"/>
      <c r="BSO89" s="536"/>
      <c r="BSP89" s="536"/>
      <c r="BSQ89" s="536"/>
      <c r="BSR89" s="536"/>
      <c r="BSS89" s="536"/>
      <c r="BST89" s="536"/>
      <c r="BSU89" s="536"/>
      <c r="BSV89" s="536"/>
      <c r="BSW89" s="536"/>
      <c r="BTN89" s="214"/>
      <c r="BTO89" s="214"/>
      <c r="BTP89" s="214"/>
      <c r="BTQ89" s="214"/>
      <c r="BTR89" s="214"/>
      <c r="BTS89" s="214"/>
      <c r="BTT89" s="214"/>
      <c r="BTU89" s="214"/>
      <c r="BTV89" s="214"/>
      <c r="BTW89" s="214"/>
      <c r="BTX89" s="214"/>
      <c r="BTY89" s="214"/>
      <c r="BTZ89" s="214"/>
      <c r="BUA89" s="214"/>
      <c r="BUB89" s="214"/>
      <c r="BUC89" s="214"/>
      <c r="BUD89" s="214"/>
      <c r="BUE89" s="214"/>
      <c r="BUF89" s="214"/>
      <c r="BUG89" s="214"/>
      <c r="BUH89" s="214"/>
      <c r="BUI89" s="214"/>
      <c r="BUJ89" s="214"/>
      <c r="BUK89" s="214"/>
      <c r="BUL89" s="214"/>
      <c r="BUM89" s="214"/>
      <c r="BYB89" s="230"/>
      <c r="BYC89" s="230"/>
      <c r="BYD89" s="143"/>
      <c r="BYE89" s="143"/>
      <c r="BYF89" s="143"/>
      <c r="BYG89" s="143"/>
      <c r="BYH89" s="537"/>
      <c r="BYI89" s="537"/>
      <c r="BYJ89" s="537"/>
      <c r="BYK89" s="537"/>
      <c r="BYZ89" s="536"/>
      <c r="BZA89" s="536"/>
      <c r="BZB89" s="536"/>
      <c r="BZC89" s="536"/>
      <c r="BZD89" s="536"/>
      <c r="BZE89" s="536"/>
      <c r="BZF89" s="536"/>
      <c r="BZG89" s="536"/>
      <c r="BZH89" s="536"/>
      <c r="BZI89" s="536"/>
    </row>
    <row r="90" spans="1:1008 1200:2037" s="321" customFormat="1">
      <c r="A90" s="232"/>
      <c r="B90" s="232"/>
      <c r="C90" s="228"/>
      <c r="D90" s="228"/>
      <c r="E90" s="228"/>
      <c r="F90" s="228"/>
      <c r="G90" s="228"/>
      <c r="H90" s="228"/>
      <c r="I90" s="228"/>
      <c r="J90" s="228"/>
      <c r="K90" s="228"/>
      <c r="L90" s="227"/>
      <c r="M90" s="227"/>
      <c r="N90" s="227"/>
      <c r="O90" s="227"/>
      <c r="P90" s="227"/>
      <c r="Q90" s="227"/>
      <c r="R90" s="227"/>
      <c r="S90" s="227"/>
      <c r="T90" s="227"/>
      <c r="U90" s="227"/>
      <c r="V90" s="227"/>
      <c r="W90" s="227"/>
      <c r="X90" s="227"/>
      <c r="Y90" s="227"/>
      <c r="Z90" s="228"/>
      <c r="AA90" s="228"/>
      <c r="AB90" s="228"/>
      <c r="AC90" s="228"/>
      <c r="AD90" s="228"/>
      <c r="AE90" s="311"/>
      <c r="AF90" s="228"/>
      <c r="AG90" s="228"/>
      <c r="AH90" s="228"/>
      <c r="AI90" s="228"/>
      <c r="AJ90" s="228"/>
      <c r="AK90" s="228"/>
      <c r="AL90" s="228"/>
      <c r="AM90" s="228"/>
      <c r="AN90" s="228"/>
      <c r="AO90" s="228"/>
      <c r="AP90" s="228"/>
      <c r="AQ90" s="228"/>
      <c r="AR90" s="228"/>
      <c r="AS90" s="228"/>
      <c r="AT90" s="228"/>
      <c r="AU90" s="228"/>
      <c r="AV90" s="228"/>
      <c r="AW90" s="228"/>
      <c r="AX90" s="228"/>
      <c r="AY90" s="228"/>
      <c r="AZ90" s="228"/>
      <c r="BA90" s="228"/>
      <c r="BB90" s="228"/>
      <c r="BC90" s="228"/>
      <c r="BD90" s="228"/>
      <c r="BE90" s="228"/>
      <c r="BF90" s="228"/>
      <c r="BG90" s="228"/>
      <c r="BH90" s="424"/>
      <c r="BI90" s="424"/>
      <c r="BJ90" s="424"/>
      <c r="BK90" s="424"/>
      <c r="BL90" s="424"/>
      <c r="BM90" s="424"/>
      <c r="BN90" s="424"/>
      <c r="BO90" s="424"/>
      <c r="BP90" s="424"/>
      <c r="BQ90" s="424"/>
      <c r="BR90" s="424"/>
      <c r="BS90" s="424"/>
      <c r="BT90" s="424"/>
      <c r="BU90" s="424"/>
      <c r="BV90" s="424"/>
      <c r="BW90" s="424"/>
      <c r="BX90" s="424"/>
      <c r="BY90" s="424"/>
      <c r="BZ90" s="424"/>
      <c r="CA90" s="424"/>
      <c r="CB90" s="424"/>
      <c r="CC90" s="424"/>
      <c r="CD90" s="424"/>
      <c r="CE90" s="424"/>
      <c r="CF90" s="424"/>
      <c r="CG90" s="424"/>
      <c r="CH90" s="424"/>
      <c r="CI90" s="424"/>
      <c r="CJ90" s="424"/>
      <c r="CK90" s="424"/>
      <c r="CL90" s="424"/>
      <c r="CM90" s="424"/>
      <c r="CN90" s="424"/>
      <c r="CO90" s="424"/>
      <c r="CP90" s="424"/>
      <c r="CQ90" s="424"/>
      <c r="CR90" s="424"/>
      <c r="CS90" s="424"/>
      <c r="CT90" s="424"/>
      <c r="CU90" s="424"/>
      <c r="CV90" s="424"/>
      <c r="CW90" s="424"/>
      <c r="CX90" s="424"/>
      <c r="CY90" s="424"/>
      <c r="CZ90" s="424"/>
      <c r="DA90" s="424"/>
      <c r="DB90" s="424"/>
      <c r="DC90" s="424"/>
      <c r="DD90" s="424"/>
      <c r="DE90" s="424"/>
      <c r="DF90" s="424"/>
      <c r="DG90" s="424"/>
      <c r="DH90" s="424"/>
      <c r="DI90" s="424"/>
      <c r="DJ90" s="424"/>
      <c r="DK90" s="424"/>
      <c r="DL90" s="424"/>
      <c r="DM90" s="424"/>
      <c r="DN90" s="424"/>
      <c r="DO90" s="424"/>
      <c r="DP90" s="424"/>
      <c r="DQ90" s="424"/>
      <c r="DR90" s="424"/>
      <c r="DS90" s="424"/>
      <c r="DT90" s="424"/>
      <c r="DU90" s="424"/>
      <c r="DV90" s="424"/>
      <c r="DW90" s="424"/>
      <c r="DX90" s="424"/>
      <c r="DY90" s="424"/>
      <c r="DZ90" s="424"/>
      <c r="EA90" s="424"/>
      <c r="EB90" s="424"/>
      <c r="EC90" s="424"/>
      <c r="ED90" s="424"/>
      <c r="EE90" s="424"/>
      <c r="EF90" s="424"/>
      <c r="EG90" s="424"/>
      <c r="EH90" s="424"/>
      <c r="EI90" s="424"/>
      <c r="EJ90" s="424"/>
      <c r="EK90" s="424"/>
      <c r="EL90" s="424"/>
      <c r="EM90" s="424"/>
      <c r="EN90" s="424"/>
      <c r="EO90" s="424"/>
      <c r="EP90" s="424"/>
      <c r="EQ90" s="424"/>
      <c r="ER90" s="424"/>
      <c r="ES90" s="424"/>
      <c r="ET90" s="424"/>
      <c r="EU90" s="424"/>
      <c r="EV90" s="424"/>
      <c r="EW90" s="424"/>
      <c r="EX90" s="424"/>
      <c r="EY90" s="424"/>
      <c r="EZ90" s="424"/>
      <c r="FA90" s="424"/>
      <c r="FB90" s="424"/>
      <c r="FC90" s="424"/>
      <c r="FD90" s="424"/>
      <c r="FE90" s="424"/>
      <c r="FF90" s="424"/>
      <c r="FG90" s="424"/>
      <c r="FH90" s="424"/>
      <c r="FI90" s="424"/>
      <c r="FJ90" s="424"/>
      <c r="FK90" s="424"/>
      <c r="FL90" s="424"/>
      <c r="FM90" s="424"/>
      <c r="FN90" s="424"/>
      <c r="FO90" s="21"/>
      <c r="FP90" s="424"/>
      <c r="FQ90" s="4"/>
      <c r="FR90" s="424"/>
      <c r="FS90" s="424"/>
      <c r="FT90" s="424"/>
      <c r="FU90" s="424"/>
      <c r="FV90" s="424"/>
      <c r="FW90" s="424"/>
      <c r="FX90" s="424"/>
      <c r="FY90" s="424"/>
      <c r="FZ90" s="424"/>
      <c r="GA90" s="424"/>
      <c r="GB90" s="424"/>
      <c r="GC90" s="424"/>
      <c r="GD90" s="424"/>
      <c r="GE90" s="424"/>
      <c r="GF90" s="424"/>
      <c r="GG90" s="424"/>
      <c r="GH90" s="424"/>
      <c r="GI90" s="424"/>
      <c r="GJ90" s="424"/>
      <c r="GK90" s="424"/>
      <c r="GL90" s="424"/>
      <c r="GM90" s="424"/>
      <c r="GN90" s="424"/>
      <c r="GO90" s="424"/>
      <c r="GP90" s="424"/>
      <c r="GQ90" s="424"/>
      <c r="GR90" s="424"/>
      <c r="GS90" s="424"/>
      <c r="GT90" s="424"/>
      <c r="GU90" s="424"/>
      <c r="GV90" s="424"/>
      <c r="GW90" s="424"/>
      <c r="GX90" s="424"/>
      <c r="GY90" s="424"/>
      <c r="GZ90" s="424"/>
      <c r="HA90" s="424"/>
      <c r="HB90" s="424"/>
      <c r="HC90" s="424"/>
      <c r="HD90" s="424"/>
      <c r="HE90" s="424"/>
      <c r="HF90" s="424"/>
      <c r="HG90" s="424"/>
      <c r="HH90" s="424"/>
      <c r="HI90" s="424"/>
      <c r="HJ90" s="424"/>
      <c r="HK90" s="424"/>
      <c r="HL90" s="424"/>
      <c r="HM90" s="424"/>
      <c r="HN90" s="424"/>
      <c r="HO90" s="424"/>
      <c r="HP90" s="424"/>
      <c r="HQ90" s="424"/>
      <c r="HR90" s="424"/>
      <c r="HS90" s="424"/>
      <c r="HT90" s="424"/>
      <c r="HU90" s="424"/>
      <c r="HV90" s="424"/>
      <c r="HW90" s="424"/>
      <c r="HX90" s="424"/>
      <c r="HY90" s="424"/>
      <c r="HZ90" s="424"/>
      <c r="IA90" s="424"/>
      <c r="IB90" s="424"/>
      <c r="IC90" s="424"/>
      <c r="ID90" s="424"/>
      <c r="IE90" s="424"/>
      <c r="IF90" s="424"/>
      <c r="IG90" s="424"/>
      <c r="IH90" s="424"/>
      <c r="II90" s="424"/>
      <c r="IJ90" s="424"/>
      <c r="IK90" s="424"/>
      <c r="IL90" s="424"/>
      <c r="IM90" s="424"/>
      <c r="IN90" s="424"/>
      <c r="IO90" s="424"/>
      <c r="IP90" s="424"/>
      <c r="IQ90" s="424"/>
      <c r="IR90" s="424"/>
      <c r="IS90" s="424"/>
      <c r="IT90" s="424"/>
      <c r="IU90" s="424"/>
      <c r="IV90" s="424"/>
      <c r="IW90" s="424"/>
      <c r="IX90" s="424"/>
      <c r="IY90" s="424"/>
      <c r="IZ90" s="424"/>
      <c r="JA90" s="424"/>
      <c r="JB90" s="424"/>
      <c r="JC90" s="424"/>
      <c r="JD90" s="424"/>
      <c r="JE90" s="424"/>
      <c r="JF90" s="424"/>
      <c r="JG90" s="424"/>
      <c r="JH90" s="424"/>
      <c r="JI90" s="424"/>
      <c r="JJ90" s="424"/>
      <c r="JK90" s="424"/>
      <c r="JL90" s="424"/>
      <c r="JM90" s="424"/>
      <c r="JN90" s="424"/>
      <c r="JO90" s="424"/>
      <c r="JP90" s="424"/>
      <c r="JQ90" s="424"/>
      <c r="JR90" s="424"/>
      <c r="JS90" s="424"/>
      <c r="JT90" s="424"/>
      <c r="JU90" s="424"/>
      <c r="JV90" s="424"/>
      <c r="JW90" s="424"/>
      <c r="JX90" s="424"/>
      <c r="JY90" s="424"/>
      <c r="JZ90" s="424"/>
      <c r="KA90" s="424"/>
      <c r="KV90" s="228"/>
      <c r="KW90" s="228"/>
      <c r="KX90" s="228"/>
      <c r="KY90" s="228"/>
      <c r="KZ90" s="228"/>
      <c r="LA90" s="228"/>
      <c r="LB90" s="228"/>
      <c r="LC90" s="228"/>
      <c r="NJ90" s="424"/>
      <c r="NK90" s="424"/>
      <c r="NL90" s="424"/>
      <c r="NM90" s="424"/>
      <c r="NN90" s="424"/>
      <c r="NO90" s="424"/>
      <c r="NP90" s="424"/>
      <c r="NQ90" s="424"/>
      <c r="NR90" s="424"/>
      <c r="NS90" s="424"/>
      <c r="NT90" s="424"/>
      <c r="NU90" s="228"/>
      <c r="NV90" s="228"/>
      <c r="NW90" s="228"/>
      <c r="NX90" s="228"/>
      <c r="NY90" s="228"/>
      <c r="NZ90" s="228"/>
      <c r="OA90" s="228"/>
      <c r="OB90" s="228"/>
      <c r="OC90" s="228"/>
      <c r="OD90" s="228"/>
      <c r="OE90" s="228"/>
      <c r="OF90" s="228"/>
      <c r="OG90" s="228"/>
      <c r="OH90" s="228"/>
      <c r="OI90" s="228"/>
      <c r="OJ90" s="228"/>
      <c r="OK90" s="424"/>
      <c r="OL90" s="424"/>
      <c r="OM90" s="424"/>
      <c r="ON90" s="424"/>
      <c r="OO90" s="424"/>
      <c r="OP90" s="424"/>
      <c r="OQ90" s="424"/>
      <c r="OR90" s="424"/>
      <c r="OS90" s="424"/>
      <c r="OT90" s="424"/>
      <c r="OU90" s="424"/>
      <c r="OV90" s="424"/>
      <c r="OW90" s="424"/>
      <c r="OX90" s="424"/>
      <c r="OY90" s="424"/>
      <c r="OZ90" s="424"/>
      <c r="PA90" s="424"/>
      <c r="PB90" s="424"/>
      <c r="PC90" s="424"/>
      <c r="PD90" s="424"/>
      <c r="PE90" s="424"/>
      <c r="PF90" s="424"/>
      <c r="PG90" s="424"/>
      <c r="PH90" s="424"/>
      <c r="PI90" s="424"/>
      <c r="PJ90" s="424"/>
      <c r="PK90" s="424"/>
      <c r="PL90" s="424"/>
      <c r="PM90" s="424"/>
      <c r="PN90" s="424"/>
      <c r="PO90" s="424"/>
      <c r="PP90" s="424"/>
      <c r="PQ90" s="424"/>
      <c r="PR90" s="424"/>
      <c r="PS90" s="424"/>
      <c r="PT90" s="424"/>
      <c r="PU90" s="424"/>
      <c r="PV90" s="424"/>
      <c r="PW90" s="424"/>
      <c r="PX90" s="424"/>
      <c r="PY90" s="424"/>
      <c r="PZ90" s="424"/>
      <c r="QA90" s="424"/>
      <c r="QB90" s="424"/>
      <c r="QC90" s="424"/>
      <c r="QD90" s="424"/>
      <c r="QE90" s="424"/>
      <c r="QF90" s="424"/>
      <c r="QG90" s="424"/>
      <c r="QH90" s="424"/>
      <c r="QI90" s="424"/>
      <c r="QJ90" s="424"/>
      <c r="QK90" s="424"/>
      <c r="QL90" s="424"/>
      <c r="QM90" s="424"/>
      <c r="QN90" s="424"/>
      <c r="QO90" s="424"/>
      <c r="QP90" s="424"/>
      <c r="QQ90" s="424"/>
      <c r="QR90" s="424"/>
      <c r="QS90" s="424"/>
      <c r="QT90" s="424"/>
      <c r="QU90" s="424"/>
      <c r="QV90" s="424"/>
      <c r="QW90" s="424"/>
      <c r="QX90" s="424"/>
      <c r="QY90" s="424"/>
      <c r="QZ90" s="424"/>
      <c r="RA90" s="424"/>
      <c r="RB90" s="424"/>
      <c r="RC90" s="424"/>
      <c r="RD90" s="424"/>
      <c r="RE90" s="424"/>
      <c r="RF90" s="424"/>
      <c r="RG90" s="424"/>
      <c r="RH90" s="424"/>
      <c r="RI90" s="424"/>
      <c r="RJ90" s="424"/>
      <c r="RK90" s="424"/>
      <c r="RL90" s="424"/>
      <c r="RM90" s="424"/>
      <c r="RN90" s="424"/>
      <c r="RO90" s="424"/>
      <c r="RP90" s="424"/>
      <c r="RQ90" s="424"/>
      <c r="RR90" s="424"/>
      <c r="RS90" s="424"/>
      <c r="RT90" s="424"/>
      <c r="RU90" s="424"/>
      <c r="RV90" s="424"/>
      <c r="RW90" s="424"/>
      <c r="RX90" s="424"/>
      <c r="RY90" s="424"/>
      <c r="RZ90" s="424"/>
      <c r="SA90" s="424"/>
      <c r="SB90" s="424"/>
      <c r="SC90" s="424"/>
      <c r="SD90" s="424"/>
      <c r="SE90" s="424"/>
      <c r="SF90" s="424"/>
      <c r="SG90" s="424"/>
      <c r="SH90" s="424"/>
      <c r="SI90" s="424"/>
      <c r="SJ90" s="424"/>
      <c r="SK90" s="424"/>
      <c r="SL90" s="424"/>
      <c r="SM90" s="424"/>
      <c r="SN90" s="424"/>
      <c r="SO90" s="424"/>
      <c r="SP90" s="424"/>
      <c r="SQ90" s="424"/>
      <c r="SR90" s="424"/>
      <c r="SS90" s="424"/>
      <c r="ST90" s="424"/>
      <c r="SU90" s="424"/>
      <c r="SV90" s="424"/>
      <c r="SW90" s="424"/>
      <c r="SX90" s="424"/>
      <c r="SY90" s="424"/>
      <c r="SZ90" s="424"/>
      <c r="TA90" s="424"/>
      <c r="TB90" s="424"/>
      <c r="TC90" s="424"/>
      <c r="TD90" s="424"/>
      <c r="TE90" s="424"/>
      <c r="TF90" s="424"/>
      <c r="TG90" s="424"/>
      <c r="TH90" s="424"/>
      <c r="TI90" s="424"/>
      <c r="TJ90" s="424"/>
      <c r="TK90" s="424"/>
      <c r="TL90" s="424"/>
      <c r="TM90" s="424"/>
      <c r="TN90" s="424"/>
      <c r="TO90" s="424"/>
      <c r="TP90" s="424"/>
      <c r="TQ90" s="424"/>
      <c r="TR90" s="424"/>
      <c r="TS90" s="424"/>
      <c r="TT90" s="424"/>
      <c r="TU90" s="424"/>
      <c r="TV90" s="424"/>
      <c r="TW90" s="424"/>
      <c r="TX90" s="424"/>
      <c r="TY90" s="424"/>
      <c r="TZ90" s="424"/>
      <c r="UA90" s="424"/>
      <c r="UB90" s="424"/>
      <c r="UC90" s="424"/>
      <c r="UD90" s="424"/>
      <c r="UE90" s="424"/>
      <c r="UF90" s="424"/>
      <c r="UG90" s="424"/>
      <c r="UH90" s="424"/>
      <c r="UI90" s="424"/>
      <c r="UJ90" s="424"/>
      <c r="UK90" s="424"/>
      <c r="UL90" s="424"/>
      <c r="UM90" s="424"/>
      <c r="UN90" s="424"/>
      <c r="UO90" s="424"/>
      <c r="UP90" s="424"/>
      <c r="UQ90" s="424"/>
      <c r="UR90" s="424"/>
      <c r="US90" s="424"/>
      <c r="UT90" s="424"/>
      <c r="UU90" s="424"/>
      <c r="UV90" s="424"/>
      <c r="UW90" s="424"/>
      <c r="UX90" s="424"/>
      <c r="UY90" s="424"/>
      <c r="UZ90" s="424"/>
      <c r="VA90" s="424"/>
      <c r="VB90" s="424"/>
      <c r="VC90" s="424"/>
      <c r="VD90" s="424"/>
      <c r="VE90" s="424"/>
      <c r="VF90" s="424"/>
      <c r="VG90" s="424"/>
      <c r="VH90" s="424"/>
      <c r="VI90" s="424"/>
      <c r="VJ90" s="424"/>
      <c r="VK90" s="424"/>
      <c r="VL90" s="424"/>
      <c r="VM90" s="424"/>
      <c r="VN90" s="424"/>
      <c r="VO90" s="424"/>
      <c r="VP90" s="424"/>
      <c r="VQ90" s="424"/>
      <c r="VR90" s="424"/>
      <c r="VS90" s="424"/>
      <c r="VT90" s="424"/>
      <c r="VU90" s="424"/>
      <c r="VV90" s="424"/>
      <c r="VW90" s="424"/>
      <c r="VX90" s="424"/>
      <c r="VY90" s="424"/>
      <c r="VZ90" s="424"/>
      <c r="WA90" s="424"/>
      <c r="WB90" s="424"/>
      <c r="WC90" s="424"/>
      <c r="WD90" s="424"/>
      <c r="WE90" s="424"/>
      <c r="WF90" s="424"/>
      <c r="WG90" s="424"/>
      <c r="WH90" s="424"/>
      <c r="WI90" s="424"/>
      <c r="WJ90" s="424"/>
      <c r="WK90" s="424"/>
      <c r="WL90" s="424"/>
      <c r="WM90" s="424"/>
      <c r="WN90" s="424"/>
      <c r="WO90" s="424"/>
      <c r="WP90" s="424"/>
      <c r="WQ90" s="424"/>
      <c r="WR90" s="424"/>
      <c r="WS90" s="424"/>
      <c r="WT90" s="424"/>
      <c r="WU90" s="424"/>
      <c r="WV90" s="424"/>
      <c r="WW90" s="424"/>
      <c r="WX90" s="424"/>
      <c r="WY90" s="424"/>
      <c r="WZ90" s="424"/>
      <c r="XA90" s="424"/>
      <c r="XB90" s="424"/>
      <c r="XC90" s="534"/>
      <c r="XD90" s="534"/>
      <c r="XE90" s="534"/>
      <c r="XF90" s="534"/>
      <c r="XG90" s="534"/>
      <c r="XH90" s="534"/>
      <c r="XI90" s="534"/>
      <c r="XJ90" s="534"/>
      <c r="XK90" s="534"/>
      <c r="XL90" s="534"/>
      <c r="XM90" s="534"/>
      <c r="XN90" s="534"/>
      <c r="XO90" s="534"/>
      <c r="XP90" s="534"/>
      <c r="XQ90" s="534"/>
      <c r="XR90" s="534"/>
      <c r="XS90" s="534"/>
      <c r="XT90" s="534"/>
      <c r="XU90" s="534"/>
      <c r="XV90" s="534"/>
      <c r="XW90" s="534"/>
      <c r="XX90" s="534"/>
      <c r="XY90" s="534"/>
      <c r="XZ90" s="534"/>
      <c r="YA90" s="534"/>
      <c r="YB90" s="534"/>
      <c r="YC90" s="534"/>
      <c r="YD90" s="534"/>
      <c r="YE90" s="534"/>
      <c r="YF90" s="534"/>
      <c r="YG90" s="534"/>
      <c r="YH90" s="534"/>
      <c r="YI90" s="534"/>
      <c r="YJ90" s="534"/>
      <c r="YK90" s="534"/>
      <c r="YL90" s="534"/>
      <c r="YM90" s="534"/>
      <c r="YN90" s="534"/>
      <c r="YO90" s="534"/>
      <c r="YP90" s="534"/>
      <c r="YQ90" s="534"/>
      <c r="YR90" s="534"/>
      <c r="YS90" s="534"/>
      <c r="YT90" s="534"/>
      <c r="YU90" s="534"/>
      <c r="YV90" s="534"/>
      <c r="YW90" s="534"/>
      <c r="YX90" s="534"/>
      <c r="YY90" s="534"/>
      <c r="YZ90" s="534"/>
      <c r="ZA90" s="534"/>
      <c r="ZB90" s="534"/>
      <c r="ZC90" s="534"/>
      <c r="ZD90" s="534"/>
      <c r="ZE90" s="534"/>
      <c r="ZF90" s="534"/>
      <c r="ZG90" s="534"/>
      <c r="ZH90" s="534"/>
      <c r="ZI90" s="534"/>
      <c r="ZJ90" s="535"/>
      <c r="ZK90" s="424"/>
      <c r="ZL90" s="424"/>
      <c r="ZM90" s="424"/>
      <c r="ZN90" s="424"/>
      <c r="AAR90" s="229"/>
      <c r="AAS90" s="229"/>
      <c r="AAT90" s="229"/>
      <c r="AAU90" s="229"/>
      <c r="AAV90" s="229"/>
      <c r="ACI90" s="534"/>
      <c r="ACJ90" s="534"/>
      <c r="ACK90" s="534"/>
      <c r="ACL90" s="534"/>
      <c r="ACM90" s="534"/>
      <c r="ACN90" s="534"/>
      <c r="ACO90" s="534"/>
      <c r="ACP90" s="534"/>
      <c r="ACQ90" s="534"/>
      <c r="ACR90" s="534"/>
      <c r="ACS90" s="534"/>
      <c r="ACT90" s="534"/>
      <c r="ACU90" s="534"/>
      <c r="ACV90" s="534"/>
      <c r="ACW90" s="534"/>
      <c r="ACX90" s="534"/>
      <c r="ACY90" s="534"/>
      <c r="ACZ90" s="534"/>
      <c r="ADA90" s="534"/>
      <c r="ADB90" s="534"/>
      <c r="ADC90" s="534"/>
      <c r="ADD90" s="534"/>
      <c r="ADE90" s="534"/>
      <c r="ADF90" s="534"/>
      <c r="ADG90" s="534"/>
      <c r="ADH90" s="534"/>
      <c r="ADI90" s="534"/>
      <c r="ADJ90" s="534"/>
      <c r="AEP90" s="424"/>
      <c r="AEQ90" s="424"/>
      <c r="AER90" s="424"/>
      <c r="AES90" s="424"/>
      <c r="AET90" s="424"/>
      <c r="AEU90" s="424"/>
      <c r="AEV90" s="424"/>
      <c r="AEW90" s="424"/>
      <c r="AEX90" s="424"/>
      <c r="AEY90" s="536"/>
      <c r="AEZ90" s="536"/>
      <c r="AFA90" s="536"/>
      <c r="AFB90" s="536"/>
      <c r="AFC90" s="232"/>
      <c r="AFD90" s="232"/>
      <c r="AFE90" s="232"/>
      <c r="AFF90" s="232"/>
      <c r="AFG90" s="232"/>
      <c r="AFH90" s="232"/>
      <c r="AFI90" s="232"/>
      <c r="AFJ90" s="232"/>
      <c r="AGN90" s="214"/>
      <c r="AGO90" s="214"/>
      <c r="AGP90" s="214"/>
      <c r="AGQ90" s="58"/>
      <c r="AGR90" s="58"/>
      <c r="AIX90" s="214"/>
      <c r="AIY90" s="214"/>
      <c r="AIZ90" s="214"/>
      <c r="AJA90" s="214"/>
      <c r="AJB90" s="214"/>
      <c r="AJC90" s="214"/>
      <c r="AJD90" s="214"/>
      <c r="AJE90" s="214"/>
      <c r="AJF90" s="214"/>
      <c r="AJG90" s="214"/>
      <c r="AJH90" s="214"/>
      <c r="AJI90" s="214"/>
      <c r="AJJ90" s="214"/>
      <c r="AJK90" s="214"/>
      <c r="AJL90" s="214"/>
      <c r="AJM90" s="214"/>
      <c r="AJN90" s="214"/>
      <c r="AJO90" s="214"/>
      <c r="AJP90" s="214"/>
      <c r="AJQ90" s="214"/>
      <c r="AJR90" s="214"/>
      <c r="AJS90" s="214"/>
      <c r="AJT90" s="214"/>
      <c r="AJU90" s="214"/>
      <c r="AJV90" s="214"/>
      <c r="AJW90" s="214"/>
      <c r="AJX90" s="214"/>
      <c r="AJY90" s="214"/>
      <c r="AJZ90" s="214"/>
      <c r="AKA90" s="214"/>
      <c r="AKB90" s="214"/>
      <c r="AKC90" s="214"/>
      <c r="AKI90" s="214"/>
      <c r="AKJ90" s="214"/>
      <c r="AKK90" s="214"/>
      <c r="AKL90" s="214"/>
      <c r="AKM90" s="214"/>
      <c r="AKN90" s="214"/>
      <c r="AKO90" s="214"/>
      <c r="AKP90" s="214"/>
      <c r="AKQ90" s="214"/>
      <c r="AKR90" s="214"/>
      <c r="AKS90" s="214"/>
      <c r="AKT90" s="214"/>
      <c r="AKY90" s="232"/>
      <c r="AKZ90" s="232"/>
      <c r="ALA90" s="232"/>
      <c r="ALB90" s="232"/>
      <c r="ALG90" s="537"/>
      <c r="ALH90" s="537"/>
      <c r="ALI90" s="537"/>
      <c r="ALJ90" s="537"/>
      <c r="ALK90" s="537"/>
      <c r="ALL90" s="537"/>
      <c r="ALM90" s="537"/>
      <c r="ALN90" s="537"/>
      <c r="ALO90" s="537"/>
      <c r="ALP90" s="537"/>
      <c r="ALQ90" s="537"/>
      <c r="ALR90" s="537"/>
      <c r="ALS90" s="537"/>
      <c r="ALT90" s="537"/>
      <c r="ATD90" s="214"/>
      <c r="ATE90" s="214"/>
      <c r="ATF90" s="214"/>
      <c r="ATG90" s="214"/>
      <c r="ATH90" s="214"/>
      <c r="ATI90" s="214"/>
      <c r="ATJ90" s="214"/>
      <c r="ATK90" s="214"/>
      <c r="ATL90" s="214"/>
      <c r="ATM90" s="214"/>
      <c r="ATN90" s="214"/>
      <c r="ATO90" s="214"/>
      <c r="ATP90" s="214"/>
      <c r="ATQ90" s="214"/>
      <c r="ATR90" s="214"/>
      <c r="ATS90" s="214"/>
      <c r="ATT90" s="214"/>
      <c r="ATU90" s="214"/>
      <c r="ATV90" s="214"/>
      <c r="ATW90" s="424"/>
      <c r="ATX90" s="424"/>
      <c r="ATY90" s="424"/>
      <c r="ATZ90" s="424"/>
      <c r="AUA90" s="424"/>
      <c r="AUB90" s="424"/>
      <c r="AUC90" s="424"/>
      <c r="AUD90" s="424"/>
      <c r="AUE90" s="424"/>
      <c r="AUF90" s="424"/>
      <c r="AUG90" s="424"/>
      <c r="AUH90" s="424"/>
      <c r="AUI90" s="424"/>
      <c r="AUJ90" s="424"/>
      <c r="AUK90" s="214"/>
      <c r="AUL90" s="214"/>
      <c r="AUM90" s="214"/>
      <c r="AUN90" s="214"/>
      <c r="AUO90" s="214"/>
      <c r="AUP90" s="214"/>
      <c r="AUQ90" s="214"/>
      <c r="AUR90" s="214"/>
      <c r="AUS90" s="214"/>
      <c r="AUT90" s="214"/>
      <c r="AUU90" s="214"/>
      <c r="AUV90" s="214"/>
      <c r="AUW90" s="214"/>
      <c r="AUX90" s="214"/>
      <c r="AUY90" s="214"/>
      <c r="AUZ90" s="214"/>
      <c r="AVA90" s="214"/>
      <c r="AVB90" s="214"/>
      <c r="AVC90" s="214"/>
      <c r="AVD90" s="214"/>
      <c r="AVE90" s="214"/>
      <c r="AVF90" s="214"/>
      <c r="AVG90" s="214"/>
      <c r="AVH90" s="214"/>
      <c r="AVI90" s="214"/>
      <c r="AVJ90" s="214"/>
      <c r="AVK90" s="214"/>
      <c r="AVL90" s="214"/>
      <c r="AVM90" s="214"/>
      <c r="AVN90" s="214"/>
      <c r="AVO90" s="214"/>
      <c r="AVP90" s="214"/>
      <c r="AVQ90" s="214"/>
      <c r="AVR90" s="214"/>
      <c r="AVS90" s="214"/>
      <c r="AVT90" s="214"/>
      <c r="AVU90" s="214"/>
      <c r="AVV90" s="214"/>
      <c r="AVW90" s="214"/>
      <c r="AVX90" s="214"/>
      <c r="AVY90" s="214"/>
      <c r="AVZ90" s="214"/>
      <c r="AWA90" s="214"/>
      <c r="AWB90" s="214"/>
      <c r="AWC90" s="214"/>
      <c r="AWD90" s="214"/>
      <c r="AWE90" s="214"/>
      <c r="AWF90" s="214"/>
      <c r="AWG90" s="214"/>
      <c r="AWH90" s="214"/>
      <c r="AWI90" s="214"/>
      <c r="AWJ90" s="214"/>
      <c r="AWK90" s="214"/>
      <c r="AWL90" s="214"/>
      <c r="AWM90" s="214"/>
      <c r="AWN90" s="214"/>
      <c r="AWO90" s="214"/>
      <c r="AWP90" s="214"/>
      <c r="AWQ90" s="214"/>
      <c r="AWR90" s="214"/>
      <c r="AWS90" s="214"/>
      <c r="AWT90" s="214"/>
      <c r="AWU90" s="214"/>
      <c r="AWV90" s="214"/>
      <c r="AWW90" s="214"/>
      <c r="AWX90" s="214"/>
      <c r="AWY90" s="214"/>
      <c r="AWZ90" s="214"/>
      <c r="AXA90" s="214"/>
      <c r="AXB90" s="214"/>
      <c r="AXC90" s="214"/>
      <c r="AXD90" s="214"/>
      <c r="AXE90" s="214"/>
      <c r="AXF90" s="214"/>
      <c r="AXG90" s="214"/>
      <c r="AXH90" s="214"/>
      <c r="AXI90" s="214"/>
      <c r="AXJ90" s="214"/>
      <c r="AXK90" s="214"/>
      <c r="AXL90" s="214"/>
      <c r="AXM90" s="214"/>
      <c r="AXN90" s="214"/>
      <c r="AXO90" s="214"/>
      <c r="AXP90" s="214"/>
      <c r="AXQ90" s="214"/>
      <c r="AXR90" s="214"/>
      <c r="AXS90" s="214"/>
      <c r="AXT90" s="214"/>
      <c r="AXU90" s="214"/>
      <c r="AXV90" s="214"/>
      <c r="AXW90" s="214"/>
      <c r="AXX90" s="214"/>
      <c r="AXY90" s="214"/>
      <c r="AXZ90" s="214"/>
      <c r="AYA90" s="214"/>
      <c r="AYB90" s="214"/>
      <c r="AYC90" s="214"/>
      <c r="AYD90" s="214"/>
      <c r="AYE90" s="214"/>
      <c r="AYF90" s="214"/>
      <c r="AYG90" s="214"/>
      <c r="AYH90" s="214"/>
      <c r="AYI90" s="214"/>
      <c r="AYJ90" s="214"/>
      <c r="AYK90" s="214"/>
      <c r="AYL90" s="214"/>
      <c r="AYM90" s="214"/>
      <c r="AYN90" s="214"/>
      <c r="AYO90" s="214"/>
      <c r="AYP90" s="214"/>
      <c r="AYQ90" s="214"/>
      <c r="AYR90" s="214"/>
      <c r="AYS90" s="214"/>
      <c r="AYT90" s="214"/>
      <c r="AYU90" s="214"/>
      <c r="AYV90" s="214"/>
      <c r="AYW90" s="214"/>
      <c r="AYX90" s="214"/>
      <c r="AYY90" s="214"/>
      <c r="AYZ90" s="214"/>
      <c r="AZA90" s="214"/>
      <c r="AZB90" s="214"/>
      <c r="AZC90" s="214"/>
      <c r="AZD90" s="214"/>
      <c r="AZE90" s="214"/>
      <c r="AZF90" s="214"/>
      <c r="AZG90" s="214"/>
      <c r="AZH90" s="214"/>
      <c r="AZI90" s="214"/>
      <c r="AZJ90" s="214"/>
      <c r="AZK90" s="214"/>
      <c r="AZL90" s="214"/>
      <c r="AZM90" s="214"/>
      <c r="AZN90" s="214"/>
      <c r="AZO90" s="214"/>
      <c r="AZP90" s="214"/>
      <c r="AZQ90" s="214"/>
      <c r="AZR90" s="214"/>
      <c r="AZS90" s="214"/>
      <c r="AZT90" s="214"/>
      <c r="AZU90" s="214"/>
      <c r="AZV90" s="214"/>
      <c r="AZW90" s="214"/>
      <c r="AZX90" s="214"/>
      <c r="AZY90" s="214"/>
      <c r="AZZ90" s="214"/>
      <c r="BAA90" s="214"/>
      <c r="BAB90" s="214"/>
      <c r="BAC90" s="214"/>
      <c r="BAD90" s="214"/>
      <c r="BAE90" s="214"/>
      <c r="BAF90" s="214"/>
      <c r="BAG90" s="214"/>
      <c r="BAH90" s="214"/>
      <c r="BAI90" s="214"/>
      <c r="BAJ90" s="214"/>
      <c r="BAK90" s="214"/>
      <c r="BAL90" s="214"/>
      <c r="BAM90" s="214"/>
      <c r="BAN90" s="214"/>
      <c r="BAO90" s="214"/>
      <c r="BAP90" s="214"/>
      <c r="BAQ90" s="214"/>
      <c r="BAR90" s="214"/>
      <c r="BAS90" s="214"/>
      <c r="BAT90" s="214"/>
      <c r="BAU90" s="214"/>
      <c r="BAV90" s="214"/>
      <c r="BAW90" s="214"/>
      <c r="BAX90" s="214"/>
      <c r="BAY90" s="214"/>
      <c r="BAZ90" s="214"/>
      <c r="BBA90" s="214"/>
      <c r="BBB90" s="214"/>
      <c r="BBC90" s="214"/>
      <c r="BBD90" s="214"/>
      <c r="BBE90" s="214"/>
      <c r="BBF90" s="214"/>
      <c r="BBG90" s="214"/>
      <c r="BBH90" s="214"/>
      <c r="BBI90" s="214"/>
      <c r="BBJ90" s="214"/>
      <c r="BBK90" s="214"/>
      <c r="BBL90" s="214"/>
      <c r="BBM90" s="214"/>
      <c r="BBN90" s="214"/>
      <c r="BBO90" s="214"/>
      <c r="BBP90" s="214"/>
      <c r="BBQ90" s="214"/>
      <c r="BBR90" s="214"/>
      <c r="BBS90" s="214"/>
      <c r="BBT90" s="214"/>
      <c r="BBU90" s="214"/>
      <c r="BBV90" s="214"/>
      <c r="BBW90" s="214"/>
      <c r="BBX90" s="214"/>
      <c r="BBY90" s="214"/>
      <c r="BBZ90" s="214"/>
      <c r="BCA90" s="214"/>
      <c r="BCB90" s="214"/>
      <c r="BCC90" s="214"/>
      <c r="BCD90" s="214"/>
      <c r="BCE90" s="214"/>
      <c r="BCF90" s="214"/>
      <c r="BCG90" s="214"/>
      <c r="BCH90" s="214"/>
      <c r="BCI90" s="214"/>
      <c r="BCJ90" s="214"/>
      <c r="BCK90" s="214"/>
      <c r="BCL90" s="214"/>
      <c r="BCM90" s="214"/>
      <c r="BCN90" s="214"/>
      <c r="BCO90" s="214"/>
      <c r="BCP90" s="214"/>
      <c r="BCQ90" s="214"/>
      <c r="BCR90" s="214"/>
      <c r="BCS90" s="214"/>
      <c r="BCT90" s="214"/>
      <c r="BCU90" s="214"/>
      <c r="BCV90" s="214"/>
      <c r="BCW90" s="214"/>
      <c r="BCX90" s="214"/>
      <c r="BCY90" s="214"/>
      <c r="BCZ90" s="214"/>
      <c r="BDA90" s="214"/>
      <c r="BDB90" s="214"/>
      <c r="BDC90" s="214"/>
      <c r="BDD90" s="214"/>
      <c r="BDE90" s="214"/>
      <c r="BDF90" s="214"/>
      <c r="BDG90" s="214"/>
      <c r="BDH90" s="214"/>
      <c r="BDI90" s="214"/>
      <c r="BDJ90" s="214"/>
      <c r="BDK90" s="214"/>
      <c r="BDL90" s="214"/>
      <c r="BDM90" s="214"/>
      <c r="BDN90" s="214"/>
      <c r="BDO90" s="214"/>
      <c r="BDP90" s="214"/>
      <c r="BDQ90" s="214"/>
      <c r="BDR90" s="214"/>
      <c r="BDS90" s="214"/>
      <c r="BDT90" s="214"/>
      <c r="BDU90" s="214"/>
      <c r="BDV90" s="214"/>
      <c r="BDW90" s="214"/>
      <c r="BDX90" s="214"/>
      <c r="BDY90" s="214"/>
      <c r="BDZ90" s="214"/>
      <c r="BEA90" s="214"/>
      <c r="BEB90" s="214"/>
      <c r="BEC90" s="214"/>
      <c r="BED90" s="214"/>
      <c r="BEE90" s="214"/>
      <c r="BEF90" s="214"/>
      <c r="BEG90" s="214"/>
      <c r="BEH90" s="214"/>
      <c r="BEI90" s="214"/>
      <c r="BEJ90" s="214"/>
      <c r="BEK90" s="214"/>
      <c r="BEL90" s="214"/>
      <c r="BEM90" s="214"/>
      <c r="BEN90" s="214"/>
      <c r="BEO90" s="214"/>
      <c r="BEP90" s="214"/>
      <c r="BEQ90" s="214"/>
      <c r="BER90" s="214"/>
      <c r="BES90" s="214"/>
      <c r="BET90" s="214"/>
      <c r="BEU90" s="214"/>
      <c r="BEV90" s="214"/>
      <c r="BEW90" s="214"/>
      <c r="BEX90" s="214"/>
      <c r="BEY90" s="214"/>
      <c r="BEZ90" s="214"/>
      <c r="BFA90" s="214"/>
      <c r="BFB90" s="214"/>
      <c r="BFC90" s="214"/>
      <c r="BFD90" s="214"/>
      <c r="BFE90" s="214"/>
      <c r="BFF90" s="214"/>
      <c r="BFG90" s="214"/>
      <c r="BFH90" s="214"/>
      <c r="BFI90" s="214"/>
      <c r="BFJ90" s="214"/>
      <c r="BFK90" s="214"/>
      <c r="BFL90" s="214"/>
      <c r="BFM90" s="214"/>
      <c r="BFN90" s="214"/>
      <c r="BFO90" s="214"/>
      <c r="BFP90" s="214"/>
      <c r="BFQ90" s="214"/>
      <c r="BFR90" s="214"/>
      <c r="BFS90" s="214"/>
      <c r="BFT90" s="214"/>
      <c r="BFU90" s="214"/>
      <c r="BFV90" s="214"/>
      <c r="BFW90" s="214"/>
      <c r="BFX90" s="214"/>
      <c r="BFY90" s="214"/>
      <c r="BFZ90" s="214"/>
      <c r="BGA90" s="214"/>
      <c r="BGB90" s="214"/>
      <c r="BGC90" s="214"/>
      <c r="BGD90" s="214"/>
      <c r="BGE90" s="214"/>
      <c r="BGF90" s="214"/>
      <c r="BGG90" s="214"/>
      <c r="BGH90" s="214"/>
      <c r="BGI90" s="214"/>
      <c r="BGJ90" s="214"/>
      <c r="BGK90" s="214"/>
      <c r="BGL90" s="214"/>
      <c r="BGM90" s="214"/>
      <c r="BGN90" s="214"/>
      <c r="BGO90" s="214"/>
      <c r="BGP90" s="214"/>
      <c r="BGQ90" s="214"/>
      <c r="BGR90" s="214"/>
      <c r="BGS90" s="214"/>
      <c r="BGT90" s="214"/>
      <c r="BGU90" s="214"/>
      <c r="BGV90" s="214"/>
      <c r="BGW90" s="214"/>
      <c r="BGX90" s="214"/>
      <c r="BGY90" s="214"/>
      <c r="BGZ90" s="214"/>
      <c r="BHA90" s="214"/>
      <c r="BHB90" s="214"/>
      <c r="BLM90" s="424"/>
      <c r="BLN90" s="424"/>
      <c r="BLO90" s="424"/>
      <c r="BLP90" s="424"/>
      <c r="BLQ90" s="424"/>
      <c r="BLR90" s="424"/>
      <c r="BLS90" s="424"/>
      <c r="BLT90" s="424"/>
      <c r="BLU90" s="424"/>
      <c r="BLV90" s="424"/>
      <c r="BLW90" s="424"/>
      <c r="BLX90" s="424"/>
      <c r="BLY90" s="424"/>
      <c r="BLZ90" s="424"/>
      <c r="BMA90" s="424"/>
      <c r="BMB90" s="424"/>
      <c r="BMC90" s="424"/>
      <c r="BMD90" s="424"/>
      <c r="BME90" s="424"/>
      <c r="BMF90" s="424"/>
      <c r="BSL90" s="228"/>
      <c r="BSM90" s="228"/>
      <c r="BSN90" s="536"/>
      <c r="BSO90" s="536"/>
      <c r="BSP90" s="536"/>
      <c r="BSQ90" s="536"/>
      <c r="BSR90" s="536"/>
      <c r="BSS90" s="536"/>
      <c r="BST90" s="536"/>
      <c r="BSU90" s="536"/>
      <c r="BSV90" s="536"/>
      <c r="BSW90" s="536"/>
      <c r="BTN90" s="214"/>
      <c r="BTO90" s="214"/>
      <c r="BTP90" s="214"/>
      <c r="BTQ90" s="214"/>
      <c r="BTR90" s="214"/>
      <c r="BTS90" s="214"/>
      <c r="BTT90" s="214"/>
      <c r="BTU90" s="214"/>
      <c r="BTV90" s="214"/>
      <c r="BTW90" s="214"/>
      <c r="BTX90" s="214"/>
      <c r="BTY90" s="214"/>
      <c r="BTZ90" s="214"/>
      <c r="BUA90" s="214"/>
      <c r="BUB90" s="214"/>
      <c r="BUC90" s="214"/>
      <c r="BUD90" s="214"/>
      <c r="BUE90" s="214"/>
      <c r="BUF90" s="214"/>
      <c r="BUG90" s="214"/>
      <c r="BUH90" s="214"/>
      <c r="BUI90" s="214"/>
      <c r="BUJ90" s="214"/>
      <c r="BUK90" s="214"/>
      <c r="BUL90" s="214"/>
      <c r="BUM90" s="214"/>
      <c r="BYB90" s="230"/>
      <c r="BYC90" s="230"/>
      <c r="BYD90" s="143"/>
      <c r="BYE90" s="143"/>
      <c r="BYF90" s="143"/>
      <c r="BYG90" s="143"/>
      <c r="BYH90" s="537"/>
      <c r="BYI90" s="537"/>
      <c r="BYJ90" s="537"/>
      <c r="BYK90" s="537"/>
      <c r="BYZ90" s="536"/>
      <c r="BZA90" s="536"/>
      <c r="BZB90" s="536"/>
      <c r="BZC90" s="536"/>
      <c r="BZD90" s="536"/>
      <c r="BZE90" s="536"/>
      <c r="BZF90" s="536"/>
      <c r="BZG90" s="536"/>
      <c r="BZH90" s="536"/>
      <c r="BZI90" s="536"/>
    </row>
    <row r="91" spans="1:1008 1200:2037" s="321" customFormat="1">
      <c r="A91" s="232"/>
      <c r="B91" s="232"/>
      <c r="C91" s="228"/>
      <c r="D91" s="228"/>
      <c r="E91" s="228"/>
      <c r="F91" s="228"/>
      <c r="G91" s="228"/>
      <c r="H91" s="228"/>
      <c r="I91" s="228"/>
      <c r="J91" s="228"/>
      <c r="K91" s="228"/>
      <c r="L91" s="227"/>
      <c r="M91" s="227"/>
      <c r="N91" s="227"/>
      <c r="O91" s="227"/>
      <c r="P91" s="227"/>
      <c r="Q91" s="227"/>
      <c r="R91" s="227"/>
      <c r="S91" s="227"/>
      <c r="T91" s="227"/>
      <c r="U91" s="227"/>
      <c r="V91" s="227"/>
      <c r="W91" s="227"/>
      <c r="X91" s="227"/>
      <c r="Y91" s="227"/>
      <c r="Z91" s="228"/>
      <c r="AA91" s="228"/>
      <c r="AB91" s="228"/>
      <c r="AC91" s="228"/>
      <c r="AD91" s="228"/>
      <c r="AE91" s="311"/>
      <c r="AF91" s="228"/>
      <c r="AG91" s="228"/>
      <c r="AH91" s="228"/>
      <c r="AI91" s="228"/>
      <c r="AJ91" s="228"/>
      <c r="AK91" s="228"/>
      <c r="AL91" s="228"/>
      <c r="AM91" s="228"/>
      <c r="AN91" s="228"/>
      <c r="AO91" s="228"/>
      <c r="AP91" s="228"/>
      <c r="AQ91" s="228"/>
      <c r="AR91" s="228"/>
      <c r="AS91" s="228"/>
      <c r="AT91" s="228"/>
      <c r="AU91" s="228"/>
      <c r="AV91" s="228"/>
      <c r="AW91" s="228"/>
      <c r="AX91" s="228"/>
      <c r="AY91" s="228"/>
      <c r="AZ91" s="228"/>
      <c r="BA91" s="228"/>
      <c r="BB91" s="228"/>
      <c r="BC91" s="228"/>
      <c r="BD91" s="228"/>
      <c r="BE91" s="228"/>
      <c r="BF91" s="228"/>
      <c r="BG91" s="228"/>
      <c r="BH91" s="424"/>
      <c r="BI91" s="424"/>
      <c r="BJ91" s="424"/>
      <c r="BK91" s="424"/>
      <c r="BL91" s="424"/>
      <c r="BM91" s="424"/>
      <c r="BN91" s="424"/>
      <c r="BO91" s="424"/>
      <c r="BP91" s="424"/>
      <c r="BQ91" s="424"/>
      <c r="BR91" s="424"/>
      <c r="BS91" s="424"/>
      <c r="BT91" s="424"/>
      <c r="BU91" s="424"/>
      <c r="BV91" s="424"/>
      <c r="BW91" s="424"/>
      <c r="BX91" s="424"/>
      <c r="BY91" s="424"/>
      <c r="BZ91" s="424"/>
      <c r="CA91" s="424"/>
      <c r="CB91" s="424"/>
      <c r="CC91" s="424"/>
      <c r="CD91" s="424"/>
      <c r="CE91" s="424"/>
      <c r="CF91" s="424"/>
      <c r="CG91" s="424"/>
      <c r="CH91" s="424"/>
      <c r="CI91" s="424"/>
      <c r="CJ91" s="424"/>
      <c r="CK91" s="424"/>
      <c r="CL91" s="424"/>
      <c r="CM91" s="424"/>
      <c r="CN91" s="424"/>
      <c r="CO91" s="424"/>
      <c r="CP91" s="424"/>
      <c r="CQ91" s="424"/>
      <c r="CR91" s="424"/>
      <c r="CS91" s="424"/>
      <c r="CT91" s="424"/>
      <c r="CU91" s="424"/>
      <c r="CV91" s="424"/>
      <c r="CW91" s="424"/>
      <c r="CX91" s="424"/>
      <c r="CY91" s="424"/>
      <c r="CZ91" s="424"/>
      <c r="DA91" s="424"/>
      <c r="DB91" s="424"/>
      <c r="DC91" s="424"/>
      <c r="DD91" s="424"/>
      <c r="DE91" s="424"/>
      <c r="DF91" s="424"/>
      <c r="DG91" s="424"/>
      <c r="DH91" s="424"/>
      <c r="DI91" s="424"/>
      <c r="DJ91" s="424"/>
      <c r="DK91" s="424"/>
      <c r="DL91" s="424"/>
      <c r="DM91" s="424"/>
      <c r="DN91" s="424"/>
      <c r="DO91" s="424"/>
      <c r="DP91" s="424"/>
      <c r="DQ91" s="424"/>
      <c r="DR91" s="424"/>
      <c r="DS91" s="424"/>
      <c r="DT91" s="424"/>
      <c r="DU91" s="424"/>
      <c r="DV91" s="424"/>
      <c r="DW91" s="424"/>
      <c r="DX91" s="424"/>
      <c r="DY91" s="424"/>
      <c r="DZ91" s="424"/>
      <c r="EA91" s="424"/>
      <c r="EB91" s="424"/>
      <c r="EC91" s="424"/>
      <c r="ED91" s="424"/>
      <c r="EE91" s="424"/>
      <c r="EF91" s="424"/>
      <c r="EG91" s="424"/>
      <c r="EH91" s="424"/>
      <c r="EI91" s="424"/>
      <c r="EJ91" s="424"/>
      <c r="EK91" s="424"/>
      <c r="EL91" s="424"/>
      <c r="EM91" s="424"/>
      <c r="EN91" s="424"/>
      <c r="EO91" s="424"/>
      <c r="EP91" s="424"/>
      <c r="EQ91" s="424"/>
      <c r="ER91" s="424"/>
      <c r="ES91" s="424"/>
      <c r="ET91" s="424"/>
      <c r="EU91" s="424"/>
      <c r="EV91" s="424"/>
      <c r="EW91" s="424"/>
      <c r="EX91" s="424"/>
      <c r="EY91" s="424"/>
      <c r="EZ91" s="424"/>
      <c r="FA91" s="424"/>
      <c r="FB91" s="424"/>
      <c r="FC91" s="424"/>
      <c r="FD91" s="424"/>
      <c r="FE91" s="424"/>
      <c r="FF91" s="424"/>
      <c r="FG91" s="424"/>
      <c r="FH91" s="424"/>
      <c r="FI91" s="424"/>
      <c r="FJ91" s="424"/>
      <c r="FK91" s="424"/>
      <c r="FL91" s="424"/>
      <c r="FM91" s="424"/>
      <c r="FN91" s="424"/>
      <c r="FO91" s="21"/>
      <c r="FP91" s="424"/>
      <c r="FQ91" s="4"/>
      <c r="FR91" s="424"/>
      <c r="FS91" s="424"/>
      <c r="FT91" s="424"/>
      <c r="FU91" s="424"/>
      <c r="FV91" s="424"/>
      <c r="FW91" s="424"/>
      <c r="FX91" s="424"/>
      <c r="FY91" s="424"/>
      <c r="FZ91" s="424"/>
      <c r="GA91" s="424"/>
      <c r="GB91" s="424"/>
      <c r="GC91" s="424"/>
      <c r="GD91" s="424"/>
      <c r="GE91" s="424"/>
      <c r="GF91" s="424"/>
      <c r="GG91" s="424"/>
      <c r="GH91" s="424"/>
      <c r="GI91" s="424"/>
      <c r="GJ91" s="424"/>
      <c r="GK91" s="424"/>
      <c r="GL91" s="424"/>
      <c r="GM91" s="424"/>
      <c r="GN91" s="424"/>
      <c r="GO91" s="424"/>
      <c r="GP91" s="424"/>
      <c r="GQ91" s="424"/>
      <c r="GR91" s="424"/>
      <c r="GS91" s="424"/>
      <c r="GT91" s="424"/>
      <c r="GU91" s="424"/>
      <c r="GV91" s="424"/>
      <c r="GW91" s="424"/>
      <c r="GX91" s="424"/>
      <c r="GY91" s="424"/>
      <c r="GZ91" s="424"/>
      <c r="HA91" s="424"/>
      <c r="HB91" s="424"/>
      <c r="HC91" s="424"/>
      <c r="HD91" s="424"/>
      <c r="HE91" s="424"/>
      <c r="HF91" s="424"/>
      <c r="HG91" s="424"/>
      <c r="HH91" s="424"/>
      <c r="HI91" s="424"/>
      <c r="HJ91" s="424"/>
      <c r="HK91" s="424"/>
      <c r="HL91" s="424"/>
      <c r="HM91" s="424"/>
      <c r="HN91" s="424"/>
      <c r="HO91" s="424"/>
      <c r="HP91" s="424"/>
      <c r="HQ91" s="424"/>
      <c r="HR91" s="424"/>
      <c r="HS91" s="424"/>
      <c r="HT91" s="424"/>
      <c r="HU91" s="424"/>
      <c r="HV91" s="424"/>
      <c r="HW91" s="424"/>
      <c r="HX91" s="424"/>
      <c r="HY91" s="424"/>
      <c r="HZ91" s="424"/>
      <c r="IA91" s="424"/>
      <c r="IB91" s="424"/>
      <c r="IC91" s="424"/>
      <c r="ID91" s="424"/>
      <c r="IE91" s="424"/>
      <c r="IF91" s="424"/>
      <c r="IG91" s="424"/>
      <c r="IH91" s="424"/>
      <c r="II91" s="424"/>
      <c r="IJ91" s="424"/>
      <c r="IK91" s="424"/>
      <c r="IL91" s="424"/>
      <c r="IM91" s="424"/>
      <c r="IN91" s="424"/>
      <c r="IO91" s="424"/>
      <c r="IP91" s="424"/>
      <c r="IQ91" s="424"/>
      <c r="IR91" s="424"/>
      <c r="IS91" s="424"/>
      <c r="IT91" s="424"/>
      <c r="IU91" s="424"/>
      <c r="IV91" s="424"/>
      <c r="IW91" s="424"/>
      <c r="IX91" s="424"/>
      <c r="IY91" s="424"/>
      <c r="IZ91" s="424"/>
      <c r="JA91" s="424"/>
      <c r="JB91" s="424"/>
      <c r="JC91" s="424"/>
      <c r="JD91" s="424"/>
      <c r="JE91" s="424"/>
      <c r="JF91" s="424"/>
      <c r="JG91" s="424"/>
      <c r="JH91" s="424"/>
      <c r="JI91" s="424"/>
      <c r="JJ91" s="424"/>
      <c r="JK91" s="424"/>
      <c r="JL91" s="424"/>
      <c r="JM91" s="424"/>
      <c r="JN91" s="424"/>
      <c r="JO91" s="424"/>
      <c r="JP91" s="424"/>
      <c r="JQ91" s="424"/>
      <c r="JR91" s="424"/>
      <c r="JS91" s="424"/>
      <c r="JT91" s="424"/>
      <c r="JU91" s="424"/>
      <c r="JV91" s="424"/>
      <c r="JW91" s="424"/>
      <c r="JX91" s="424"/>
      <c r="JY91" s="424"/>
      <c r="JZ91" s="424"/>
      <c r="KA91" s="424"/>
      <c r="KV91" s="228"/>
      <c r="KW91" s="228"/>
      <c r="KX91" s="228"/>
      <c r="KY91" s="228"/>
      <c r="KZ91" s="228"/>
      <c r="LA91" s="228"/>
      <c r="LB91" s="228"/>
      <c r="LC91" s="228"/>
      <c r="NJ91" s="424"/>
      <c r="NK91" s="424"/>
      <c r="NL91" s="424"/>
      <c r="NM91" s="424"/>
      <c r="NN91" s="424"/>
      <c r="NO91" s="424"/>
      <c r="NP91" s="424"/>
      <c r="NQ91" s="424"/>
      <c r="NR91" s="424"/>
      <c r="NS91" s="424"/>
      <c r="NT91" s="424"/>
      <c r="NU91" s="228"/>
      <c r="NV91" s="228"/>
      <c r="NW91" s="228"/>
      <c r="NX91" s="228"/>
      <c r="NY91" s="228"/>
      <c r="NZ91" s="228"/>
      <c r="OA91" s="228"/>
      <c r="OB91" s="228"/>
      <c r="OC91" s="228"/>
      <c r="OD91" s="228"/>
      <c r="OE91" s="228"/>
      <c r="OF91" s="228"/>
      <c r="OG91" s="228"/>
      <c r="OH91" s="228"/>
      <c r="OI91" s="228"/>
      <c r="OJ91" s="228"/>
      <c r="OK91" s="424"/>
      <c r="OL91" s="424"/>
      <c r="OM91" s="424"/>
      <c r="ON91" s="424"/>
      <c r="OO91" s="424"/>
      <c r="OP91" s="424"/>
      <c r="OQ91" s="424"/>
      <c r="OR91" s="424"/>
      <c r="OS91" s="424"/>
      <c r="OT91" s="424"/>
      <c r="OU91" s="424"/>
      <c r="OV91" s="424"/>
      <c r="OW91" s="424"/>
      <c r="OX91" s="424"/>
      <c r="OY91" s="424"/>
      <c r="OZ91" s="424"/>
      <c r="PA91" s="424"/>
      <c r="PB91" s="424"/>
      <c r="PC91" s="424"/>
      <c r="PD91" s="424"/>
      <c r="PE91" s="424"/>
      <c r="PF91" s="424"/>
      <c r="PG91" s="424"/>
      <c r="PH91" s="424"/>
      <c r="PI91" s="424"/>
      <c r="PJ91" s="424"/>
      <c r="PK91" s="424"/>
      <c r="PL91" s="424"/>
      <c r="PM91" s="424"/>
      <c r="PN91" s="424"/>
      <c r="PO91" s="424"/>
      <c r="PP91" s="424"/>
      <c r="PQ91" s="424"/>
      <c r="PR91" s="424"/>
      <c r="PS91" s="424"/>
      <c r="PT91" s="424"/>
      <c r="PU91" s="424"/>
      <c r="PV91" s="424"/>
      <c r="PW91" s="424"/>
      <c r="PX91" s="424"/>
      <c r="PY91" s="424"/>
      <c r="PZ91" s="424"/>
      <c r="QA91" s="424"/>
      <c r="QB91" s="424"/>
      <c r="QC91" s="424"/>
      <c r="QD91" s="424"/>
      <c r="QE91" s="424"/>
      <c r="QF91" s="424"/>
      <c r="QG91" s="424"/>
      <c r="QH91" s="424"/>
      <c r="QI91" s="424"/>
      <c r="QJ91" s="424"/>
      <c r="QK91" s="424"/>
      <c r="QL91" s="424"/>
      <c r="QM91" s="424"/>
      <c r="QN91" s="424"/>
      <c r="QO91" s="424"/>
      <c r="QP91" s="424"/>
      <c r="QQ91" s="424"/>
      <c r="QR91" s="424"/>
      <c r="QS91" s="424"/>
      <c r="QT91" s="424"/>
      <c r="QU91" s="424"/>
      <c r="QV91" s="424"/>
      <c r="QW91" s="424"/>
      <c r="QX91" s="424"/>
      <c r="QY91" s="424"/>
      <c r="QZ91" s="424"/>
      <c r="RA91" s="424"/>
      <c r="RB91" s="424"/>
      <c r="RC91" s="424"/>
      <c r="RD91" s="424"/>
      <c r="RE91" s="424"/>
      <c r="RF91" s="424"/>
      <c r="RG91" s="424"/>
      <c r="RH91" s="424"/>
      <c r="RI91" s="424"/>
      <c r="RJ91" s="424"/>
      <c r="RK91" s="424"/>
      <c r="RL91" s="424"/>
      <c r="RM91" s="424"/>
      <c r="RN91" s="424"/>
      <c r="RO91" s="424"/>
      <c r="RP91" s="424"/>
      <c r="RQ91" s="424"/>
      <c r="RR91" s="424"/>
      <c r="RS91" s="424"/>
      <c r="RT91" s="424"/>
      <c r="RU91" s="424"/>
      <c r="RV91" s="424"/>
      <c r="RW91" s="424"/>
      <c r="RX91" s="424"/>
      <c r="RY91" s="424"/>
      <c r="RZ91" s="424"/>
      <c r="SA91" s="424"/>
      <c r="SB91" s="424"/>
      <c r="SC91" s="424"/>
      <c r="SD91" s="424"/>
      <c r="SE91" s="424"/>
      <c r="SF91" s="424"/>
      <c r="SG91" s="424"/>
      <c r="SH91" s="424"/>
      <c r="SI91" s="424"/>
      <c r="SJ91" s="424"/>
      <c r="SK91" s="424"/>
      <c r="SL91" s="424"/>
      <c r="SM91" s="424"/>
      <c r="SN91" s="424"/>
      <c r="SO91" s="424"/>
      <c r="SP91" s="424"/>
      <c r="SQ91" s="424"/>
      <c r="SR91" s="424"/>
      <c r="SS91" s="424"/>
      <c r="ST91" s="424"/>
      <c r="SU91" s="424"/>
      <c r="SV91" s="424"/>
      <c r="SW91" s="424"/>
      <c r="SX91" s="424"/>
      <c r="SY91" s="424"/>
      <c r="SZ91" s="424"/>
      <c r="TA91" s="424"/>
      <c r="TB91" s="424"/>
      <c r="TC91" s="424"/>
      <c r="TD91" s="424"/>
      <c r="TE91" s="424"/>
      <c r="TF91" s="424"/>
      <c r="TG91" s="424"/>
      <c r="TH91" s="424"/>
      <c r="TI91" s="424"/>
      <c r="TJ91" s="424"/>
      <c r="TK91" s="424"/>
      <c r="TL91" s="424"/>
      <c r="TM91" s="424"/>
      <c r="TN91" s="424"/>
      <c r="TO91" s="424"/>
      <c r="TP91" s="424"/>
      <c r="TQ91" s="424"/>
      <c r="TR91" s="424"/>
      <c r="TS91" s="424"/>
      <c r="TT91" s="424"/>
      <c r="TU91" s="424"/>
      <c r="TV91" s="424"/>
      <c r="TW91" s="424"/>
      <c r="TX91" s="424"/>
      <c r="TY91" s="424"/>
      <c r="TZ91" s="424"/>
      <c r="UA91" s="424"/>
      <c r="UB91" s="424"/>
      <c r="UC91" s="424"/>
      <c r="UD91" s="424"/>
      <c r="UE91" s="424"/>
      <c r="UF91" s="424"/>
      <c r="UG91" s="424"/>
      <c r="UH91" s="424"/>
      <c r="UI91" s="424"/>
      <c r="UJ91" s="424"/>
      <c r="UK91" s="424"/>
      <c r="UL91" s="424"/>
      <c r="UM91" s="424"/>
      <c r="UN91" s="424"/>
      <c r="UO91" s="424"/>
      <c r="UP91" s="424"/>
      <c r="UQ91" s="424"/>
      <c r="UR91" s="424"/>
      <c r="US91" s="424"/>
      <c r="UT91" s="424"/>
      <c r="UU91" s="424"/>
      <c r="UV91" s="424"/>
      <c r="UW91" s="424"/>
      <c r="UX91" s="424"/>
      <c r="UY91" s="424"/>
      <c r="UZ91" s="424"/>
      <c r="VA91" s="424"/>
      <c r="VB91" s="424"/>
      <c r="VC91" s="424"/>
      <c r="VD91" s="424"/>
      <c r="VE91" s="424"/>
      <c r="VF91" s="424"/>
      <c r="VG91" s="424"/>
      <c r="VH91" s="424"/>
      <c r="VI91" s="424"/>
      <c r="VJ91" s="424"/>
      <c r="VK91" s="424"/>
      <c r="VL91" s="424"/>
      <c r="VM91" s="424"/>
      <c r="VN91" s="424"/>
      <c r="VO91" s="424"/>
      <c r="VP91" s="424"/>
      <c r="VQ91" s="424"/>
      <c r="VR91" s="424"/>
      <c r="VS91" s="424"/>
      <c r="VT91" s="424"/>
      <c r="VU91" s="424"/>
      <c r="VV91" s="424"/>
      <c r="VW91" s="424"/>
      <c r="VX91" s="424"/>
      <c r="VY91" s="424"/>
      <c r="VZ91" s="424"/>
      <c r="WA91" s="424"/>
      <c r="WB91" s="424"/>
      <c r="WC91" s="424"/>
      <c r="WD91" s="424"/>
      <c r="WE91" s="424"/>
      <c r="WF91" s="424"/>
      <c r="WG91" s="424"/>
      <c r="WH91" s="424"/>
      <c r="WI91" s="424"/>
      <c r="WJ91" s="424"/>
      <c r="WK91" s="424"/>
      <c r="WL91" s="424"/>
      <c r="WM91" s="424"/>
      <c r="WN91" s="424"/>
      <c r="WO91" s="424"/>
      <c r="WP91" s="424"/>
      <c r="WQ91" s="424"/>
      <c r="WR91" s="424"/>
      <c r="WS91" s="424"/>
      <c r="WT91" s="424"/>
      <c r="WU91" s="424"/>
      <c r="WV91" s="424"/>
      <c r="WW91" s="424"/>
      <c r="WX91" s="424"/>
      <c r="WY91" s="424"/>
      <c r="WZ91" s="424"/>
      <c r="XA91" s="424"/>
      <c r="XB91" s="424"/>
      <c r="XC91" s="534"/>
      <c r="XD91" s="534"/>
      <c r="XE91" s="534"/>
      <c r="XF91" s="534"/>
      <c r="XG91" s="534"/>
      <c r="XH91" s="534"/>
      <c r="XI91" s="534"/>
      <c r="XJ91" s="534"/>
      <c r="XK91" s="534"/>
      <c r="XL91" s="534"/>
      <c r="XM91" s="534"/>
      <c r="XN91" s="534"/>
      <c r="XO91" s="534"/>
      <c r="XP91" s="534"/>
      <c r="XQ91" s="534"/>
      <c r="XR91" s="534"/>
      <c r="XS91" s="534"/>
      <c r="XT91" s="534"/>
      <c r="XU91" s="534"/>
      <c r="XV91" s="534"/>
      <c r="XW91" s="534"/>
      <c r="XX91" s="534"/>
      <c r="XY91" s="534"/>
      <c r="XZ91" s="534"/>
      <c r="YA91" s="534"/>
      <c r="YB91" s="534"/>
      <c r="YC91" s="534"/>
      <c r="YD91" s="534"/>
      <c r="YE91" s="534"/>
      <c r="YF91" s="534"/>
      <c r="YG91" s="534"/>
      <c r="YH91" s="534"/>
      <c r="YI91" s="534"/>
      <c r="YJ91" s="534"/>
      <c r="YK91" s="534"/>
      <c r="YL91" s="534"/>
      <c r="YM91" s="534"/>
      <c r="YN91" s="534"/>
      <c r="YO91" s="534"/>
      <c r="YP91" s="534"/>
      <c r="YQ91" s="534"/>
      <c r="YR91" s="534"/>
      <c r="YS91" s="534"/>
      <c r="YT91" s="534"/>
      <c r="YU91" s="534"/>
      <c r="YV91" s="534"/>
      <c r="YW91" s="534"/>
      <c r="YX91" s="534"/>
      <c r="YY91" s="534"/>
      <c r="YZ91" s="534"/>
      <c r="ZA91" s="534"/>
      <c r="ZB91" s="534"/>
      <c r="ZC91" s="534"/>
      <c r="ZD91" s="534"/>
      <c r="ZE91" s="534"/>
      <c r="ZF91" s="534"/>
      <c r="ZG91" s="534"/>
      <c r="ZH91" s="534"/>
      <c r="ZI91" s="534"/>
      <c r="ZJ91" s="535"/>
      <c r="ZK91" s="424"/>
      <c r="ZL91" s="424"/>
      <c r="ZM91" s="424"/>
      <c r="ZN91" s="424"/>
      <c r="AAR91" s="229"/>
      <c r="AAS91" s="229"/>
      <c r="AAT91" s="229"/>
      <c r="AAU91" s="229"/>
      <c r="AAV91" s="229"/>
      <c r="ACI91" s="534"/>
      <c r="ACJ91" s="534"/>
      <c r="ACK91" s="534"/>
      <c r="ACL91" s="534"/>
      <c r="ACM91" s="534"/>
      <c r="ACN91" s="534"/>
      <c r="ACO91" s="534"/>
      <c r="ACP91" s="534"/>
      <c r="ACQ91" s="534"/>
      <c r="ACR91" s="534"/>
      <c r="ACS91" s="534"/>
      <c r="ACT91" s="534"/>
      <c r="ACU91" s="534"/>
      <c r="ACV91" s="534"/>
      <c r="ACW91" s="534"/>
      <c r="ACX91" s="534"/>
      <c r="ACY91" s="534"/>
      <c r="ACZ91" s="534"/>
      <c r="ADA91" s="534"/>
      <c r="ADB91" s="534"/>
      <c r="ADC91" s="534"/>
      <c r="ADD91" s="534"/>
      <c r="ADE91" s="534"/>
      <c r="ADF91" s="534"/>
      <c r="ADG91" s="534"/>
      <c r="ADH91" s="534"/>
      <c r="ADI91" s="534"/>
      <c r="ADJ91" s="534"/>
      <c r="AEP91" s="424"/>
      <c r="AEQ91" s="424"/>
      <c r="AER91" s="424"/>
      <c r="AES91" s="424"/>
      <c r="AET91" s="424"/>
      <c r="AEU91" s="424"/>
      <c r="AEV91" s="424"/>
      <c r="AEW91" s="424"/>
      <c r="AEX91" s="424"/>
      <c r="AEY91" s="536"/>
      <c r="AEZ91" s="536"/>
      <c r="AFA91" s="536"/>
      <c r="AFB91" s="536"/>
      <c r="AFC91" s="232"/>
      <c r="AFD91" s="232"/>
      <c r="AFE91" s="232"/>
      <c r="AFF91" s="232"/>
      <c r="AFG91" s="232"/>
      <c r="AFH91" s="232"/>
      <c r="AFI91" s="232"/>
      <c r="AFJ91" s="232"/>
      <c r="AGN91" s="214"/>
      <c r="AGO91" s="214"/>
      <c r="AGP91" s="214"/>
      <c r="AGQ91" s="58"/>
      <c r="AGR91" s="58"/>
      <c r="AIX91" s="214"/>
      <c r="AIY91" s="214"/>
      <c r="AIZ91" s="214"/>
      <c r="AJA91" s="214"/>
      <c r="AJB91" s="214"/>
      <c r="AJC91" s="214"/>
      <c r="AJD91" s="214"/>
      <c r="AJE91" s="214"/>
      <c r="AJF91" s="214"/>
      <c r="AJG91" s="214"/>
      <c r="AJH91" s="214"/>
      <c r="AJI91" s="214"/>
      <c r="AJJ91" s="214"/>
      <c r="AJK91" s="214"/>
      <c r="AJL91" s="214"/>
      <c r="AJM91" s="214"/>
      <c r="AJN91" s="214"/>
      <c r="AJO91" s="214"/>
      <c r="AJP91" s="214"/>
      <c r="AJQ91" s="214"/>
      <c r="AJR91" s="214"/>
      <c r="AJS91" s="214"/>
      <c r="AJT91" s="214"/>
      <c r="AJU91" s="214"/>
      <c r="AJV91" s="214"/>
      <c r="AJW91" s="214"/>
      <c r="AJX91" s="214"/>
      <c r="AJY91" s="214"/>
      <c r="AJZ91" s="214"/>
      <c r="AKA91" s="214"/>
      <c r="AKB91" s="214"/>
      <c r="AKC91" s="214"/>
      <c r="AKI91" s="214"/>
      <c r="AKJ91" s="214"/>
      <c r="AKK91" s="214"/>
      <c r="AKL91" s="214"/>
      <c r="AKM91" s="214"/>
      <c r="AKN91" s="214"/>
      <c r="AKO91" s="214"/>
      <c r="AKP91" s="214"/>
      <c r="AKQ91" s="214"/>
      <c r="AKR91" s="214"/>
      <c r="AKS91" s="214"/>
      <c r="AKT91" s="214"/>
      <c r="AKY91" s="232"/>
      <c r="AKZ91" s="232"/>
      <c r="ALA91" s="232"/>
      <c r="ALB91" s="232"/>
      <c r="ALG91" s="537"/>
      <c r="ALH91" s="537"/>
      <c r="ALI91" s="537"/>
      <c r="ALJ91" s="537"/>
      <c r="ALK91" s="537"/>
      <c r="ALL91" s="537"/>
      <c r="ALM91" s="537"/>
      <c r="ALN91" s="537"/>
      <c r="ALO91" s="537"/>
      <c r="ALP91" s="537"/>
      <c r="ALQ91" s="537"/>
      <c r="ALR91" s="537"/>
      <c r="ALS91" s="537"/>
      <c r="ALT91" s="537"/>
      <c r="ATD91" s="214"/>
      <c r="ATE91" s="214"/>
      <c r="ATF91" s="214"/>
      <c r="ATG91" s="214"/>
      <c r="ATH91" s="214"/>
      <c r="ATI91" s="214"/>
      <c r="ATJ91" s="214"/>
      <c r="ATK91" s="214"/>
      <c r="ATL91" s="214"/>
      <c r="ATM91" s="214"/>
      <c r="ATN91" s="214"/>
      <c r="ATO91" s="214"/>
      <c r="ATP91" s="214"/>
      <c r="ATQ91" s="214"/>
      <c r="ATR91" s="214"/>
      <c r="ATS91" s="214"/>
      <c r="ATT91" s="214"/>
      <c r="ATU91" s="214"/>
      <c r="ATV91" s="214"/>
      <c r="ATW91" s="424"/>
      <c r="ATX91" s="424"/>
      <c r="ATY91" s="424"/>
      <c r="ATZ91" s="424"/>
      <c r="AUA91" s="424"/>
      <c r="AUB91" s="424"/>
      <c r="AUC91" s="424"/>
      <c r="AUD91" s="424"/>
      <c r="AUE91" s="424"/>
      <c r="AUF91" s="424"/>
      <c r="AUG91" s="424"/>
      <c r="AUH91" s="424"/>
      <c r="AUI91" s="424"/>
      <c r="AUJ91" s="424"/>
      <c r="AUK91" s="214"/>
      <c r="AUL91" s="214"/>
      <c r="AUM91" s="214"/>
      <c r="AUN91" s="214"/>
      <c r="AUO91" s="214"/>
      <c r="AUP91" s="214"/>
      <c r="AUQ91" s="214"/>
      <c r="AUR91" s="214"/>
      <c r="AUS91" s="214"/>
      <c r="AUT91" s="214"/>
      <c r="AUU91" s="214"/>
      <c r="AUV91" s="214"/>
      <c r="AUW91" s="214"/>
      <c r="AUX91" s="214"/>
      <c r="AUY91" s="214"/>
      <c r="AUZ91" s="214"/>
      <c r="AVA91" s="214"/>
      <c r="AVB91" s="214"/>
      <c r="AVC91" s="214"/>
      <c r="AVD91" s="214"/>
      <c r="AVE91" s="214"/>
      <c r="AVF91" s="214"/>
      <c r="AVG91" s="214"/>
      <c r="AVH91" s="214"/>
      <c r="AVI91" s="214"/>
      <c r="AVJ91" s="214"/>
      <c r="AVK91" s="214"/>
      <c r="AVL91" s="214"/>
      <c r="AVM91" s="214"/>
      <c r="AVN91" s="214"/>
      <c r="AVO91" s="214"/>
      <c r="AVP91" s="214"/>
      <c r="AVQ91" s="214"/>
      <c r="AVR91" s="214"/>
      <c r="AVS91" s="214"/>
      <c r="AVT91" s="214"/>
      <c r="AVU91" s="214"/>
      <c r="AVV91" s="214"/>
      <c r="AVW91" s="214"/>
      <c r="AVX91" s="214"/>
      <c r="AVY91" s="214"/>
      <c r="AVZ91" s="214"/>
      <c r="AWA91" s="214"/>
      <c r="AWB91" s="214"/>
      <c r="AWC91" s="214"/>
      <c r="AWD91" s="214"/>
      <c r="AWE91" s="214"/>
      <c r="AWF91" s="214"/>
      <c r="AWG91" s="214"/>
      <c r="AWH91" s="214"/>
      <c r="AWI91" s="214"/>
      <c r="AWJ91" s="214"/>
      <c r="AWK91" s="214"/>
      <c r="AWL91" s="214"/>
      <c r="AWM91" s="214"/>
      <c r="AWN91" s="214"/>
      <c r="AWO91" s="214"/>
      <c r="AWP91" s="214"/>
      <c r="AWQ91" s="214"/>
      <c r="AWR91" s="214"/>
      <c r="AWS91" s="214"/>
      <c r="AWT91" s="214"/>
      <c r="AWU91" s="214"/>
      <c r="AWV91" s="214"/>
      <c r="AWW91" s="214"/>
      <c r="AWX91" s="214"/>
      <c r="AWY91" s="214"/>
      <c r="AWZ91" s="214"/>
      <c r="AXA91" s="214"/>
      <c r="AXB91" s="214"/>
      <c r="AXC91" s="214"/>
      <c r="AXD91" s="214"/>
      <c r="AXE91" s="214"/>
      <c r="AXF91" s="214"/>
      <c r="AXG91" s="214"/>
      <c r="AXH91" s="214"/>
      <c r="AXI91" s="214"/>
      <c r="AXJ91" s="214"/>
      <c r="AXK91" s="214"/>
      <c r="AXL91" s="214"/>
      <c r="AXM91" s="214"/>
      <c r="AXN91" s="214"/>
      <c r="AXO91" s="214"/>
      <c r="AXP91" s="214"/>
      <c r="AXQ91" s="214"/>
      <c r="AXR91" s="214"/>
      <c r="AXS91" s="214"/>
      <c r="AXT91" s="214"/>
      <c r="AXU91" s="214"/>
      <c r="AXV91" s="214"/>
      <c r="AXW91" s="214"/>
      <c r="AXX91" s="214"/>
      <c r="AXY91" s="214"/>
      <c r="AXZ91" s="214"/>
      <c r="AYA91" s="214"/>
      <c r="AYB91" s="214"/>
      <c r="AYC91" s="214"/>
      <c r="AYD91" s="214"/>
      <c r="AYE91" s="214"/>
      <c r="AYF91" s="214"/>
      <c r="AYG91" s="214"/>
      <c r="AYH91" s="214"/>
      <c r="AYI91" s="214"/>
      <c r="AYJ91" s="214"/>
      <c r="AYK91" s="214"/>
      <c r="AYL91" s="214"/>
      <c r="AYM91" s="214"/>
      <c r="AYN91" s="214"/>
      <c r="AYO91" s="214"/>
      <c r="AYP91" s="214"/>
      <c r="AYQ91" s="214"/>
      <c r="AYR91" s="214"/>
      <c r="AYS91" s="214"/>
      <c r="AYT91" s="214"/>
      <c r="AYU91" s="214"/>
      <c r="AYV91" s="214"/>
      <c r="AYW91" s="214"/>
      <c r="AYX91" s="214"/>
      <c r="AYY91" s="214"/>
      <c r="AYZ91" s="214"/>
      <c r="AZA91" s="214"/>
      <c r="AZB91" s="214"/>
      <c r="AZC91" s="214"/>
      <c r="AZD91" s="214"/>
      <c r="AZE91" s="214"/>
      <c r="AZF91" s="214"/>
      <c r="AZG91" s="214"/>
      <c r="AZH91" s="214"/>
      <c r="AZI91" s="214"/>
      <c r="AZJ91" s="214"/>
      <c r="AZK91" s="214"/>
      <c r="AZL91" s="214"/>
      <c r="AZM91" s="214"/>
      <c r="AZN91" s="214"/>
      <c r="AZO91" s="214"/>
      <c r="AZP91" s="214"/>
      <c r="AZQ91" s="214"/>
      <c r="AZR91" s="214"/>
      <c r="AZS91" s="214"/>
      <c r="AZT91" s="214"/>
      <c r="AZU91" s="214"/>
      <c r="AZV91" s="214"/>
      <c r="AZW91" s="214"/>
      <c r="AZX91" s="214"/>
      <c r="AZY91" s="214"/>
      <c r="AZZ91" s="214"/>
      <c r="BAA91" s="214"/>
      <c r="BAB91" s="214"/>
      <c r="BAC91" s="214"/>
      <c r="BAD91" s="214"/>
      <c r="BAE91" s="214"/>
      <c r="BAF91" s="214"/>
      <c r="BAG91" s="214"/>
      <c r="BAH91" s="214"/>
      <c r="BAI91" s="214"/>
      <c r="BAJ91" s="214"/>
      <c r="BAK91" s="214"/>
      <c r="BAL91" s="214"/>
      <c r="BAM91" s="214"/>
      <c r="BAN91" s="214"/>
      <c r="BAO91" s="214"/>
      <c r="BAP91" s="214"/>
      <c r="BAQ91" s="214"/>
      <c r="BAR91" s="214"/>
      <c r="BAS91" s="214"/>
      <c r="BAT91" s="214"/>
      <c r="BAU91" s="214"/>
      <c r="BAV91" s="214"/>
      <c r="BAW91" s="214"/>
      <c r="BAX91" s="214"/>
      <c r="BAY91" s="214"/>
      <c r="BAZ91" s="214"/>
      <c r="BBA91" s="214"/>
      <c r="BBB91" s="214"/>
      <c r="BBC91" s="214"/>
      <c r="BBD91" s="214"/>
      <c r="BBE91" s="214"/>
      <c r="BBF91" s="214"/>
      <c r="BBG91" s="214"/>
      <c r="BBH91" s="214"/>
      <c r="BBI91" s="214"/>
      <c r="BBJ91" s="214"/>
      <c r="BBK91" s="214"/>
      <c r="BBL91" s="214"/>
      <c r="BBM91" s="214"/>
      <c r="BBN91" s="214"/>
      <c r="BBO91" s="214"/>
      <c r="BBP91" s="214"/>
      <c r="BBQ91" s="214"/>
      <c r="BBR91" s="214"/>
      <c r="BBS91" s="214"/>
      <c r="BBT91" s="214"/>
      <c r="BBU91" s="214"/>
      <c r="BBV91" s="214"/>
      <c r="BBW91" s="214"/>
      <c r="BBX91" s="214"/>
      <c r="BBY91" s="214"/>
      <c r="BBZ91" s="214"/>
      <c r="BCA91" s="214"/>
      <c r="BCB91" s="214"/>
      <c r="BCC91" s="214"/>
      <c r="BCD91" s="214"/>
      <c r="BCE91" s="214"/>
      <c r="BCF91" s="214"/>
      <c r="BCG91" s="214"/>
      <c r="BCH91" s="214"/>
      <c r="BCI91" s="214"/>
      <c r="BCJ91" s="214"/>
      <c r="BCK91" s="214"/>
      <c r="BCL91" s="214"/>
      <c r="BCM91" s="214"/>
      <c r="BCN91" s="214"/>
      <c r="BCO91" s="214"/>
      <c r="BCP91" s="214"/>
      <c r="BCQ91" s="214"/>
      <c r="BCR91" s="214"/>
      <c r="BCS91" s="214"/>
      <c r="BCT91" s="214"/>
      <c r="BCU91" s="214"/>
      <c r="BCV91" s="214"/>
      <c r="BCW91" s="214"/>
      <c r="BCX91" s="214"/>
      <c r="BCY91" s="214"/>
      <c r="BCZ91" s="214"/>
      <c r="BDA91" s="214"/>
      <c r="BDB91" s="214"/>
      <c r="BDC91" s="214"/>
      <c r="BDD91" s="214"/>
      <c r="BDE91" s="214"/>
      <c r="BDF91" s="214"/>
      <c r="BDG91" s="214"/>
      <c r="BDH91" s="214"/>
      <c r="BDI91" s="214"/>
      <c r="BDJ91" s="214"/>
      <c r="BDK91" s="214"/>
      <c r="BDL91" s="214"/>
      <c r="BDM91" s="214"/>
      <c r="BDN91" s="214"/>
      <c r="BDO91" s="214"/>
      <c r="BDP91" s="214"/>
      <c r="BDQ91" s="214"/>
      <c r="BDR91" s="214"/>
      <c r="BDS91" s="214"/>
      <c r="BDT91" s="214"/>
      <c r="BDU91" s="214"/>
      <c r="BDV91" s="214"/>
      <c r="BDW91" s="214"/>
      <c r="BDX91" s="214"/>
      <c r="BDY91" s="214"/>
      <c r="BDZ91" s="214"/>
      <c r="BEA91" s="214"/>
      <c r="BEB91" s="214"/>
      <c r="BEC91" s="214"/>
      <c r="BED91" s="214"/>
      <c r="BEE91" s="214"/>
      <c r="BEF91" s="214"/>
      <c r="BEG91" s="214"/>
      <c r="BEH91" s="214"/>
      <c r="BEI91" s="214"/>
      <c r="BEJ91" s="214"/>
      <c r="BEK91" s="214"/>
      <c r="BEL91" s="214"/>
      <c r="BEM91" s="214"/>
      <c r="BEN91" s="214"/>
      <c r="BEO91" s="214"/>
      <c r="BEP91" s="214"/>
      <c r="BEQ91" s="214"/>
      <c r="BER91" s="214"/>
      <c r="BES91" s="214"/>
      <c r="BET91" s="214"/>
      <c r="BEU91" s="214"/>
      <c r="BEV91" s="214"/>
      <c r="BEW91" s="214"/>
      <c r="BEX91" s="214"/>
      <c r="BEY91" s="214"/>
      <c r="BEZ91" s="214"/>
      <c r="BFA91" s="214"/>
      <c r="BFB91" s="214"/>
      <c r="BFC91" s="214"/>
      <c r="BFD91" s="214"/>
      <c r="BFE91" s="214"/>
      <c r="BFF91" s="214"/>
      <c r="BFG91" s="214"/>
      <c r="BFH91" s="214"/>
      <c r="BFI91" s="214"/>
      <c r="BFJ91" s="214"/>
      <c r="BFK91" s="214"/>
      <c r="BFL91" s="214"/>
      <c r="BFM91" s="214"/>
      <c r="BFN91" s="214"/>
      <c r="BFO91" s="214"/>
      <c r="BFP91" s="214"/>
      <c r="BFQ91" s="214"/>
      <c r="BFR91" s="214"/>
      <c r="BFS91" s="214"/>
      <c r="BFT91" s="214"/>
      <c r="BFU91" s="214"/>
      <c r="BFV91" s="214"/>
      <c r="BFW91" s="214"/>
      <c r="BFX91" s="214"/>
      <c r="BFY91" s="214"/>
      <c r="BFZ91" s="214"/>
      <c r="BGA91" s="214"/>
      <c r="BGB91" s="214"/>
      <c r="BGC91" s="214"/>
      <c r="BGD91" s="214"/>
      <c r="BGE91" s="214"/>
      <c r="BGF91" s="214"/>
      <c r="BGG91" s="214"/>
      <c r="BGH91" s="214"/>
      <c r="BGI91" s="214"/>
      <c r="BGJ91" s="214"/>
      <c r="BGK91" s="214"/>
      <c r="BGL91" s="214"/>
      <c r="BGM91" s="214"/>
      <c r="BGN91" s="214"/>
      <c r="BGO91" s="214"/>
      <c r="BGP91" s="214"/>
      <c r="BGQ91" s="214"/>
      <c r="BGR91" s="214"/>
      <c r="BGS91" s="214"/>
      <c r="BGT91" s="214"/>
      <c r="BGU91" s="214"/>
      <c r="BGV91" s="214"/>
      <c r="BGW91" s="214"/>
      <c r="BGX91" s="214"/>
      <c r="BGY91" s="214"/>
      <c r="BGZ91" s="214"/>
      <c r="BHA91" s="214"/>
      <c r="BHB91" s="214"/>
      <c r="BLM91" s="424"/>
      <c r="BLN91" s="424"/>
      <c r="BLO91" s="424"/>
      <c r="BLP91" s="424"/>
      <c r="BLQ91" s="424"/>
      <c r="BLR91" s="424"/>
      <c r="BLS91" s="424"/>
      <c r="BLT91" s="424"/>
      <c r="BLU91" s="424"/>
      <c r="BLV91" s="424"/>
      <c r="BLW91" s="424"/>
      <c r="BLX91" s="424"/>
      <c r="BLY91" s="424"/>
      <c r="BLZ91" s="424"/>
      <c r="BMA91" s="424"/>
      <c r="BMB91" s="424"/>
      <c r="BMC91" s="424"/>
      <c r="BMD91" s="424"/>
      <c r="BME91" s="424"/>
      <c r="BMF91" s="424"/>
      <c r="BSL91" s="228"/>
      <c r="BSM91" s="228"/>
      <c r="BSN91" s="536"/>
      <c r="BSO91" s="536"/>
      <c r="BSP91" s="536"/>
      <c r="BSQ91" s="536"/>
      <c r="BSR91" s="536"/>
      <c r="BSS91" s="536"/>
      <c r="BST91" s="536"/>
      <c r="BSU91" s="536"/>
      <c r="BSV91" s="536"/>
      <c r="BSW91" s="536"/>
      <c r="BTN91" s="214"/>
      <c r="BTO91" s="214"/>
      <c r="BTP91" s="214"/>
      <c r="BTQ91" s="214"/>
      <c r="BTR91" s="214"/>
      <c r="BTS91" s="214"/>
      <c r="BTT91" s="214"/>
      <c r="BTU91" s="214"/>
      <c r="BTV91" s="214"/>
      <c r="BTW91" s="214"/>
      <c r="BTX91" s="214"/>
      <c r="BTY91" s="214"/>
      <c r="BTZ91" s="214"/>
      <c r="BUA91" s="214"/>
      <c r="BUB91" s="214"/>
      <c r="BUC91" s="214"/>
      <c r="BUD91" s="214"/>
      <c r="BUE91" s="214"/>
      <c r="BUF91" s="214"/>
      <c r="BUG91" s="214"/>
      <c r="BUH91" s="214"/>
      <c r="BUI91" s="214"/>
      <c r="BUJ91" s="214"/>
      <c r="BUK91" s="214"/>
      <c r="BUL91" s="214"/>
      <c r="BUM91" s="214"/>
      <c r="BYB91" s="230"/>
      <c r="BYC91" s="230"/>
      <c r="BYD91" s="143"/>
      <c r="BYE91" s="143"/>
      <c r="BYF91" s="143"/>
      <c r="BYG91" s="143"/>
      <c r="BYH91" s="537"/>
      <c r="BYI91" s="537"/>
      <c r="BYJ91" s="537"/>
      <c r="BYK91" s="537"/>
      <c r="BYZ91" s="536"/>
      <c r="BZA91" s="536"/>
      <c r="BZB91" s="536"/>
      <c r="BZC91" s="536"/>
      <c r="BZD91" s="536"/>
      <c r="BZE91" s="536"/>
      <c r="BZF91" s="536"/>
      <c r="BZG91" s="536"/>
      <c r="BZH91" s="536"/>
      <c r="BZI91" s="536"/>
    </row>
    <row r="92" spans="1:1008 1200:2037" s="321" customFormat="1">
      <c r="A92" s="232"/>
      <c r="B92" s="232"/>
      <c r="C92" s="228"/>
      <c r="D92" s="228"/>
      <c r="E92" s="228"/>
      <c r="F92" s="228"/>
      <c r="G92" s="228"/>
      <c r="H92" s="228"/>
      <c r="I92" s="228"/>
      <c r="J92" s="228"/>
      <c r="K92" s="228"/>
      <c r="L92" s="227"/>
      <c r="M92" s="227"/>
      <c r="N92" s="227"/>
      <c r="O92" s="227"/>
      <c r="P92" s="227"/>
      <c r="Q92" s="227"/>
      <c r="R92" s="227"/>
      <c r="S92" s="227"/>
      <c r="T92" s="227"/>
      <c r="U92" s="227"/>
      <c r="V92" s="227"/>
      <c r="W92" s="227"/>
      <c r="X92" s="227"/>
      <c r="Y92" s="227"/>
      <c r="Z92" s="228"/>
      <c r="AA92" s="228"/>
      <c r="AB92" s="228"/>
      <c r="AC92" s="228"/>
      <c r="AD92" s="228"/>
      <c r="AE92" s="311"/>
      <c r="AF92" s="228"/>
      <c r="AG92" s="228"/>
      <c r="AH92" s="228"/>
      <c r="AI92" s="228"/>
      <c r="AJ92" s="228"/>
      <c r="AK92" s="228"/>
      <c r="AL92" s="228"/>
      <c r="AM92" s="228"/>
      <c r="AN92" s="228"/>
      <c r="AO92" s="228"/>
      <c r="AP92" s="228"/>
      <c r="AQ92" s="228"/>
      <c r="AR92" s="228"/>
      <c r="AS92" s="228"/>
      <c r="AT92" s="228"/>
      <c r="AU92" s="228"/>
      <c r="AV92" s="228"/>
      <c r="AW92" s="228"/>
      <c r="AX92" s="228"/>
      <c r="AY92" s="228"/>
      <c r="AZ92" s="228"/>
      <c r="BA92" s="228"/>
      <c r="BB92" s="228"/>
      <c r="BC92" s="228"/>
      <c r="BD92" s="228"/>
      <c r="BE92" s="228"/>
      <c r="BF92" s="228"/>
      <c r="BG92" s="228"/>
      <c r="BH92" s="424"/>
      <c r="BI92" s="424"/>
      <c r="BJ92" s="424"/>
      <c r="BK92" s="424"/>
      <c r="BL92" s="424"/>
      <c r="BM92" s="424"/>
      <c r="BN92" s="424"/>
      <c r="BO92" s="424"/>
      <c r="BP92" s="424"/>
      <c r="BQ92" s="424"/>
      <c r="BR92" s="424"/>
      <c r="BS92" s="424"/>
      <c r="BT92" s="424"/>
      <c r="BU92" s="424"/>
      <c r="BV92" s="424"/>
      <c r="BW92" s="424"/>
      <c r="BX92" s="424"/>
      <c r="BY92" s="424"/>
      <c r="BZ92" s="424"/>
      <c r="CA92" s="424"/>
      <c r="CB92" s="424"/>
      <c r="CC92" s="424"/>
      <c r="CD92" s="424"/>
      <c r="CE92" s="424"/>
      <c r="CF92" s="424"/>
      <c r="CG92" s="424"/>
      <c r="CH92" s="424"/>
      <c r="CI92" s="424"/>
      <c r="CJ92" s="424"/>
      <c r="CK92" s="424"/>
      <c r="CL92" s="424"/>
      <c r="CM92" s="424"/>
      <c r="CN92" s="424"/>
      <c r="CO92" s="424"/>
      <c r="CP92" s="424"/>
      <c r="CQ92" s="424"/>
      <c r="CR92" s="424"/>
      <c r="CS92" s="424"/>
      <c r="CT92" s="424"/>
      <c r="CU92" s="424"/>
      <c r="CV92" s="424"/>
      <c r="CW92" s="424"/>
      <c r="CX92" s="424"/>
      <c r="CY92" s="424"/>
      <c r="CZ92" s="424"/>
      <c r="DA92" s="424"/>
      <c r="DB92" s="424"/>
      <c r="DC92" s="424"/>
      <c r="DD92" s="424"/>
      <c r="DE92" s="424"/>
      <c r="DF92" s="424"/>
      <c r="DG92" s="424"/>
      <c r="DH92" s="424"/>
      <c r="DI92" s="424"/>
      <c r="DJ92" s="424"/>
      <c r="DK92" s="424"/>
      <c r="DL92" s="424"/>
      <c r="DM92" s="424"/>
      <c r="DN92" s="424"/>
      <c r="DO92" s="424"/>
      <c r="DP92" s="424"/>
      <c r="DQ92" s="424"/>
      <c r="DR92" s="424"/>
      <c r="DS92" s="424"/>
      <c r="DT92" s="424"/>
      <c r="DU92" s="424"/>
      <c r="DV92" s="424"/>
      <c r="DW92" s="424"/>
      <c r="DX92" s="424"/>
      <c r="DY92" s="424"/>
      <c r="DZ92" s="424"/>
      <c r="EA92" s="424"/>
      <c r="EB92" s="424"/>
      <c r="EC92" s="424"/>
      <c r="ED92" s="424"/>
      <c r="EE92" s="424"/>
      <c r="EF92" s="424"/>
      <c r="EG92" s="424"/>
      <c r="EH92" s="424"/>
      <c r="EI92" s="424"/>
      <c r="EJ92" s="424"/>
      <c r="EK92" s="424"/>
      <c r="EL92" s="424"/>
      <c r="EM92" s="424"/>
      <c r="EN92" s="424"/>
      <c r="EO92" s="424"/>
      <c r="EP92" s="424"/>
      <c r="EQ92" s="424"/>
      <c r="ER92" s="424"/>
      <c r="ES92" s="424"/>
      <c r="ET92" s="424"/>
      <c r="EU92" s="424"/>
      <c r="EV92" s="424"/>
      <c r="EW92" s="424"/>
      <c r="EX92" s="424"/>
      <c r="EY92" s="424"/>
      <c r="EZ92" s="424"/>
      <c r="FA92" s="424"/>
      <c r="FB92" s="424"/>
      <c r="FC92" s="424"/>
      <c r="FD92" s="424"/>
      <c r="FE92" s="424"/>
      <c r="FF92" s="424"/>
      <c r="FG92" s="424"/>
      <c r="FH92" s="424"/>
      <c r="FI92" s="424"/>
      <c r="FJ92" s="424"/>
      <c r="FK92" s="424"/>
      <c r="FL92" s="424"/>
      <c r="FM92" s="424"/>
      <c r="FN92" s="424"/>
      <c r="FO92" s="21"/>
      <c r="FP92" s="424"/>
      <c r="FQ92" s="4"/>
      <c r="FR92" s="424"/>
      <c r="FS92" s="424"/>
      <c r="FT92" s="424"/>
      <c r="FU92" s="424"/>
      <c r="FV92" s="424"/>
      <c r="FW92" s="424"/>
      <c r="FX92" s="424"/>
      <c r="FY92" s="424"/>
      <c r="FZ92" s="424"/>
      <c r="GA92" s="424"/>
      <c r="GB92" s="424"/>
      <c r="GC92" s="424"/>
      <c r="GD92" s="424"/>
      <c r="GE92" s="424"/>
      <c r="GF92" s="424"/>
      <c r="GG92" s="424"/>
      <c r="GH92" s="424"/>
      <c r="GI92" s="424"/>
      <c r="GJ92" s="424"/>
      <c r="GK92" s="424"/>
      <c r="GL92" s="424"/>
      <c r="GM92" s="424"/>
      <c r="GN92" s="424"/>
      <c r="GO92" s="424"/>
      <c r="GP92" s="424"/>
      <c r="GQ92" s="424"/>
      <c r="GR92" s="424"/>
      <c r="GS92" s="424"/>
      <c r="GT92" s="424"/>
      <c r="GU92" s="424"/>
      <c r="GV92" s="424"/>
      <c r="GW92" s="424"/>
      <c r="GX92" s="424"/>
      <c r="GY92" s="424"/>
      <c r="GZ92" s="424"/>
      <c r="HA92" s="424"/>
      <c r="HB92" s="424"/>
      <c r="HC92" s="424"/>
      <c r="HD92" s="424"/>
      <c r="HE92" s="424"/>
      <c r="HF92" s="424"/>
      <c r="HG92" s="424"/>
      <c r="HH92" s="424"/>
      <c r="HI92" s="424"/>
      <c r="HJ92" s="424"/>
      <c r="HK92" s="424"/>
      <c r="HL92" s="424"/>
      <c r="HM92" s="424"/>
      <c r="HN92" s="424"/>
      <c r="HO92" s="424"/>
      <c r="HP92" s="424"/>
      <c r="HQ92" s="424"/>
      <c r="HR92" s="424"/>
      <c r="HS92" s="424"/>
      <c r="HT92" s="424"/>
      <c r="HU92" s="424"/>
      <c r="HV92" s="424"/>
      <c r="HW92" s="424"/>
      <c r="HX92" s="424"/>
      <c r="HY92" s="424"/>
      <c r="HZ92" s="424"/>
      <c r="IA92" s="424"/>
      <c r="IB92" s="424"/>
      <c r="IC92" s="424"/>
      <c r="ID92" s="424"/>
      <c r="IE92" s="424"/>
      <c r="IF92" s="424"/>
      <c r="IG92" s="424"/>
      <c r="IH92" s="424"/>
      <c r="II92" s="424"/>
      <c r="IJ92" s="424"/>
      <c r="IK92" s="424"/>
      <c r="IL92" s="424"/>
      <c r="IM92" s="424"/>
      <c r="IN92" s="424"/>
      <c r="IO92" s="424"/>
      <c r="IP92" s="424"/>
      <c r="IQ92" s="424"/>
      <c r="IR92" s="424"/>
      <c r="IS92" s="424"/>
      <c r="IT92" s="424"/>
      <c r="IU92" s="424"/>
      <c r="IV92" s="424"/>
      <c r="IW92" s="424"/>
      <c r="IX92" s="424"/>
      <c r="IY92" s="424"/>
      <c r="IZ92" s="424"/>
      <c r="JA92" s="424"/>
      <c r="JB92" s="424"/>
      <c r="JC92" s="424"/>
      <c r="JD92" s="424"/>
      <c r="JE92" s="424"/>
      <c r="JF92" s="424"/>
      <c r="JG92" s="424"/>
      <c r="JH92" s="424"/>
      <c r="JI92" s="424"/>
      <c r="JJ92" s="424"/>
      <c r="JK92" s="424"/>
      <c r="JL92" s="424"/>
      <c r="JM92" s="424"/>
      <c r="JN92" s="424"/>
      <c r="JO92" s="424"/>
      <c r="JP92" s="424"/>
      <c r="JQ92" s="424"/>
      <c r="JR92" s="424"/>
      <c r="JS92" s="424"/>
      <c r="JT92" s="424"/>
      <c r="JU92" s="424"/>
      <c r="JV92" s="424"/>
      <c r="JW92" s="424"/>
      <c r="JX92" s="424"/>
      <c r="JY92" s="424"/>
      <c r="JZ92" s="424"/>
      <c r="KA92" s="424"/>
      <c r="KV92" s="228"/>
      <c r="KW92" s="228"/>
      <c r="KX92" s="228"/>
      <c r="KY92" s="228"/>
      <c r="KZ92" s="228"/>
      <c r="LA92" s="228"/>
      <c r="LB92" s="228"/>
      <c r="LC92" s="228"/>
      <c r="NJ92" s="424"/>
      <c r="NK92" s="424"/>
      <c r="NL92" s="424"/>
      <c r="NM92" s="424"/>
      <c r="NN92" s="424"/>
      <c r="NO92" s="424"/>
      <c r="NP92" s="424"/>
      <c r="NQ92" s="424"/>
      <c r="NR92" s="424"/>
      <c r="NS92" s="424"/>
      <c r="NT92" s="424"/>
      <c r="NU92" s="228"/>
      <c r="NV92" s="228"/>
      <c r="NW92" s="228"/>
      <c r="NX92" s="228"/>
      <c r="NY92" s="228"/>
      <c r="NZ92" s="228"/>
      <c r="OA92" s="228"/>
      <c r="OB92" s="228"/>
      <c r="OC92" s="228"/>
      <c r="OD92" s="228"/>
      <c r="OE92" s="228"/>
      <c r="OF92" s="228"/>
      <c r="OG92" s="228"/>
      <c r="OH92" s="228"/>
      <c r="OI92" s="228"/>
      <c r="OJ92" s="228"/>
      <c r="OK92" s="424"/>
      <c r="OL92" s="424"/>
      <c r="OM92" s="424"/>
      <c r="ON92" s="424"/>
      <c r="OO92" s="424"/>
      <c r="OP92" s="424"/>
      <c r="OQ92" s="424"/>
      <c r="OR92" s="424"/>
      <c r="OS92" s="424"/>
      <c r="OT92" s="424"/>
      <c r="OU92" s="424"/>
      <c r="OV92" s="424"/>
      <c r="OW92" s="424"/>
      <c r="OX92" s="424"/>
      <c r="OY92" s="424"/>
      <c r="OZ92" s="424"/>
      <c r="PA92" s="424"/>
      <c r="PB92" s="424"/>
      <c r="PC92" s="424"/>
      <c r="PD92" s="424"/>
      <c r="PE92" s="424"/>
      <c r="PF92" s="424"/>
      <c r="PG92" s="424"/>
      <c r="PH92" s="424"/>
      <c r="PI92" s="424"/>
      <c r="PJ92" s="424"/>
      <c r="PK92" s="424"/>
      <c r="PL92" s="424"/>
      <c r="PM92" s="424"/>
      <c r="PN92" s="424"/>
      <c r="PO92" s="424"/>
      <c r="PP92" s="424"/>
      <c r="PQ92" s="424"/>
      <c r="PR92" s="424"/>
      <c r="PS92" s="424"/>
      <c r="PT92" s="424"/>
      <c r="PU92" s="424"/>
      <c r="PV92" s="424"/>
      <c r="PW92" s="424"/>
      <c r="PX92" s="424"/>
      <c r="PY92" s="424"/>
      <c r="PZ92" s="424"/>
      <c r="QA92" s="424"/>
      <c r="QB92" s="424"/>
      <c r="QC92" s="424"/>
      <c r="QD92" s="424"/>
      <c r="QE92" s="424"/>
      <c r="QF92" s="424"/>
      <c r="QG92" s="424"/>
      <c r="QH92" s="424"/>
      <c r="QI92" s="424"/>
      <c r="QJ92" s="424"/>
      <c r="QK92" s="424"/>
      <c r="QL92" s="424"/>
      <c r="QM92" s="424"/>
      <c r="QN92" s="424"/>
      <c r="QO92" s="424"/>
      <c r="QP92" s="424"/>
      <c r="QQ92" s="424"/>
      <c r="QR92" s="424"/>
      <c r="QS92" s="424"/>
      <c r="QT92" s="424"/>
      <c r="QU92" s="424"/>
      <c r="QV92" s="424"/>
      <c r="QW92" s="424"/>
      <c r="QX92" s="424"/>
      <c r="QY92" s="424"/>
      <c r="QZ92" s="424"/>
      <c r="RA92" s="424"/>
      <c r="RB92" s="424"/>
      <c r="RC92" s="424"/>
      <c r="RD92" s="424"/>
      <c r="RE92" s="424"/>
      <c r="RF92" s="424"/>
      <c r="RG92" s="424"/>
      <c r="RH92" s="424"/>
      <c r="RI92" s="424"/>
      <c r="RJ92" s="424"/>
      <c r="RK92" s="424"/>
      <c r="RL92" s="424"/>
      <c r="RM92" s="424"/>
      <c r="RN92" s="424"/>
      <c r="RO92" s="424"/>
      <c r="RP92" s="424"/>
      <c r="RQ92" s="424"/>
      <c r="RR92" s="424"/>
      <c r="RS92" s="424"/>
      <c r="RT92" s="424"/>
      <c r="RU92" s="424"/>
      <c r="RV92" s="424"/>
      <c r="RW92" s="424"/>
      <c r="RX92" s="424"/>
      <c r="RY92" s="424"/>
      <c r="RZ92" s="424"/>
      <c r="SA92" s="424"/>
      <c r="SB92" s="424"/>
      <c r="SC92" s="424"/>
      <c r="SD92" s="424"/>
      <c r="SE92" s="424"/>
      <c r="SF92" s="424"/>
      <c r="SG92" s="424"/>
      <c r="SH92" s="424"/>
      <c r="SI92" s="424"/>
      <c r="SJ92" s="424"/>
      <c r="SK92" s="424"/>
      <c r="SL92" s="424"/>
      <c r="SM92" s="424"/>
      <c r="SN92" s="424"/>
      <c r="SO92" s="424"/>
      <c r="SP92" s="424"/>
      <c r="SQ92" s="424"/>
      <c r="SR92" s="424"/>
      <c r="SS92" s="424"/>
      <c r="ST92" s="424"/>
      <c r="SU92" s="424"/>
      <c r="SV92" s="424"/>
      <c r="SW92" s="424"/>
      <c r="SX92" s="424"/>
      <c r="SY92" s="424"/>
      <c r="SZ92" s="424"/>
      <c r="TA92" s="424"/>
      <c r="TB92" s="424"/>
      <c r="TC92" s="424"/>
      <c r="TD92" s="424"/>
      <c r="TE92" s="424"/>
      <c r="TF92" s="424"/>
      <c r="TG92" s="424"/>
      <c r="TH92" s="424"/>
      <c r="TI92" s="424"/>
      <c r="TJ92" s="424"/>
      <c r="TK92" s="424"/>
      <c r="TL92" s="424"/>
      <c r="TM92" s="424"/>
      <c r="TN92" s="424"/>
      <c r="TO92" s="424"/>
      <c r="TP92" s="424"/>
      <c r="TQ92" s="424"/>
      <c r="TR92" s="424"/>
      <c r="TS92" s="424"/>
      <c r="TT92" s="424"/>
      <c r="TU92" s="424"/>
      <c r="TV92" s="424"/>
      <c r="TW92" s="424"/>
      <c r="TX92" s="424"/>
      <c r="TY92" s="424"/>
      <c r="TZ92" s="424"/>
      <c r="UA92" s="424"/>
      <c r="UB92" s="424"/>
      <c r="UC92" s="424"/>
      <c r="UD92" s="424"/>
      <c r="UE92" s="424"/>
      <c r="UF92" s="424"/>
      <c r="UG92" s="424"/>
      <c r="UH92" s="424"/>
      <c r="UI92" s="424"/>
      <c r="UJ92" s="424"/>
      <c r="UK92" s="424"/>
      <c r="UL92" s="424"/>
      <c r="UM92" s="424"/>
      <c r="UN92" s="424"/>
      <c r="UO92" s="424"/>
      <c r="UP92" s="424"/>
      <c r="UQ92" s="424"/>
      <c r="UR92" s="424"/>
      <c r="US92" s="424"/>
      <c r="UT92" s="424"/>
      <c r="UU92" s="424"/>
      <c r="UV92" s="424"/>
      <c r="UW92" s="424"/>
      <c r="UX92" s="424"/>
      <c r="UY92" s="424"/>
      <c r="UZ92" s="424"/>
      <c r="VA92" s="424"/>
      <c r="VB92" s="424"/>
      <c r="VC92" s="424"/>
      <c r="VD92" s="424"/>
      <c r="VE92" s="424"/>
      <c r="VF92" s="424"/>
      <c r="VG92" s="424"/>
      <c r="VH92" s="424"/>
      <c r="VI92" s="424"/>
      <c r="VJ92" s="424"/>
      <c r="VK92" s="424"/>
      <c r="VL92" s="424"/>
      <c r="VM92" s="424"/>
      <c r="VN92" s="424"/>
      <c r="VO92" s="424"/>
      <c r="VP92" s="424"/>
      <c r="VQ92" s="424"/>
      <c r="VR92" s="424"/>
      <c r="VS92" s="424"/>
      <c r="VT92" s="424"/>
      <c r="VU92" s="424"/>
      <c r="VV92" s="424"/>
      <c r="VW92" s="424"/>
      <c r="VX92" s="424"/>
      <c r="VY92" s="424"/>
      <c r="VZ92" s="424"/>
      <c r="WA92" s="424"/>
      <c r="WB92" s="424"/>
      <c r="WC92" s="424"/>
      <c r="WD92" s="424"/>
      <c r="WE92" s="424"/>
      <c r="WF92" s="424"/>
      <c r="WG92" s="424"/>
      <c r="WH92" s="424"/>
      <c r="WI92" s="424"/>
      <c r="WJ92" s="424"/>
      <c r="WK92" s="424"/>
      <c r="WL92" s="424"/>
      <c r="WM92" s="424"/>
      <c r="WN92" s="424"/>
      <c r="WO92" s="424"/>
      <c r="WP92" s="424"/>
      <c r="WQ92" s="424"/>
      <c r="WR92" s="424"/>
      <c r="WS92" s="424"/>
      <c r="WT92" s="424"/>
      <c r="WU92" s="424"/>
      <c r="WV92" s="424"/>
      <c r="WW92" s="424"/>
      <c r="WX92" s="424"/>
      <c r="WY92" s="424"/>
      <c r="WZ92" s="424"/>
      <c r="XA92" s="424"/>
      <c r="XB92" s="424"/>
      <c r="XC92" s="534"/>
      <c r="XD92" s="534"/>
      <c r="XE92" s="534"/>
      <c r="XF92" s="534"/>
      <c r="XG92" s="534"/>
      <c r="XH92" s="534"/>
      <c r="XI92" s="534"/>
      <c r="XJ92" s="534"/>
      <c r="XK92" s="534"/>
      <c r="XL92" s="534"/>
      <c r="XM92" s="534"/>
      <c r="XN92" s="534"/>
      <c r="XO92" s="534"/>
      <c r="XP92" s="534"/>
      <c r="XQ92" s="534"/>
      <c r="XR92" s="534"/>
      <c r="XS92" s="534"/>
      <c r="XT92" s="534"/>
      <c r="XU92" s="534"/>
      <c r="XV92" s="534"/>
      <c r="XW92" s="534"/>
      <c r="XX92" s="534"/>
      <c r="XY92" s="534"/>
      <c r="XZ92" s="534"/>
      <c r="YA92" s="534"/>
      <c r="YB92" s="534"/>
      <c r="YC92" s="534"/>
      <c r="YD92" s="534"/>
      <c r="YE92" s="534"/>
      <c r="YF92" s="534"/>
      <c r="YG92" s="534"/>
      <c r="YH92" s="534"/>
      <c r="YI92" s="534"/>
      <c r="YJ92" s="534"/>
      <c r="YK92" s="534"/>
      <c r="YL92" s="534"/>
      <c r="YM92" s="534"/>
      <c r="YN92" s="534"/>
      <c r="YO92" s="534"/>
      <c r="YP92" s="534"/>
      <c r="YQ92" s="534"/>
      <c r="YR92" s="534"/>
      <c r="YS92" s="534"/>
      <c r="YT92" s="534"/>
      <c r="YU92" s="534"/>
      <c r="YV92" s="534"/>
      <c r="YW92" s="534"/>
      <c r="YX92" s="534"/>
      <c r="YY92" s="534"/>
      <c r="YZ92" s="534"/>
      <c r="ZA92" s="534"/>
      <c r="ZB92" s="534"/>
      <c r="ZC92" s="534"/>
      <c r="ZD92" s="534"/>
      <c r="ZE92" s="534"/>
      <c r="ZF92" s="534"/>
      <c r="ZG92" s="534"/>
      <c r="ZH92" s="534"/>
      <c r="ZI92" s="534"/>
      <c r="ZJ92" s="535"/>
      <c r="ZK92" s="424"/>
      <c r="ZL92" s="424"/>
      <c r="ZM92" s="424"/>
      <c r="ZN92" s="424"/>
      <c r="AAR92" s="229"/>
      <c r="AAS92" s="229"/>
      <c r="AAT92" s="229"/>
      <c r="AAU92" s="229"/>
      <c r="AAV92" s="229"/>
      <c r="ACI92" s="534"/>
      <c r="ACJ92" s="534"/>
      <c r="ACK92" s="534"/>
      <c r="ACL92" s="534"/>
      <c r="ACM92" s="534"/>
      <c r="ACN92" s="534"/>
      <c r="ACO92" s="534"/>
      <c r="ACP92" s="534"/>
      <c r="ACQ92" s="534"/>
      <c r="ACR92" s="534"/>
      <c r="ACS92" s="534"/>
      <c r="ACT92" s="534"/>
      <c r="ACU92" s="534"/>
      <c r="ACV92" s="534"/>
      <c r="ACW92" s="534"/>
      <c r="ACX92" s="534"/>
      <c r="ACY92" s="534"/>
      <c r="ACZ92" s="534"/>
      <c r="ADA92" s="534"/>
      <c r="ADB92" s="534"/>
      <c r="ADC92" s="534"/>
      <c r="ADD92" s="534"/>
      <c r="ADE92" s="534"/>
      <c r="ADF92" s="534"/>
      <c r="ADG92" s="534"/>
      <c r="ADH92" s="534"/>
      <c r="ADI92" s="534"/>
      <c r="ADJ92" s="534"/>
      <c r="AEP92" s="424"/>
      <c r="AEQ92" s="424"/>
      <c r="AER92" s="424"/>
      <c r="AES92" s="424"/>
      <c r="AET92" s="424"/>
      <c r="AEU92" s="424"/>
      <c r="AEV92" s="424"/>
      <c r="AEW92" s="424"/>
      <c r="AEX92" s="424"/>
      <c r="AEY92" s="536"/>
      <c r="AEZ92" s="536"/>
      <c r="AFA92" s="536"/>
      <c r="AFB92" s="536"/>
      <c r="AFC92" s="232"/>
      <c r="AFD92" s="232"/>
      <c r="AFE92" s="232"/>
      <c r="AFF92" s="232"/>
      <c r="AFG92" s="232"/>
      <c r="AFH92" s="232"/>
      <c r="AFI92" s="232"/>
      <c r="AFJ92" s="232"/>
      <c r="AGN92" s="214"/>
      <c r="AGO92" s="214"/>
      <c r="AGP92" s="214"/>
      <c r="AGQ92" s="58"/>
      <c r="AGR92" s="58"/>
      <c r="AIX92" s="214"/>
      <c r="AIY92" s="214"/>
      <c r="AIZ92" s="214"/>
      <c r="AJA92" s="214"/>
      <c r="AJB92" s="214"/>
      <c r="AJC92" s="214"/>
      <c r="AJD92" s="214"/>
      <c r="AJE92" s="214"/>
      <c r="AJF92" s="214"/>
      <c r="AJG92" s="214"/>
      <c r="AJH92" s="214"/>
      <c r="AJI92" s="214"/>
      <c r="AJJ92" s="214"/>
      <c r="AJK92" s="214"/>
      <c r="AJL92" s="214"/>
      <c r="AJM92" s="214"/>
      <c r="AJN92" s="214"/>
      <c r="AJO92" s="214"/>
      <c r="AJP92" s="214"/>
      <c r="AJQ92" s="214"/>
      <c r="AJR92" s="214"/>
      <c r="AJS92" s="214"/>
      <c r="AJT92" s="214"/>
      <c r="AJU92" s="214"/>
      <c r="AJV92" s="214"/>
      <c r="AJW92" s="214"/>
      <c r="AJX92" s="214"/>
      <c r="AJY92" s="214"/>
      <c r="AJZ92" s="214"/>
      <c r="AKA92" s="214"/>
      <c r="AKB92" s="214"/>
      <c r="AKC92" s="214"/>
      <c r="AKI92" s="214"/>
      <c r="AKJ92" s="214"/>
      <c r="AKK92" s="214"/>
      <c r="AKL92" s="214"/>
      <c r="AKM92" s="214"/>
      <c r="AKN92" s="214"/>
      <c r="AKO92" s="214"/>
      <c r="AKP92" s="214"/>
      <c r="AKQ92" s="214"/>
      <c r="AKR92" s="214"/>
      <c r="AKS92" s="214"/>
      <c r="AKT92" s="214"/>
      <c r="AKY92" s="232"/>
      <c r="AKZ92" s="232"/>
      <c r="ALA92" s="232"/>
      <c r="ALB92" s="232"/>
      <c r="ALG92" s="537"/>
      <c r="ALH92" s="537"/>
      <c r="ALI92" s="537"/>
      <c r="ALJ92" s="537"/>
      <c r="ALK92" s="537"/>
      <c r="ALL92" s="537"/>
      <c r="ALM92" s="537"/>
      <c r="ALN92" s="537"/>
      <c r="ALO92" s="537"/>
      <c r="ALP92" s="537"/>
      <c r="ALQ92" s="537"/>
      <c r="ALR92" s="537"/>
      <c r="ALS92" s="537"/>
      <c r="ALT92" s="537"/>
      <c r="ATD92" s="214"/>
      <c r="ATE92" s="214"/>
      <c r="ATF92" s="214"/>
      <c r="ATG92" s="214"/>
      <c r="ATH92" s="214"/>
      <c r="ATI92" s="214"/>
      <c r="ATJ92" s="214"/>
      <c r="ATK92" s="214"/>
      <c r="ATL92" s="214"/>
      <c r="ATM92" s="214"/>
      <c r="ATN92" s="214"/>
      <c r="ATO92" s="214"/>
      <c r="ATP92" s="214"/>
      <c r="ATQ92" s="214"/>
      <c r="ATR92" s="214"/>
      <c r="ATS92" s="214"/>
      <c r="ATT92" s="214"/>
      <c r="ATU92" s="214"/>
      <c r="ATV92" s="214"/>
      <c r="ATW92" s="424"/>
      <c r="ATX92" s="424"/>
      <c r="ATY92" s="424"/>
      <c r="ATZ92" s="424"/>
      <c r="AUA92" s="424"/>
      <c r="AUB92" s="424"/>
      <c r="AUC92" s="424"/>
      <c r="AUD92" s="424"/>
      <c r="AUE92" s="424"/>
      <c r="AUF92" s="424"/>
      <c r="AUG92" s="424"/>
      <c r="AUH92" s="424"/>
      <c r="AUI92" s="424"/>
      <c r="AUJ92" s="424"/>
      <c r="AUK92" s="214"/>
      <c r="AUL92" s="214"/>
      <c r="AUM92" s="214"/>
      <c r="AUN92" s="214"/>
      <c r="AUO92" s="214"/>
      <c r="AUP92" s="214"/>
      <c r="AUQ92" s="214"/>
      <c r="AUR92" s="214"/>
      <c r="AUS92" s="214"/>
      <c r="AUT92" s="214"/>
      <c r="AUU92" s="214"/>
      <c r="AUV92" s="214"/>
      <c r="AUW92" s="214"/>
      <c r="AUX92" s="214"/>
      <c r="AUY92" s="214"/>
      <c r="AUZ92" s="214"/>
      <c r="AVA92" s="214"/>
      <c r="AVB92" s="214"/>
      <c r="AVC92" s="214"/>
      <c r="AVD92" s="214"/>
      <c r="AVE92" s="214"/>
      <c r="AVF92" s="214"/>
      <c r="AVG92" s="214"/>
      <c r="AVH92" s="214"/>
      <c r="AVI92" s="214"/>
      <c r="AVJ92" s="214"/>
      <c r="AVK92" s="214"/>
      <c r="AVL92" s="214"/>
      <c r="AVM92" s="214"/>
      <c r="AVN92" s="214"/>
      <c r="AVO92" s="214"/>
      <c r="AVP92" s="214"/>
      <c r="AVQ92" s="214"/>
      <c r="AVR92" s="214"/>
      <c r="AVS92" s="214"/>
      <c r="AVT92" s="214"/>
      <c r="AVU92" s="214"/>
      <c r="AVV92" s="214"/>
      <c r="AVW92" s="214"/>
      <c r="AVX92" s="214"/>
      <c r="AVY92" s="214"/>
      <c r="AVZ92" s="214"/>
      <c r="AWA92" s="214"/>
      <c r="AWB92" s="214"/>
      <c r="AWC92" s="214"/>
      <c r="AWD92" s="214"/>
      <c r="AWE92" s="214"/>
      <c r="AWF92" s="214"/>
      <c r="AWG92" s="214"/>
      <c r="AWH92" s="214"/>
      <c r="AWI92" s="214"/>
      <c r="AWJ92" s="214"/>
      <c r="AWK92" s="214"/>
      <c r="AWL92" s="214"/>
      <c r="AWM92" s="214"/>
      <c r="AWN92" s="214"/>
      <c r="AWO92" s="214"/>
      <c r="AWP92" s="214"/>
      <c r="AWQ92" s="214"/>
      <c r="AWR92" s="214"/>
      <c r="AWS92" s="214"/>
      <c r="AWT92" s="214"/>
      <c r="AWU92" s="214"/>
      <c r="AWV92" s="214"/>
      <c r="AWW92" s="214"/>
      <c r="AWX92" s="214"/>
      <c r="AWY92" s="214"/>
      <c r="AWZ92" s="214"/>
      <c r="AXA92" s="214"/>
      <c r="AXB92" s="214"/>
      <c r="AXC92" s="214"/>
      <c r="AXD92" s="214"/>
      <c r="AXE92" s="214"/>
      <c r="AXF92" s="214"/>
      <c r="AXG92" s="214"/>
      <c r="AXH92" s="214"/>
      <c r="AXI92" s="214"/>
      <c r="AXJ92" s="214"/>
      <c r="AXK92" s="214"/>
      <c r="AXL92" s="214"/>
      <c r="AXM92" s="214"/>
      <c r="AXN92" s="214"/>
      <c r="AXO92" s="214"/>
      <c r="AXP92" s="214"/>
      <c r="AXQ92" s="214"/>
      <c r="AXR92" s="214"/>
      <c r="AXS92" s="214"/>
      <c r="AXT92" s="214"/>
      <c r="AXU92" s="214"/>
      <c r="AXV92" s="214"/>
      <c r="AXW92" s="214"/>
      <c r="AXX92" s="214"/>
      <c r="AXY92" s="214"/>
      <c r="AXZ92" s="214"/>
      <c r="AYA92" s="214"/>
      <c r="AYB92" s="214"/>
      <c r="AYC92" s="214"/>
      <c r="AYD92" s="214"/>
      <c r="AYE92" s="214"/>
      <c r="AYF92" s="214"/>
      <c r="AYG92" s="214"/>
      <c r="AYH92" s="214"/>
      <c r="AYI92" s="214"/>
      <c r="AYJ92" s="214"/>
      <c r="AYK92" s="214"/>
      <c r="AYL92" s="214"/>
      <c r="AYM92" s="214"/>
      <c r="AYN92" s="214"/>
      <c r="AYO92" s="214"/>
      <c r="AYP92" s="214"/>
      <c r="AYQ92" s="214"/>
      <c r="AYR92" s="214"/>
      <c r="AYS92" s="214"/>
      <c r="AYT92" s="214"/>
      <c r="AYU92" s="214"/>
      <c r="AYV92" s="214"/>
      <c r="AYW92" s="214"/>
      <c r="AYX92" s="214"/>
      <c r="AYY92" s="214"/>
      <c r="AYZ92" s="214"/>
      <c r="AZA92" s="214"/>
      <c r="AZB92" s="214"/>
      <c r="AZC92" s="214"/>
      <c r="AZD92" s="214"/>
      <c r="AZE92" s="214"/>
      <c r="AZF92" s="214"/>
      <c r="AZG92" s="214"/>
      <c r="AZH92" s="214"/>
      <c r="AZI92" s="214"/>
      <c r="AZJ92" s="214"/>
      <c r="AZK92" s="214"/>
      <c r="AZL92" s="214"/>
      <c r="AZM92" s="214"/>
      <c r="AZN92" s="214"/>
      <c r="AZO92" s="214"/>
      <c r="AZP92" s="214"/>
      <c r="AZQ92" s="214"/>
      <c r="AZR92" s="214"/>
      <c r="AZS92" s="214"/>
      <c r="AZT92" s="214"/>
      <c r="AZU92" s="214"/>
      <c r="AZV92" s="214"/>
      <c r="AZW92" s="214"/>
      <c r="AZX92" s="214"/>
      <c r="AZY92" s="214"/>
      <c r="AZZ92" s="214"/>
      <c r="BAA92" s="214"/>
      <c r="BAB92" s="214"/>
      <c r="BAC92" s="214"/>
      <c r="BAD92" s="214"/>
      <c r="BAE92" s="214"/>
      <c r="BAF92" s="214"/>
      <c r="BAG92" s="214"/>
      <c r="BAH92" s="214"/>
      <c r="BAI92" s="214"/>
      <c r="BAJ92" s="214"/>
      <c r="BAK92" s="214"/>
      <c r="BAL92" s="214"/>
      <c r="BAM92" s="214"/>
      <c r="BAN92" s="214"/>
      <c r="BAO92" s="214"/>
      <c r="BAP92" s="214"/>
      <c r="BAQ92" s="214"/>
      <c r="BAR92" s="214"/>
      <c r="BAS92" s="214"/>
      <c r="BAT92" s="214"/>
      <c r="BAU92" s="214"/>
      <c r="BAV92" s="214"/>
      <c r="BAW92" s="214"/>
      <c r="BAX92" s="214"/>
      <c r="BAY92" s="214"/>
      <c r="BAZ92" s="214"/>
      <c r="BBA92" s="214"/>
      <c r="BBB92" s="214"/>
      <c r="BBC92" s="214"/>
      <c r="BBD92" s="214"/>
      <c r="BBE92" s="214"/>
      <c r="BBF92" s="214"/>
      <c r="BBG92" s="214"/>
      <c r="BBH92" s="214"/>
      <c r="BBI92" s="214"/>
      <c r="BBJ92" s="214"/>
      <c r="BBK92" s="214"/>
      <c r="BBL92" s="214"/>
      <c r="BBM92" s="214"/>
      <c r="BBN92" s="214"/>
      <c r="BBO92" s="214"/>
      <c r="BBP92" s="214"/>
      <c r="BBQ92" s="214"/>
      <c r="BBR92" s="214"/>
      <c r="BBS92" s="214"/>
      <c r="BBT92" s="214"/>
      <c r="BBU92" s="214"/>
      <c r="BBV92" s="214"/>
      <c r="BBW92" s="214"/>
      <c r="BBX92" s="214"/>
      <c r="BBY92" s="214"/>
      <c r="BBZ92" s="214"/>
      <c r="BCA92" s="214"/>
      <c r="BCB92" s="214"/>
      <c r="BCC92" s="214"/>
      <c r="BCD92" s="214"/>
      <c r="BCE92" s="214"/>
      <c r="BCF92" s="214"/>
      <c r="BCG92" s="214"/>
      <c r="BCH92" s="214"/>
      <c r="BCI92" s="214"/>
      <c r="BCJ92" s="214"/>
      <c r="BCK92" s="214"/>
      <c r="BCL92" s="214"/>
      <c r="BCM92" s="214"/>
      <c r="BCN92" s="214"/>
      <c r="BCO92" s="214"/>
      <c r="BCP92" s="214"/>
      <c r="BCQ92" s="214"/>
      <c r="BCR92" s="214"/>
      <c r="BCS92" s="214"/>
      <c r="BCT92" s="214"/>
      <c r="BCU92" s="214"/>
      <c r="BCV92" s="214"/>
      <c r="BCW92" s="214"/>
      <c r="BCX92" s="214"/>
      <c r="BCY92" s="214"/>
      <c r="BCZ92" s="214"/>
      <c r="BDA92" s="214"/>
      <c r="BDB92" s="214"/>
      <c r="BDC92" s="214"/>
      <c r="BDD92" s="214"/>
      <c r="BDE92" s="214"/>
      <c r="BDF92" s="214"/>
      <c r="BDG92" s="214"/>
      <c r="BDH92" s="214"/>
      <c r="BDI92" s="214"/>
      <c r="BDJ92" s="214"/>
      <c r="BDK92" s="214"/>
      <c r="BDL92" s="214"/>
      <c r="BDM92" s="214"/>
      <c r="BDN92" s="214"/>
      <c r="BDO92" s="214"/>
      <c r="BDP92" s="214"/>
      <c r="BDQ92" s="214"/>
      <c r="BDR92" s="214"/>
      <c r="BDS92" s="214"/>
      <c r="BDT92" s="214"/>
      <c r="BDU92" s="214"/>
      <c r="BDV92" s="214"/>
      <c r="BDW92" s="214"/>
      <c r="BDX92" s="214"/>
      <c r="BDY92" s="214"/>
      <c r="BDZ92" s="214"/>
      <c r="BEA92" s="214"/>
      <c r="BEB92" s="214"/>
      <c r="BEC92" s="214"/>
      <c r="BED92" s="214"/>
      <c r="BEE92" s="214"/>
      <c r="BEF92" s="214"/>
      <c r="BEG92" s="214"/>
      <c r="BEH92" s="214"/>
      <c r="BEI92" s="214"/>
      <c r="BEJ92" s="214"/>
      <c r="BEK92" s="214"/>
      <c r="BEL92" s="214"/>
      <c r="BEM92" s="214"/>
      <c r="BEN92" s="214"/>
      <c r="BEO92" s="214"/>
      <c r="BEP92" s="214"/>
      <c r="BEQ92" s="214"/>
      <c r="BER92" s="214"/>
      <c r="BES92" s="214"/>
      <c r="BET92" s="214"/>
      <c r="BEU92" s="214"/>
      <c r="BEV92" s="214"/>
      <c r="BEW92" s="214"/>
      <c r="BEX92" s="214"/>
      <c r="BEY92" s="214"/>
      <c r="BEZ92" s="214"/>
      <c r="BFA92" s="214"/>
      <c r="BFB92" s="214"/>
      <c r="BFC92" s="214"/>
      <c r="BFD92" s="214"/>
      <c r="BFE92" s="214"/>
      <c r="BFF92" s="214"/>
      <c r="BFG92" s="214"/>
      <c r="BFH92" s="214"/>
      <c r="BFI92" s="214"/>
      <c r="BFJ92" s="214"/>
      <c r="BFK92" s="214"/>
      <c r="BFL92" s="214"/>
      <c r="BFM92" s="214"/>
      <c r="BFN92" s="214"/>
      <c r="BFO92" s="214"/>
      <c r="BFP92" s="214"/>
      <c r="BFQ92" s="214"/>
      <c r="BFR92" s="214"/>
      <c r="BFS92" s="214"/>
      <c r="BFT92" s="214"/>
      <c r="BFU92" s="214"/>
      <c r="BFV92" s="214"/>
      <c r="BFW92" s="214"/>
      <c r="BFX92" s="214"/>
      <c r="BFY92" s="214"/>
      <c r="BFZ92" s="214"/>
      <c r="BGA92" s="214"/>
      <c r="BGB92" s="214"/>
      <c r="BGC92" s="214"/>
      <c r="BGD92" s="214"/>
      <c r="BGE92" s="214"/>
      <c r="BGF92" s="214"/>
      <c r="BGG92" s="214"/>
      <c r="BGH92" s="214"/>
      <c r="BGI92" s="214"/>
      <c r="BGJ92" s="214"/>
      <c r="BGK92" s="214"/>
      <c r="BGL92" s="214"/>
      <c r="BGM92" s="214"/>
      <c r="BGN92" s="214"/>
      <c r="BGO92" s="214"/>
      <c r="BGP92" s="214"/>
      <c r="BGQ92" s="214"/>
      <c r="BGR92" s="214"/>
      <c r="BGS92" s="214"/>
      <c r="BGT92" s="214"/>
      <c r="BGU92" s="214"/>
      <c r="BGV92" s="214"/>
      <c r="BGW92" s="214"/>
      <c r="BGX92" s="214"/>
      <c r="BGY92" s="214"/>
      <c r="BGZ92" s="214"/>
      <c r="BHA92" s="214"/>
      <c r="BHB92" s="214"/>
      <c r="BLM92" s="424"/>
      <c r="BLN92" s="424"/>
      <c r="BLO92" s="424"/>
      <c r="BLP92" s="424"/>
      <c r="BLQ92" s="424"/>
      <c r="BLR92" s="424"/>
      <c r="BLS92" s="424"/>
      <c r="BLT92" s="424"/>
      <c r="BLU92" s="424"/>
      <c r="BLV92" s="424"/>
      <c r="BLW92" s="424"/>
      <c r="BLX92" s="424"/>
      <c r="BLY92" s="424"/>
      <c r="BLZ92" s="424"/>
      <c r="BMA92" s="424"/>
      <c r="BMB92" s="424"/>
      <c r="BMC92" s="424"/>
      <c r="BMD92" s="424"/>
      <c r="BME92" s="424"/>
      <c r="BMF92" s="424"/>
      <c r="BSL92" s="228"/>
      <c r="BSM92" s="228"/>
      <c r="BSN92" s="536"/>
      <c r="BSO92" s="536"/>
      <c r="BSP92" s="536"/>
      <c r="BSQ92" s="536"/>
      <c r="BSR92" s="536"/>
      <c r="BSS92" s="536"/>
      <c r="BST92" s="536"/>
      <c r="BSU92" s="536"/>
      <c r="BSV92" s="536"/>
      <c r="BSW92" s="536"/>
      <c r="BTN92" s="214"/>
      <c r="BTO92" s="214"/>
      <c r="BTP92" s="214"/>
      <c r="BTQ92" s="214"/>
      <c r="BTR92" s="214"/>
      <c r="BTS92" s="214"/>
      <c r="BTT92" s="214"/>
      <c r="BTU92" s="214"/>
      <c r="BTV92" s="214"/>
      <c r="BTW92" s="214"/>
      <c r="BTX92" s="214"/>
      <c r="BTY92" s="214"/>
      <c r="BTZ92" s="214"/>
      <c r="BUA92" s="214"/>
      <c r="BUB92" s="214"/>
      <c r="BUC92" s="214"/>
      <c r="BUD92" s="214"/>
      <c r="BUE92" s="214"/>
      <c r="BUF92" s="214"/>
      <c r="BUG92" s="214"/>
      <c r="BUH92" s="214"/>
      <c r="BUI92" s="214"/>
      <c r="BUJ92" s="214"/>
      <c r="BUK92" s="214"/>
      <c r="BUL92" s="214"/>
      <c r="BUM92" s="214"/>
      <c r="BYB92" s="230"/>
      <c r="BYC92" s="230"/>
      <c r="BYD92" s="143"/>
      <c r="BYE92" s="143"/>
      <c r="BYF92" s="143"/>
      <c r="BYG92" s="143"/>
      <c r="BYH92" s="537"/>
      <c r="BYI92" s="537"/>
      <c r="BYJ92" s="537"/>
      <c r="BYK92" s="537"/>
      <c r="BYZ92" s="536"/>
      <c r="BZA92" s="536"/>
      <c r="BZB92" s="536"/>
      <c r="BZC92" s="536"/>
      <c r="BZD92" s="536"/>
      <c r="BZE92" s="536"/>
      <c r="BZF92" s="536"/>
      <c r="BZG92" s="536"/>
      <c r="BZH92" s="536"/>
      <c r="BZI92" s="536"/>
    </row>
    <row r="93" spans="1:1008 1200:2037" s="321" customFormat="1">
      <c r="A93" s="232"/>
      <c r="B93" s="232"/>
      <c r="C93" s="228"/>
      <c r="D93" s="228"/>
      <c r="E93" s="228"/>
      <c r="F93" s="228"/>
      <c r="G93" s="228"/>
      <c r="H93" s="228"/>
      <c r="I93" s="228"/>
      <c r="J93" s="228"/>
      <c r="K93" s="228"/>
      <c r="L93" s="227"/>
      <c r="M93" s="227"/>
      <c r="N93" s="227"/>
      <c r="O93" s="227"/>
      <c r="P93" s="227"/>
      <c r="Q93" s="227"/>
      <c r="R93" s="227"/>
      <c r="S93" s="227"/>
      <c r="T93" s="227"/>
      <c r="U93" s="227"/>
      <c r="V93" s="227"/>
      <c r="W93" s="227"/>
      <c r="X93" s="227"/>
      <c r="Y93" s="227"/>
      <c r="Z93" s="228"/>
      <c r="AA93" s="228"/>
      <c r="AB93" s="228"/>
      <c r="AC93" s="228"/>
      <c r="AD93" s="228"/>
      <c r="AE93" s="311"/>
      <c r="AF93" s="228"/>
      <c r="AG93" s="228"/>
      <c r="AH93" s="228"/>
      <c r="AI93" s="228"/>
      <c r="AJ93" s="228"/>
      <c r="AK93" s="228"/>
      <c r="AL93" s="228"/>
      <c r="AM93" s="228"/>
      <c r="AN93" s="228"/>
      <c r="AO93" s="228"/>
      <c r="AP93" s="228"/>
      <c r="AQ93" s="228"/>
      <c r="AR93" s="228"/>
      <c r="AS93" s="228"/>
      <c r="AT93" s="228"/>
      <c r="AU93" s="228"/>
      <c r="AV93" s="228"/>
      <c r="AW93" s="228"/>
      <c r="AX93" s="228"/>
      <c r="AY93" s="228"/>
      <c r="AZ93" s="228"/>
      <c r="BA93" s="228"/>
      <c r="BB93" s="228"/>
      <c r="BC93" s="228"/>
      <c r="BD93" s="228"/>
      <c r="BE93" s="228"/>
      <c r="BF93" s="228"/>
      <c r="BG93" s="228"/>
      <c r="BH93" s="424"/>
      <c r="BI93" s="424"/>
      <c r="BJ93" s="424"/>
      <c r="BK93" s="424"/>
      <c r="BL93" s="424"/>
      <c r="BM93" s="424"/>
      <c r="BN93" s="424"/>
      <c r="BO93" s="424"/>
      <c r="BP93" s="424"/>
      <c r="BQ93" s="424"/>
      <c r="BR93" s="424"/>
      <c r="BS93" s="424"/>
      <c r="BT93" s="424"/>
      <c r="BU93" s="424"/>
      <c r="BV93" s="424"/>
      <c r="BW93" s="424"/>
      <c r="BX93" s="424"/>
      <c r="BY93" s="424"/>
      <c r="BZ93" s="424"/>
      <c r="CA93" s="424"/>
      <c r="CB93" s="424"/>
      <c r="CC93" s="424"/>
      <c r="CD93" s="424"/>
      <c r="CE93" s="424"/>
      <c r="CF93" s="424"/>
      <c r="CG93" s="424"/>
      <c r="CH93" s="424"/>
      <c r="CI93" s="424"/>
      <c r="CJ93" s="424"/>
      <c r="CK93" s="424"/>
      <c r="CL93" s="424"/>
      <c r="CM93" s="424"/>
      <c r="CN93" s="424"/>
      <c r="CO93" s="424"/>
      <c r="CP93" s="424"/>
      <c r="CQ93" s="424"/>
      <c r="CR93" s="424"/>
      <c r="CS93" s="424"/>
      <c r="CT93" s="424"/>
      <c r="CU93" s="424"/>
      <c r="CV93" s="424"/>
      <c r="CW93" s="424"/>
      <c r="CX93" s="424"/>
      <c r="CY93" s="424"/>
      <c r="CZ93" s="424"/>
      <c r="DA93" s="424"/>
      <c r="DB93" s="424"/>
      <c r="DC93" s="424"/>
      <c r="DD93" s="424"/>
      <c r="DE93" s="424"/>
      <c r="DF93" s="424"/>
      <c r="DG93" s="424"/>
      <c r="DH93" s="424"/>
      <c r="DI93" s="424"/>
      <c r="DJ93" s="424"/>
      <c r="DK93" s="424"/>
      <c r="DL93" s="424"/>
      <c r="DM93" s="424"/>
      <c r="DN93" s="424"/>
      <c r="DO93" s="424"/>
      <c r="DP93" s="424"/>
      <c r="DQ93" s="424"/>
      <c r="DR93" s="424"/>
      <c r="DS93" s="424"/>
      <c r="DT93" s="424"/>
      <c r="DU93" s="424"/>
      <c r="DV93" s="424"/>
      <c r="DW93" s="424"/>
      <c r="DX93" s="424"/>
      <c r="DY93" s="424"/>
      <c r="DZ93" s="424"/>
      <c r="EA93" s="424"/>
      <c r="EB93" s="424"/>
      <c r="EC93" s="424"/>
      <c r="ED93" s="424"/>
      <c r="EE93" s="424"/>
      <c r="EF93" s="424"/>
      <c r="EG93" s="424"/>
      <c r="EH93" s="424"/>
      <c r="EI93" s="424"/>
      <c r="EJ93" s="424"/>
      <c r="EK93" s="424"/>
      <c r="EL93" s="424"/>
      <c r="EM93" s="424"/>
      <c r="EN93" s="424"/>
      <c r="EO93" s="424"/>
      <c r="EP93" s="424"/>
      <c r="EQ93" s="424"/>
      <c r="ER93" s="424"/>
      <c r="ES93" s="424"/>
      <c r="ET93" s="424"/>
      <c r="EU93" s="424"/>
      <c r="EV93" s="424"/>
      <c r="EW93" s="424"/>
      <c r="EX93" s="424"/>
      <c r="EY93" s="424"/>
      <c r="EZ93" s="424"/>
      <c r="FA93" s="424"/>
      <c r="FB93" s="424"/>
      <c r="FC93" s="424"/>
      <c r="FD93" s="424"/>
      <c r="FE93" s="424"/>
      <c r="FF93" s="424"/>
      <c r="FG93" s="424"/>
      <c r="FH93" s="424"/>
      <c r="FI93" s="424"/>
      <c r="FJ93" s="424"/>
      <c r="FK93" s="424"/>
      <c r="FL93" s="424"/>
      <c r="FM93" s="424"/>
      <c r="FN93" s="424"/>
      <c r="FO93" s="21"/>
      <c r="FP93" s="424"/>
      <c r="FQ93" s="4"/>
      <c r="FR93" s="424"/>
      <c r="FS93" s="424"/>
      <c r="FT93" s="424"/>
      <c r="FU93" s="424"/>
      <c r="FV93" s="424"/>
      <c r="FW93" s="424"/>
      <c r="FX93" s="424"/>
      <c r="FY93" s="424"/>
      <c r="FZ93" s="424"/>
      <c r="GA93" s="424"/>
      <c r="GB93" s="424"/>
      <c r="GC93" s="424"/>
      <c r="GD93" s="424"/>
      <c r="GE93" s="424"/>
      <c r="GF93" s="424"/>
      <c r="GG93" s="424"/>
      <c r="GH93" s="424"/>
      <c r="GI93" s="424"/>
      <c r="GJ93" s="424"/>
      <c r="GK93" s="424"/>
      <c r="GL93" s="424"/>
      <c r="GM93" s="424"/>
      <c r="GN93" s="424"/>
      <c r="GO93" s="424"/>
      <c r="GP93" s="424"/>
      <c r="GQ93" s="424"/>
      <c r="GR93" s="424"/>
      <c r="GS93" s="424"/>
      <c r="GT93" s="424"/>
      <c r="GU93" s="424"/>
      <c r="GV93" s="424"/>
      <c r="GW93" s="424"/>
      <c r="GX93" s="424"/>
      <c r="GY93" s="424"/>
      <c r="GZ93" s="424"/>
      <c r="HA93" s="424"/>
      <c r="HB93" s="424"/>
      <c r="HC93" s="424"/>
      <c r="HD93" s="424"/>
      <c r="HE93" s="424"/>
      <c r="HF93" s="424"/>
      <c r="HG93" s="424"/>
      <c r="HH93" s="424"/>
      <c r="HI93" s="424"/>
      <c r="HJ93" s="424"/>
      <c r="HK93" s="424"/>
      <c r="HL93" s="424"/>
      <c r="HM93" s="424"/>
      <c r="HN93" s="424"/>
      <c r="HO93" s="424"/>
      <c r="HP93" s="424"/>
      <c r="HQ93" s="424"/>
      <c r="HR93" s="424"/>
      <c r="HS93" s="424"/>
      <c r="HT93" s="424"/>
      <c r="HU93" s="424"/>
      <c r="HV93" s="424"/>
      <c r="HW93" s="424"/>
      <c r="HX93" s="424"/>
      <c r="HY93" s="424"/>
      <c r="HZ93" s="424"/>
      <c r="IA93" s="424"/>
      <c r="IB93" s="424"/>
      <c r="IC93" s="424"/>
      <c r="ID93" s="424"/>
      <c r="IE93" s="424"/>
      <c r="IF93" s="424"/>
      <c r="IG93" s="424"/>
      <c r="IH93" s="424"/>
      <c r="II93" s="424"/>
      <c r="IJ93" s="424"/>
      <c r="IK93" s="424"/>
      <c r="IL93" s="424"/>
      <c r="IM93" s="424"/>
      <c r="IN93" s="424"/>
      <c r="IO93" s="424"/>
      <c r="IP93" s="424"/>
      <c r="IQ93" s="424"/>
      <c r="IR93" s="424"/>
      <c r="IS93" s="424"/>
      <c r="IT93" s="424"/>
      <c r="IU93" s="424"/>
      <c r="IV93" s="424"/>
      <c r="IW93" s="424"/>
      <c r="IX93" s="424"/>
      <c r="IY93" s="424"/>
      <c r="IZ93" s="424"/>
      <c r="JA93" s="424"/>
      <c r="JB93" s="424"/>
      <c r="JC93" s="424"/>
      <c r="JD93" s="424"/>
      <c r="JE93" s="424"/>
      <c r="JF93" s="424"/>
      <c r="JG93" s="424"/>
      <c r="JH93" s="424"/>
      <c r="JI93" s="424"/>
      <c r="JJ93" s="424"/>
      <c r="JK93" s="424"/>
      <c r="JL93" s="424"/>
      <c r="JM93" s="424"/>
      <c r="JN93" s="424"/>
      <c r="JO93" s="424"/>
      <c r="JP93" s="424"/>
      <c r="JQ93" s="424"/>
      <c r="JR93" s="424"/>
      <c r="JS93" s="424"/>
      <c r="JT93" s="424"/>
      <c r="JU93" s="424"/>
      <c r="JV93" s="424"/>
      <c r="JW93" s="424"/>
      <c r="JX93" s="424"/>
      <c r="JY93" s="424"/>
      <c r="JZ93" s="424"/>
      <c r="KA93" s="424"/>
      <c r="KV93" s="228"/>
      <c r="KW93" s="228"/>
      <c r="KX93" s="228"/>
      <c r="KY93" s="228"/>
      <c r="KZ93" s="228"/>
      <c r="LA93" s="228"/>
      <c r="LB93" s="228"/>
      <c r="LC93" s="228"/>
      <c r="NJ93" s="424"/>
      <c r="NK93" s="424"/>
      <c r="NL93" s="424"/>
      <c r="NM93" s="424"/>
      <c r="NN93" s="424"/>
      <c r="NO93" s="424"/>
      <c r="NP93" s="424"/>
      <c r="NQ93" s="424"/>
      <c r="NR93" s="424"/>
      <c r="NS93" s="424"/>
      <c r="NT93" s="424"/>
      <c r="NU93" s="228"/>
      <c r="NV93" s="228"/>
      <c r="NW93" s="228"/>
      <c r="NX93" s="228"/>
      <c r="NY93" s="228"/>
      <c r="NZ93" s="228"/>
      <c r="OA93" s="228"/>
      <c r="OB93" s="228"/>
      <c r="OC93" s="228"/>
      <c r="OD93" s="228"/>
      <c r="OE93" s="228"/>
      <c r="OF93" s="228"/>
      <c r="OG93" s="228"/>
      <c r="OH93" s="228"/>
      <c r="OI93" s="228"/>
      <c r="OJ93" s="228"/>
      <c r="OK93" s="424"/>
      <c r="OL93" s="424"/>
      <c r="OM93" s="424"/>
      <c r="ON93" s="424"/>
      <c r="OO93" s="424"/>
      <c r="OP93" s="424"/>
      <c r="OQ93" s="424"/>
      <c r="OR93" s="424"/>
      <c r="OS93" s="424"/>
      <c r="OT93" s="424"/>
      <c r="OU93" s="424"/>
      <c r="OV93" s="424"/>
      <c r="OW93" s="424"/>
      <c r="OX93" s="424"/>
      <c r="OY93" s="424"/>
      <c r="OZ93" s="424"/>
      <c r="PA93" s="424"/>
      <c r="PB93" s="424"/>
      <c r="PC93" s="424"/>
      <c r="PD93" s="424"/>
      <c r="PE93" s="424"/>
      <c r="PF93" s="424"/>
      <c r="PG93" s="424"/>
      <c r="PH93" s="424"/>
      <c r="PI93" s="424"/>
      <c r="PJ93" s="424"/>
      <c r="PK93" s="424"/>
      <c r="PL93" s="424"/>
      <c r="PM93" s="424"/>
      <c r="PN93" s="424"/>
      <c r="PO93" s="424"/>
      <c r="PP93" s="424"/>
      <c r="PQ93" s="424"/>
      <c r="PR93" s="424"/>
      <c r="PS93" s="424"/>
      <c r="PT93" s="424"/>
      <c r="PU93" s="424"/>
      <c r="PV93" s="424"/>
      <c r="PW93" s="424"/>
      <c r="PX93" s="424"/>
      <c r="PY93" s="424"/>
      <c r="PZ93" s="424"/>
      <c r="QA93" s="424"/>
      <c r="QB93" s="424"/>
      <c r="QC93" s="424"/>
      <c r="QD93" s="424"/>
      <c r="QE93" s="424"/>
      <c r="QF93" s="424"/>
      <c r="QG93" s="424"/>
      <c r="QH93" s="424"/>
      <c r="QI93" s="424"/>
      <c r="QJ93" s="424"/>
      <c r="QK93" s="424"/>
      <c r="QL93" s="424"/>
      <c r="QM93" s="424"/>
      <c r="QN93" s="424"/>
      <c r="QO93" s="424"/>
      <c r="QP93" s="424"/>
      <c r="QQ93" s="424"/>
      <c r="QR93" s="424"/>
      <c r="QS93" s="424"/>
      <c r="QT93" s="424"/>
      <c r="QU93" s="424"/>
      <c r="QV93" s="424"/>
      <c r="QW93" s="424"/>
      <c r="QX93" s="424"/>
      <c r="QY93" s="424"/>
      <c r="QZ93" s="424"/>
      <c r="RA93" s="424"/>
      <c r="RB93" s="424"/>
      <c r="RC93" s="424"/>
      <c r="RD93" s="424"/>
      <c r="RE93" s="424"/>
      <c r="RF93" s="424"/>
      <c r="RG93" s="424"/>
      <c r="RH93" s="424"/>
      <c r="RI93" s="424"/>
      <c r="RJ93" s="424"/>
      <c r="RK93" s="424"/>
      <c r="RL93" s="424"/>
      <c r="RM93" s="424"/>
      <c r="RN93" s="424"/>
      <c r="RO93" s="424"/>
      <c r="RP93" s="424"/>
      <c r="RQ93" s="424"/>
      <c r="RR93" s="424"/>
      <c r="RS93" s="424"/>
      <c r="RT93" s="424"/>
      <c r="RU93" s="424"/>
      <c r="RV93" s="424"/>
      <c r="RW93" s="424"/>
      <c r="RX93" s="424"/>
      <c r="RY93" s="424"/>
      <c r="RZ93" s="424"/>
      <c r="SA93" s="424"/>
      <c r="SB93" s="424"/>
      <c r="SC93" s="424"/>
      <c r="SD93" s="424"/>
      <c r="SE93" s="424"/>
      <c r="SF93" s="424"/>
      <c r="SG93" s="424"/>
      <c r="SH93" s="424"/>
      <c r="SI93" s="424"/>
      <c r="SJ93" s="424"/>
      <c r="SK93" s="424"/>
      <c r="SL93" s="424"/>
      <c r="SM93" s="424"/>
      <c r="SN93" s="424"/>
      <c r="SO93" s="424"/>
      <c r="SP93" s="424"/>
      <c r="SQ93" s="424"/>
      <c r="SR93" s="424"/>
      <c r="SS93" s="424"/>
      <c r="ST93" s="424"/>
      <c r="SU93" s="424"/>
      <c r="SV93" s="424"/>
      <c r="SW93" s="424"/>
      <c r="SX93" s="424"/>
      <c r="SY93" s="424"/>
      <c r="SZ93" s="424"/>
      <c r="TA93" s="424"/>
      <c r="TB93" s="424"/>
      <c r="TC93" s="424"/>
      <c r="TD93" s="424"/>
      <c r="TE93" s="424"/>
      <c r="TF93" s="424"/>
      <c r="TG93" s="424"/>
      <c r="TH93" s="424"/>
      <c r="TI93" s="424"/>
      <c r="TJ93" s="424"/>
      <c r="TK93" s="424"/>
      <c r="TL93" s="424"/>
      <c r="TM93" s="424"/>
      <c r="TN93" s="424"/>
      <c r="TO93" s="424"/>
      <c r="TP93" s="424"/>
      <c r="TQ93" s="424"/>
      <c r="TR93" s="424"/>
      <c r="TS93" s="424"/>
      <c r="TT93" s="424"/>
      <c r="TU93" s="424"/>
      <c r="TV93" s="424"/>
      <c r="TW93" s="424"/>
      <c r="TX93" s="424"/>
      <c r="TY93" s="424"/>
      <c r="TZ93" s="424"/>
      <c r="UA93" s="424"/>
      <c r="UB93" s="424"/>
      <c r="UC93" s="424"/>
      <c r="UD93" s="424"/>
      <c r="UE93" s="424"/>
      <c r="UF93" s="424"/>
      <c r="UG93" s="424"/>
      <c r="UH93" s="424"/>
      <c r="UI93" s="424"/>
      <c r="UJ93" s="424"/>
      <c r="UK93" s="424"/>
      <c r="UL93" s="424"/>
      <c r="UM93" s="424"/>
      <c r="UN93" s="424"/>
      <c r="UO93" s="424"/>
      <c r="UP93" s="424"/>
      <c r="UQ93" s="424"/>
      <c r="UR93" s="424"/>
      <c r="US93" s="424"/>
      <c r="UT93" s="424"/>
      <c r="UU93" s="424"/>
      <c r="UV93" s="424"/>
      <c r="UW93" s="424"/>
      <c r="UX93" s="424"/>
      <c r="UY93" s="424"/>
      <c r="UZ93" s="424"/>
      <c r="VA93" s="424"/>
      <c r="VB93" s="424"/>
      <c r="VC93" s="424"/>
      <c r="VD93" s="424"/>
      <c r="VE93" s="424"/>
      <c r="VF93" s="424"/>
      <c r="VG93" s="424"/>
      <c r="VH93" s="424"/>
      <c r="VI93" s="424"/>
      <c r="VJ93" s="424"/>
      <c r="VK93" s="424"/>
      <c r="VL93" s="424"/>
      <c r="VM93" s="424"/>
      <c r="VN93" s="424"/>
      <c r="VO93" s="424"/>
      <c r="VP93" s="424"/>
      <c r="VQ93" s="424"/>
      <c r="VR93" s="424"/>
      <c r="VS93" s="424"/>
      <c r="VT93" s="424"/>
      <c r="VU93" s="424"/>
      <c r="VV93" s="424"/>
      <c r="VW93" s="424"/>
      <c r="VX93" s="424"/>
      <c r="VY93" s="424"/>
      <c r="VZ93" s="424"/>
      <c r="WA93" s="424"/>
      <c r="WB93" s="424"/>
      <c r="WC93" s="424"/>
      <c r="WD93" s="424"/>
      <c r="WE93" s="424"/>
      <c r="WF93" s="424"/>
      <c r="WG93" s="424"/>
      <c r="WH93" s="424"/>
      <c r="WI93" s="424"/>
      <c r="WJ93" s="424"/>
      <c r="WK93" s="424"/>
      <c r="WL93" s="424"/>
      <c r="WM93" s="424"/>
      <c r="WN93" s="424"/>
      <c r="WO93" s="424"/>
      <c r="WP93" s="424"/>
      <c r="WQ93" s="424"/>
      <c r="WR93" s="424"/>
      <c r="WS93" s="424"/>
      <c r="WT93" s="424"/>
      <c r="WU93" s="424"/>
      <c r="WV93" s="424"/>
      <c r="WW93" s="424"/>
      <c r="WX93" s="424"/>
      <c r="WY93" s="424"/>
      <c r="WZ93" s="424"/>
      <c r="XA93" s="424"/>
      <c r="XB93" s="424"/>
      <c r="XC93" s="534"/>
      <c r="XD93" s="534"/>
      <c r="XE93" s="534"/>
      <c r="XF93" s="534"/>
      <c r="XG93" s="534"/>
      <c r="XH93" s="534"/>
      <c r="XI93" s="534"/>
      <c r="XJ93" s="534"/>
      <c r="XK93" s="534"/>
      <c r="XL93" s="534"/>
      <c r="XM93" s="534"/>
      <c r="XN93" s="534"/>
      <c r="XO93" s="534"/>
      <c r="XP93" s="534"/>
      <c r="XQ93" s="534"/>
      <c r="XR93" s="534"/>
      <c r="XS93" s="534"/>
      <c r="XT93" s="534"/>
      <c r="XU93" s="534"/>
      <c r="XV93" s="534"/>
      <c r="XW93" s="534"/>
      <c r="XX93" s="534"/>
      <c r="XY93" s="534"/>
      <c r="XZ93" s="534"/>
      <c r="YA93" s="534"/>
      <c r="YB93" s="534"/>
      <c r="YC93" s="534"/>
      <c r="YD93" s="534"/>
      <c r="YE93" s="534"/>
      <c r="YF93" s="534"/>
      <c r="YG93" s="534"/>
      <c r="YH93" s="534"/>
      <c r="YI93" s="534"/>
      <c r="YJ93" s="534"/>
      <c r="YK93" s="534"/>
      <c r="YL93" s="534"/>
      <c r="YM93" s="534"/>
      <c r="YN93" s="534"/>
      <c r="YO93" s="534"/>
      <c r="YP93" s="534"/>
      <c r="YQ93" s="534"/>
      <c r="YR93" s="534"/>
      <c r="YS93" s="534"/>
      <c r="YT93" s="534"/>
      <c r="YU93" s="534"/>
      <c r="YV93" s="534"/>
      <c r="YW93" s="534"/>
      <c r="YX93" s="534"/>
      <c r="YY93" s="534"/>
      <c r="YZ93" s="534"/>
      <c r="ZA93" s="534"/>
      <c r="ZB93" s="534"/>
      <c r="ZC93" s="534"/>
      <c r="ZD93" s="534"/>
      <c r="ZE93" s="534"/>
      <c r="ZF93" s="534"/>
      <c r="ZG93" s="534"/>
      <c r="ZH93" s="534"/>
      <c r="ZI93" s="534"/>
      <c r="ZJ93" s="535"/>
      <c r="ZK93" s="424"/>
      <c r="ZL93" s="424"/>
      <c r="ZM93" s="424"/>
      <c r="ZN93" s="424"/>
      <c r="AAR93" s="229"/>
      <c r="AAS93" s="229"/>
      <c r="AAT93" s="229"/>
      <c r="AAU93" s="229"/>
      <c r="AAV93" s="229"/>
      <c r="ACI93" s="534"/>
      <c r="ACJ93" s="534"/>
      <c r="ACK93" s="534"/>
      <c r="ACL93" s="534"/>
      <c r="ACM93" s="534"/>
      <c r="ACN93" s="534"/>
      <c r="ACO93" s="534"/>
      <c r="ACP93" s="534"/>
      <c r="ACQ93" s="534"/>
      <c r="ACR93" s="534"/>
      <c r="ACS93" s="534"/>
      <c r="ACT93" s="534"/>
      <c r="ACU93" s="534"/>
      <c r="ACV93" s="534"/>
      <c r="ACW93" s="534"/>
      <c r="ACX93" s="534"/>
      <c r="ACY93" s="534"/>
      <c r="ACZ93" s="534"/>
      <c r="ADA93" s="534"/>
      <c r="ADB93" s="534"/>
      <c r="ADC93" s="534"/>
      <c r="ADD93" s="534"/>
      <c r="ADE93" s="534"/>
      <c r="ADF93" s="534"/>
      <c r="ADG93" s="534"/>
      <c r="ADH93" s="534"/>
      <c r="ADI93" s="534"/>
      <c r="ADJ93" s="534"/>
      <c r="AEP93" s="424"/>
      <c r="AEQ93" s="424"/>
      <c r="AER93" s="424"/>
      <c r="AES93" s="424"/>
      <c r="AET93" s="424"/>
      <c r="AEU93" s="424"/>
      <c r="AEV93" s="424"/>
      <c r="AEW93" s="424"/>
      <c r="AEX93" s="424"/>
      <c r="AEY93" s="536"/>
      <c r="AEZ93" s="536"/>
      <c r="AFA93" s="536"/>
      <c r="AFB93" s="536"/>
      <c r="AFC93" s="232"/>
      <c r="AFD93" s="232"/>
      <c r="AFE93" s="232"/>
      <c r="AFF93" s="232"/>
      <c r="AFG93" s="232"/>
      <c r="AFH93" s="232"/>
      <c r="AFI93" s="232"/>
      <c r="AFJ93" s="232"/>
      <c r="AGN93" s="214"/>
      <c r="AGO93" s="214"/>
      <c r="AGP93" s="214"/>
      <c r="AGQ93" s="58"/>
      <c r="AGR93" s="58"/>
      <c r="AIX93" s="214"/>
      <c r="AIY93" s="214"/>
      <c r="AIZ93" s="214"/>
      <c r="AJA93" s="214"/>
      <c r="AJB93" s="214"/>
      <c r="AJC93" s="214"/>
      <c r="AJD93" s="214"/>
      <c r="AJE93" s="214"/>
      <c r="AJF93" s="214"/>
      <c r="AJG93" s="214"/>
      <c r="AJH93" s="214"/>
      <c r="AJI93" s="214"/>
      <c r="AJJ93" s="214"/>
      <c r="AJK93" s="214"/>
      <c r="AJL93" s="214"/>
      <c r="AJM93" s="214"/>
      <c r="AJN93" s="214"/>
      <c r="AJO93" s="214"/>
      <c r="AJP93" s="214"/>
      <c r="AJQ93" s="214"/>
      <c r="AJR93" s="214"/>
      <c r="AJS93" s="214"/>
      <c r="AJT93" s="214"/>
      <c r="AJU93" s="214"/>
      <c r="AJV93" s="214"/>
      <c r="AJW93" s="214"/>
      <c r="AJX93" s="214"/>
      <c r="AJY93" s="214"/>
      <c r="AJZ93" s="214"/>
      <c r="AKA93" s="214"/>
      <c r="AKB93" s="214"/>
      <c r="AKC93" s="214"/>
      <c r="AKI93" s="214"/>
      <c r="AKJ93" s="214"/>
      <c r="AKK93" s="214"/>
      <c r="AKL93" s="214"/>
      <c r="AKM93" s="214"/>
      <c r="AKN93" s="214"/>
      <c r="AKO93" s="214"/>
      <c r="AKP93" s="214"/>
      <c r="AKQ93" s="214"/>
      <c r="AKR93" s="214"/>
      <c r="AKS93" s="214"/>
      <c r="AKT93" s="214"/>
      <c r="AKY93" s="232"/>
      <c r="AKZ93" s="232"/>
      <c r="ALA93" s="232"/>
      <c r="ALB93" s="232"/>
      <c r="ALG93" s="537"/>
      <c r="ALH93" s="537"/>
      <c r="ALI93" s="537"/>
      <c r="ALJ93" s="537"/>
      <c r="ALK93" s="537"/>
      <c r="ALL93" s="537"/>
      <c r="ALM93" s="537"/>
      <c r="ALN93" s="537"/>
      <c r="ALO93" s="537"/>
      <c r="ALP93" s="537"/>
      <c r="ALQ93" s="537"/>
      <c r="ALR93" s="537"/>
      <c r="ALS93" s="537"/>
      <c r="ALT93" s="537"/>
      <c r="ATD93" s="214"/>
      <c r="ATE93" s="214"/>
      <c r="ATF93" s="214"/>
      <c r="ATG93" s="214"/>
      <c r="ATH93" s="214"/>
      <c r="ATI93" s="214"/>
      <c r="ATJ93" s="214"/>
      <c r="ATK93" s="214"/>
      <c r="ATL93" s="214"/>
      <c r="ATM93" s="214"/>
      <c r="ATN93" s="214"/>
      <c r="ATO93" s="214"/>
      <c r="ATP93" s="214"/>
      <c r="ATQ93" s="214"/>
      <c r="ATR93" s="214"/>
      <c r="ATS93" s="214"/>
      <c r="ATT93" s="214"/>
      <c r="ATU93" s="214"/>
      <c r="ATV93" s="214"/>
      <c r="ATW93" s="424"/>
      <c r="ATX93" s="424"/>
      <c r="ATY93" s="424"/>
      <c r="ATZ93" s="424"/>
      <c r="AUA93" s="424"/>
      <c r="AUB93" s="424"/>
      <c r="AUC93" s="424"/>
      <c r="AUD93" s="424"/>
      <c r="AUE93" s="424"/>
      <c r="AUF93" s="424"/>
      <c r="AUG93" s="424"/>
      <c r="AUH93" s="424"/>
      <c r="AUI93" s="424"/>
      <c r="AUJ93" s="424"/>
      <c r="AUK93" s="214"/>
      <c r="AUL93" s="214"/>
      <c r="AUM93" s="214"/>
      <c r="AUN93" s="214"/>
      <c r="AUO93" s="214"/>
      <c r="AUP93" s="214"/>
      <c r="AUQ93" s="214"/>
      <c r="AUR93" s="214"/>
      <c r="AUS93" s="214"/>
      <c r="AUT93" s="214"/>
      <c r="AUU93" s="214"/>
      <c r="AUV93" s="214"/>
      <c r="AUW93" s="214"/>
      <c r="AUX93" s="214"/>
      <c r="AUY93" s="214"/>
      <c r="AUZ93" s="214"/>
      <c r="AVA93" s="214"/>
      <c r="AVB93" s="214"/>
      <c r="AVC93" s="214"/>
      <c r="AVD93" s="214"/>
      <c r="AVE93" s="214"/>
      <c r="AVF93" s="214"/>
      <c r="AVG93" s="214"/>
      <c r="AVH93" s="214"/>
      <c r="AVI93" s="214"/>
      <c r="AVJ93" s="214"/>
      <c r="AVK93" s="214"/>
      <c r="AVL93" s="214"/>
      <c r="AVM93" s="214"/>
      <c r="AVN93" s="214"/>
      <c r="AVO93" s="214"/>
      <c r="AVP93" s="214"/>
      <c r="AVQ93" s="214"/>
      <c r="AVR93" s="214"/>
      <c r="AVS93" s="214"/>
      <c r="AVT93" s="214"/>
      <c r="AVU93" s="214"/>
      <c r="AVV93" s="214"/>
      <c r="AVW93" s="214"/>
      <c r="AVX93" s="214"/>
      <c r="AVY93" s="214"/>
      <c r="AVZ93" s="214"/>
      <c r="AWA93" s="214"/>
      <c r="AWB93" s="214"/>
      <c r="AWC93" s="214"/>
      <c r="AWD93" s="214"/>
      <c r="AWE93" s="214"/>
      <c r="AWF93" s="214"/>
      <c r="AWG93" s="214"/>
      <c r="AWH93" s="214"/>
      <c r="AWI93" s="214"/>
      <c r="AWJ93" s="214"/>
      <c r="AWK93" s="214"/>
      <c r="AWL93" s="214"/>
      <c r="AWM93" s="214"/>
      <c r="AWN93" s="214"/>
      <c r="AWO93" s="214"/>
      <c r="AWP93" s="214"/>
      <c r="AWQ93" s="214"/>
      <c r="AWR93" s="214"/>
      <c r="AWS93" s="214"/>
      <c r="AWT93" s="214"/>
      <c r="AWU93" s="214"/>
      <c r="AWV93" s="214"/>
      <c r="AWW93" s="214"/>
      <c r="AWX93" s="214"/>
      <c r="AWY93" s="214"/>
      <c r="AWZ93" s="214"/>
      <c r="AXA93" s="214"/>
      <c r="AXB93" s="214"/>
      <c r="AXC93" s="214"/>
      <c r="AXD93" s="214"/>
      <c r="AXE93" s="214"/>
      <c r="AXF93" s="214"/>
      <c r="AXG93" s="214"/>
      <c r="AXH93" s="214"/>
      <c r="AXI93" s="214"/>
      <c r="AXJ93" s="214"/>
      <c r="AXK93" s="214"/>
      <c r="AXL93" s="214"/>
      <c r="AXM93" s="214"/>
      <c r="AXN93" s="214"/>
      <c r="AXO93" s="214"/>
      <c r="AXP93" s="214"/>
      <c r="AXQ93" s="214"/>
      <c r="AXR93" s="214"/>
      <c r="AXS93" s="214"/>
      <c r="AXT93" s="214"/>
      <c r="AXU93" s="214"/>
      <c r="AXV93" s="214"/>
      <c r="AXW93" s="214"/>
      <c r="AXX93" s="214"/>
      <c r="AXY93" s="214"/>
      <c r="AXZ93" s="214"/>
      <c r="AYA93" s="214"/>
      <c r="AYB93" s="214"/>
      <c r="AYC93" s="214"/>
      <c r="AYD93" s="214"/>
      <c r="AYE93" s="214"/>
      <c r="AYF93" s="214"/>
      <c r="AYG93" s="214"/>
      <c r="AYH93" s="214"/>
      <c r="AYI93" s="214"/>
      <c r="AYJ93" s="214"/>
      <c r="AYK93" s="214"/>
      <c r="AYL93" s="214"/>
      <c r="AYM93" s="214"/>
      <c r="AYN93" s="214"/>
      <c r="AYO93" s="214"/>
      <c r="AYP93" s="214"/>
      <c r="AYQ93" s="214"/>
      <c r="AYR93" s="214"/>
      <c r="AYS93" s="214"/>
      <c r="AYT93" s="214"/>
      <c r="AYU93" s="214"/>
      <c r="AYV93" s="214"/>
      <c r="AYW93" s="214"/>
      <c r="AYX93" s="214"/>
      <c r="AYY93" s="214"/>
      <c r="AYZ93" s="214"/>
      <c r="AZA93" s="214"/>
      <c r="AZB93" s="214"/>
      <c r="AZC93" s="214"/>
      <c r="AZD93" s="214"/>
      <c r="AZE93" s="214"/>
      <c r="AZF93" s="214"/>
      <c r="AZG93" s="214"/>
      <c r="AZH93" s="214"/>
      <c r="AZI93" s="214"/>
      <c r="AZJ93" s="214"/>
      <c r="AZK93" s="214"/>
      <c r="AZL93" s="214"/>
      <c r="AZM93" s="214"/>
      <c r="AZN93" s="214"/>
      <c r="AZO93" s="214"/>
      <c r="AZP93" s="214"/>
      <c r="AZQ93" s="214"/>
      <c r="AZR93" s="214"/>
      <c r="AZS93" s="214"/>
      <c r="AZT93" s="214"/>
      <c r="AZU93" s="214"/>
      <c r="AZV93" s="214"/>
      <c r="AZW93" s="214"/>
      <c r="AZX93" s="214"/>
      <c r="AZY93" s="214"/>
      <c r="AZZ93" s="214"/>
      <c r="BAA93" s="214"/>
      <c r="BAB93" s="214"/>
      <c r="BAC93" s="214"/>
      <c r="BAD93" s="214"/>
      <c r="BAE93" s="214"/>
      <c r="BAF93" s="214"/>
      <c r="BAG93" s="214"/>
      <c r="BAH93" s="214"/>
      <c r="BAI93" s="214"/>
      <c r="BAJ93" s="214"/>
      <c r="BAK93" s="214"/>
      <c r="BAL93" s="214"/>
      <c r="BAM93" s="214"/>
      <c r="BAN93" s="214"/>
      <c r="BAO93" s="214"/>
      <c r="BAP93" s="214"/>
      <c r="BAQ93" s="214"/>
      <c r="BAR93" s="214"/>
      <c r="BAS93" s="214"/>
      <c r="BAT93" s="214"/>
      <c r="BAU93" s="214"/>
      <c r="BAV93" s="214"/>
      <c r="BAW93" s="214"/>
      <c r="BAX93" s="214"/>
      <c r="BAY93" s="214"/>
      <c r="BAZ93" s="214"/>
      <c r="BBA93" s="214"/>
      <c r="BBB93" s="214"/>
      <c r="BBC93" s="214"/>
      <c r="BBD93" s="214"/>
      <c r="BBE93" s="214"/>
      <c r="BBF93" s="214"/>
      <c r="BBG93" s="214"/>
      <c r="BBH93" s="214"/>
      <c r="BBI93" s="214"/>
      <c r="BBJ93" s="214"/>
      <c r="BBK93" s="214"/>
      <c r="BBL93" s="214"/>
      <c r="BBM93" s="214"/>
      <c r="BBN93" s="214"/>
      <c r="BBO93" s="214"/>
      <c r="BBP93" s="214"/>
      <c r="BBQ93" s="214"/>
      <c r="BBR93" s="214"/>
      <c r="BBS93" s="214"/>
      <c r="BBT93" s="214"/>
      <c r="BBU93" s="214"/>
      <c r="BBV93" s="214"/>
      <c r="BBW93" s="214"/>
      <c r="BBX93" s="214"/>
      <c r="BBY93" s="214"/>
      <c r="BBZ93" s="214"/>
      <c r="BCA93" s="214"/>
      <c r="BCB93" s="214"/>
      <c r="BCC93" s="214"/>
      <c r="BCD93" s="214"/>
      <c r="BCE93" s="214"/>
      <c r="BCF93" s="214"/>
      <c r="BCG93" s="214"/>
      <c r="BCH93" s="214"/>
      <c r="BCI93" s="214"/>
      <c r="BCJ93" s="214"/>
      <c r="BCK93" s="214"/>
      <c r="BCL93" s="214"/>
      <c r="BCM93" s="214"/>
      <c r="BCN93" s="214"/>
      <c r="BCO93" s="214"/>
      <c r="BCP93" s="214"/>
      <c r="BCQ93" s="214"/>
      <c r="BCR93" s="214"/>
      <c r="BCS93" s="214"/>
      <c r="BCT93" s="214"/>
      <c r="BCU93" s="214"/>
      <c r="BCV93" s="214"/>
      <c r="BCW93" s="214"/>
      <c r="BCX93" s="214"/>
      <c r="BCY93" s="214"/>
      <c r="BCZ93" s="214"/>
      <c r="BDA93" s="214"/>
      <c r="BDB93" s="214"/>
      <c r="BDC93" s="214"/>
      <c r="BDD93" s="214"/>
      <c r="BDE93" s="214"/>
      <c r="BDF93" s="214"/>
      <c r="BDG93" s="214"/>
      <c r="BDH93" s="214"/>
      <c r="BDI93" s="214"/>
      <c r="BDJ93" s="214"/>
      <c r="BDK93" s="214"/>
      <c r="BDL93" s="214"/>
      <c r="BDM93" s="214"/>
      <c r="BDN93" s="214"/>
      <c r="BDO93" s="214"/>
      <c r="BDP93" s="214"/>
      <c r="BDQ93" s="214"/>
      <c r="BDR93" s="214"/>
      <c r="BDS93" s="214"/>
      <c r="BDT93" s="214"/>
      <c r="BDU93" s="214"/>
      <c r="BDV93" s="214"/>
      <c r="BDW93" s="214"/>
      <c r="BDX93" s="214"/>
      <c r="BDY93" s="214"/>
      <c r="BDZ93" s="214"/>
      <c r="BEA93" s="214"/>
      <c r="BEB93" s="214"/>
      <c r="BEC93" s="214"/>
      <c r="BED93" s="214"/>
      <c r="BEE93" s="214"/>
      <c r="BEF93" s="214"/>
      <c r="BEG93" s="214"/>
      <c r="BEH93" s="214"/>
      <c r="BEI93" s="214"/>
      <c r="BEJ93" s="214"/>
      <c r="BEK93" s="214"/>
      <c r="BEL93" s="214"/>
      <c r="BEM93" s="214"/>
      <c r="BEN93" s="214"/>
      <c r="BEO93" s="214"/>
      <c r="BEP93" s="214"/>
      <c r="BEQ93" s="214"/>
      <c r="BER93" s="214"/>
      <c r="BES93" s="214"/>
      <c r="BET93" s="214"/>
      <c r="BEU93" s="214"/>
      <c r="BEV93" s="214"/>
      <c r="BEW93" s="214"/>
      <c r="BEX93" s="214"/>
      <c r="BEY93" s="214"/>
      <c r="BEZ93" s="214"/>
      <c r="BFA93" s="214"/>
      <c r="BFB93" s="214"/>
      <c r="BFC93" s="214"/>
      <c r="BFD93" s="214"/>
      <c r="BFE93" s="214"/>
      <c r="BFF93" s="214"/>
      <c r="BFG93" s="214"/>
      <c r="BFH93" s="214"/>
      <c r="BFI93" s="214"/>
      <c r="BFJ93" s="214"/>
      <c r="BFK93" s="214"/>
      <c r="BFL93" s="214"/>
      <c r="BFM93" s="214"/>
      <c r="BFN93" s="214"/>
      <c r="BFO93" s="214"/>
      <c r="BFP93" s="214"/>
      <c r="BFQ93" s="214"/>
      <c r="BFR93" s="214"/>
      <c r="BFS93" s="214"/>
      <c r="BFT93" s="214"/>
      <c r="BFU93" s="214"/>
      <c r="BFV93" s="214"/>
      <c r="BFW93" s="214"/>
      <c r="BFX93" s="214"/>
      <c r="BFY93" s="214"/>
      <c r="BFZ93" s="214"/>
      <c r="BGA93" s="214"/>
      <c r="BGB93" s="214"/>
      <c r="BGC93" s="214"/>
      <c r="BGD93" s="214"/>
      <c r="BGE93" s="214"/>
      <c r="BGF93" s="214"/>
      <c r="BGG93" s="214"/>
      <c r="BGH93" s="214"/>
      <c r="BGI93" s="214"/>
      <c r="BGJ93" s="214"/>
      <c r="BGK93" s="214"/>
      <c r="BGL93" s="214"/>
      <c r="BGM93" s="214"/>
      <c r="BGN93" s="214"/>
      <c r="BGO93" s="214"/>
      <c r="BGP93" s="214"/>
      <c r="BGQ93" s="214"/>
      <c r="BGR93" s="214"/>
      <c r="BGS93" s="214"/>
      <c r="BGT93" s="214"/>
      <c r="BGU93" s="214"/>
      <c r="BGV93" s="214"/>
      <c r="BGW93" s="214"/>
      <c r="BGX93" s="214"/>
      <c r="BGY93" s="214"/>
      <c r="BGZ93" s="214"/>
      <c r="BHA93" s="214"/>
      <c r="BHB93" s="214"/>
      <c r="BLM93" s="424"/>
      <c r="BLN93" s="424"/>
      <c r="BLO93" s="424"/>
      <c r="BLP93" s="424"/>
      <c r="BLQ93" s="424"/>
      <c r="BLR93" s="424"/>
      <c r="BLS93" s="424"/>
      <c r="BLT93" s="424"/>
      <c r="BLU93" s="424"/>
      <c r="BLV93" s="424"/>
      <c r="BLW93" s="424"/>
      <c r="BLX93" s="424"/>
      <c r="BLY93" s="424"/>
      <c r="BLZ93" s="424"/>
      <c r="BMA93" s="424"/>
      <c r="BMB93" s="424"/>
      <c r="BMC93" s="424"/>
      <c r="BMD93" s="424"/>
      <c r="BME93" s="424"/>
      <c r="BMF93" s="424"/>
      <c r="BSL93" s="228"/>
      <c r="BSM93" s="228"/>
      <c r="BSN93" s="536"/>
      <c r="BSO93" s="536"/>
      <c r="BSP93" s="536"/>
      <c r="BSQ93" s="536"/>
      <c r="BSR93" s="536"/>
      <c r="BSS93" s="536"/>
      <c r="BST93" s="536"/>
      <c r="BSU93" s="536"/>
      <c r="BSV93" s="536"/>
      <c r="BSW93" s="536"/>
      <c r="BTN93" s="214"/>
      <c r="BTO93" s="214"/>
      <c r="BTP93" s="214"/>
      <c r="BTQ93" s="214"/>
      <c r="BTR93" s="214"/>
      <c r="BTS93" s="214"/>
      <c r="BTT93" s="214"/>
      <c r="BTU93" s="214"/>
      <c r="BTV93" s="214"/>
      <c r="BTW93" s="214"/>
      <c r="BTX93" s="214"/>
      <c r="BTY93" s="214"/>
      <c r="BTZ93" s="214"/>
      <c r="BUA93" s="214"/>
      <c r="BUB93" s="214"/>
      <c r="BUC93" s="214"/>
      <c r="BUD93" s="214"/>
      <c r="BUE93" s="214"/>
      <c r="BUF93" s="214"/>
      <c r="BUG93" s="214"/>
      <c r="BUH93" s="214"/>
      <c r="BUI93" s="214"/>
      <c r="BUJ93" s="214"/>
      <c r="BUK93" s="214"/>
      <c r="BUL93" s="214"/>
      <c r="BUM93" s="214"/>
      <c r="BYB93" s="230"/>
      <c r="BYC93" s="230"/>
      <c r="BYD93" s="143"/>
      <c r="BYE93" s="143"/>
      <c r="BYF93" s="143"/>
      <c r="BYG93" s="143"/>
      <c r="BYH93" s="537"/>
      <c r="BYI93" s="537"/>
      <c r="BYJ93" s="537"/>
      <c r="BYK93" s="537"/>
      <c r="BYZ93" s="536"/>
      <c r="BZA93" s="536"/>
      <c r="BZB93" s="536"/>
      <c r="BZC93" s="536"/>
      <c r="BZD93" s="536"/>
      <c r="BZE93" s="536"/>
      <c r="BZF93" s="536"/>
      <c r="BZG93" s="536"/>
      <c r="BZH93" s="536"/>
      <c r="BZI93" s="536"/>
    </row>
    <row r="94" spans="1:1008 1200:2037" s="321" customFormat="1">
      <c r="A94" s="232"/>
      <c r="B94" s="232"/>
      <c r="C94" s="228"/>
      <c r="D94" s="228"/>
      <c r="E94" s="228"/>
      <c r="F94" s="228"/>
      <c r="G94" s="228"/>
      <c r="H94" s="228"/>
      <c r="I94" s="228"/>
      <c r="J94" s="228"/>
      <c r="K94" s="228"/>
      <c r="L94" s="227"/>
      <c r="M94" s="227"/>
      <c r="N94" s="227"/>
      <c r="O94" s="227"/>
      <c r="P94" s="227"/>
      <c r="Q94" s="227"/>
      <c r="R94" s="227"/>
      <c r="S94" s="227"/>
      <c r="T94" s="227"/>
      <c r="U94" s="227"/>
      <c r="V94" s="227"/>
      <c r="W94" s="227"/>
      <c r="X94" s="227"/>
      <c r="Y94" s="227"/>
      <c r="Z94" s="228"/>
      <c r="AA94" s="228"/>
      <c r="AB94" s="228"/>
      <c r="AC94" s="228"/>
      <c r="AD94" s="228"/>
      <c r="AE94" s="311"/>
      <c r="AF94" s="228"/>
      <c r="AG94" s="228"/>
      <c r="AH94" s="228"/>
      <c r="AI94" s="228"/>
      <c r="AJ94" s="228"/>
      <c r="AK94" s="228"/>
      <c r="AL94" s="228"/>
      <c r="AM94" s="228"/>
      <c r="AN94" s="228"/>
      <c r="AO94" s="228"/>
      <c r="AP94" s="228"/>
      <c r="AQ94" s="228"/>
      <c r="AR94" s="228"/>
      <c r="AS94" s="228"/>
      <c r="AT94" s="228"/>
      <c r="AU94" s="228"/>
      <c r="AV94" s="228"/>
      <c r="AW94" s="228"/>
      <c r="AX94" s="228"/>
      <c r="AY94" s="228"/>
      <c r="AZ94" s="228"/>
      <c r="BA94" s="228"/>
      <c r="BB94" s="228"/>
      <c r="BC94" s="228"/>
      <c r="BD94" s="228"/>
      <c r="BE94" s="228"/>
      <c r="BF94" s="228"/>
      <c r="BG94" s="228"/>
      <c r="BH94" s="424"/>
      <c r="BI94" s="424"/>
      <c r="BJ94" s="424"/>
      <c r="BK94" s="424"/>
      <c r="BL94" s="424"/>
      <c r="BM94" s="424"/>
      <c r="BN94" s="424"/>
      <c r="BO94" s="424"/>
      <c r="BP94" s="424"/>
      <c r="BQ94" s="424"/>
      <c r="BR94" s="424"/>
      <c r="BS94" s="424"/>
      <c r="BT94" s="424"/>
      <c r="BU94" s="424"/>
      <c r="BV94" s="424"/>
      <c r="BW94" s="424"/>
      <c r="BX94" s="424"/>
      <c r="BY94" s="424"/>
      <c r="BZ94" s="424"/>
      <c r="CA94" s="424"/>
      <c r="CB94" s="424"/>
      <c r="CC94" s="424"/>
      <c r="CD94" s="424"/>
      <c r="CE94" s="424"/>
      <c r="CF94" s="424"/>
      <c r="CG94" s="424"/>
      <c r="CH94" s="424"/>
      <c r="CI94" s="424"/>
      <c r="CJ94" s="424"/>
      <c r="CK94" s="424"/>
      <c r="CL94" s="424"/>
      <c r="CM94" s="424"/>
      <c r="CN94" s="424"/>
      <c r="CO94" s="424"/>
      <c r="CP94" s="424"/>
      <c r="CQ94" s="424"/>
      <c r="CR94" s="424"/>
      <c r="CS94" s="424"/>
      <c r="CT94" s="424"/>
      <c r="CU94" s="424"/>
      <c r="CV94" s="424"/>
      <c r="CW94" s="424"/>
      <c r="CX94" s="424"/>
      <c r="CY94" s="424"/>
      <c r="CZ94" s="424"/>
      <c r="DA94" s="424"/>
      <c r="DB94" s="424"/>
      <c r="DC94" s="424"/>
      <c r="DD94" s="424"/>
      <c r="DE94" s="424"/>
      <c r="DF94" s="424"/>
      <c r="DG94" s="424"/>
      <c r="DH94" s="424"/>
      <c r="DI94" s="424"/>
      <c r="DJ94" s="424"/>
      <c r="DK94" s="424"/>
      <c r="DL94" s="424"/>
      <c r="DM94" s="424"/>
      <c r="DN94" s="424"/>
      <c r="DO94" s="424"/>
      <c r="DP94" s="424"/>
      <c r="DQ94" s="424"/>
      <c r="DR94" s="424"/>
      <c r="DS94" s="424"/>
      <c r="DT94" s="424"/>
      <c r="DU94" s="424"/>
      <c r="DV94" s="424"/>
      <c r="DW94" s="424"/>
      <c r="DX94" s="424"/>
      <c r="DY94" s="424"/>
      <c r="DZ94" s="424"/>
      <c r="EA94" s="424"/>
      <c r="EB94" s="424"/>
      <c r="EC94" s="424"/>
      <c r="ED94" s="424"/>
      <c r="EE94" s="424"/>
      <c r="EF94" s="424"/>
      <c r="EG94" s="424"/>
      <c r="EH94" s="424"/>
      <c r="EI94" s="424"/>
      <c r="EJ94" s="424"/>
      <c r="EK94" s="424"/>
      <c r="EL94" s="424"/>
      <c r="EM94" s="424"/>
      <c r="EN94" s="424"/>
      <c r="EO94" s="424"/>
      <c r="EP94" s="424"/>
      <c r="EQ94" s="424"/>
      <c r="ER94" s="424"/>
      <c r="ES94" s="424"/>
      <c r="ET94" s="424"/>
      <c r="EU94" s="424"/>
      <c r="EV94" s="424"/>
      <c r="EW94" s="424"/>
      <c r="EX94" s="424"/>
      <c r="EY94" s="424"/>
      <c r="EZ94" s="424"/>
      <c r="FA94" s="424"/>
      <c r="FB94" s="424"/>
      <c r="FC94" s="424"/>
      <c r="FD94" s="424"/>
      <c r="FE94" s="424"/>
      <c r="FF94" s="424"/>
      <c r="FG94" s="424"/>
      <c r="FH94" s="424"/>
      <c r="FI94" s="424"/>
      <c r="FJ94" s="424"/>
      <c r="FK94" s="424"/>
      <c r="FL94" s="424"/>
      <c r="FM94" s="424"/>
      <c r="FN94" s="424"/>
      <c r="FO94" s="21"/>
      <c r="FP94" s="424"/>
      <c r="FQ94" s="4"/>
      <c r="FR94" s="424"/>
      <c r="FS94" s="424"/>
      <c r="FT94" s="424"/>
      <c r="FU94" s="424"/>
      <c r="FV94" s="424"/>
      <c r="FW94" s="424"/>
      <c r="FX94" s="424"/>
      <c r="FY94" s="424"/>
      <c r="FZ94" s="424"/>
      <c r="GA94" s="424"/>
      <c r="GB94" s="424"/>
      <c r="GC94" s="424"/>
      <c r="GD94" s="424"/>
      <c r="GE94" s="424"/>
      <c r="GF94" s="424"/>
      <c r="GG94" s="424"/>
      <c r="GH94" s="424"/>
      <c r="GI94" s="424"/>
      <c r="GJ94" s="424"/>
      <c r="GK94" s="424"/>
      <c r="GL94" s="424"/>
      <c r="GM94" s="424"/>
      <c r="GN94" s="424"/>
      <c r="GO94" s="424"/>
      <c r="GP94" s="424"/>
      <c r="GQ94" s="424"/>
      <c r="GR94" s="424"/>
      <c r="GS94" s="424"/>
      <c r="GT94" s="424"/>
      <c r="GU94" s="424"/>
      <c r="GV94" s="424"/>
      <c r="GW94" s="424"/>
      <c r="GX94" s="424"/>
      <c r="GY94" s="424"/>
      <c r="GZ94" s="424"/>
      <c r="HA94" s="424"/>
      <c r="HB94" s="424"/>
      <c r="HC94" s="424"/>
      <c r="HD94" s="424"/>
      <c r="HE94" s="424"/>
      <c r="HF94" s="424"/>
      <c r="HG94" s="424"/>
      <c r="HH94" s="424"/>
      <c r="HI94" s="424"/>
      <c r="HJ94" s="424"/>
      <c r="HK94" s="424"/>
      <c r="HL94" s="424"/>
      <c r="HM94" s="424"/>
      <c r="HN94" s="424"/>
      <c r="HO94" s="424"/>
      <c r="HP94" s="424"/>
      <c r="HQ94" s="424"/>
      <c r="HR94" s="424"/>
      <c r="HS94" s="424"/>
      <c r="HT94" s="424"/>
      <c r="HU94" s="424"/>
      <c r="HV94" s="424"/>
      <c r="HW94" s="424"/>
      <c r="HX94" s="424"/>
      <c r="HY94" s="424"/>
      <c r="HZ94" s="424"/>
      <c r="IA94" s="424"/>
      <c r="IB94" s="424"/>
      <c r="IC94" s="424"/>
      <c r="ID94" s="424"/>
      <c r="IE94" s="424"/>
      <c r="IF94" s="424"/>
      <c r="IG94" s="424"/>
      <c r="IH94" s="424"/>
      <c r="II94" s="424"/>
      <c r="IJ94" s="424"/>
      <c r="IK94" s="424"/>
      <c r="IL94" s="424"/>
      <c r="IM94" s="424"/>
      <c r="IN94" s="424"/>
      <c r="IO94" s="424"/>
      <c r="IP94" s="424"/>
      <c r="IQ94" s="424"/>
      <c r="IR94" s="424"/>
      <c r="IS94" s="424"/>
      <c r="IT94" s="424"/>
      <c r="IU94" s="424"/>
      <c r="IV94" s="424"/>
      <c r="IW94" s="424"/>
      <c r="IX94" s="424"/>
      <c r="IY94" s="424"/>
      <c r="IZ94" s="424"/>
      <c r="JA94" s="424"/>
      <c r="JB94" s="424"/>
      <c r="JC94" s="424"/>
      <c r="JD94" s="424"/>
      <c r="JE94" s="424"/>
      <c r="JF94" s="424"/>
      <c r="JG94" s="424"/>
      <c r="JH94" s="424"/>
      <c r="JI94" s="424"/>
      <c r="JJ94" s="424"/>
      <c r="JK94" s="424"/>
      <c r="JL94" s="424"/>
      <c r="JM94" s="424"/>
      <c r="JN94" s="424"/>
      <c r="JO94" s="424"/>
      <c r="JP94" s="424"/>
      <c r="JQ94" s="424"/>
      <c r="JR94" s="424"/>
      <c r="JS94" s="424"/>
      <c r="JT94" s="424"/>
      <c r="JU94" s="424"/>
      <c r="JV94" s="424"/>
      <c r="JW94" s="424"/>
      <c r="JX94" s="424"/>
      <c r="JY94" s="424"/>
      <c r="JZ94" s="424"/>
      <c r="KA94" s="424"/>
      <c r="KV94" s="228"/>
      <c r="KW94" s="228"/>
      <c r="KX94" s="228"/>
      <c r="KY94" s="228"/>
      <c r="KZ94" s="228"/>
      <c r="LA94" s="228"/>
      <c r="LB94" s="228"/>
      <c r="LC94" s="228"/>
      <c r="NJ94" s="424"/>
      <c r="NK94" s="424"/>
      <c r="NL94" s="424"/>
      <c r="NM94" s="424"/>
      <c r="NN94" s="424"/>
      <c r="NO94" s="424"/>
      <c r="NP94" s="424"/>
      <c r="NQ94" s="424"/>
      <c r="NR94" s="424"/>
      <c r="NS94" s="424"/>
      <c r="NT94" s="424"/>
      <c r="NU94" s="228"/>
      <c r="NV94" s="228"/>
      <c r="NW94" s="228"/>
      <c r="NX94" s="228"/>
      <c r="NY94" s="228"/>
      <c r="NZ94" s="228"/>
      <c r="OA94" s="228"/>
      <c r="OB94" s="228"/>
      <c r="OC94" s="228"/>
      <c r="OD94" s="228"/>
      <c r="OE94" s="228"/>
      <c r="OF94" s="228"/>
      <c r="OG94" s="228"/>
      <c r="OH94" s="228"/>
      <c r="OI94" s="228"/>
      <c r="OJ94" s="228"/>
      <c r="OK94" s="424"/>
      <c r="OL94" s="424"/>
      <c r="OM94" s="424"/>
      <c r="ON94" s="424"/>
      <c r="OO94" s="424"/>
      <c r="OP94" s="424"/>
      <c r="OQ94" s="424"/>
      <c r="OR94" s="424"/>
      <c r="OS94" s="424"/>
      <c r="OT94" s="424"/>
      <c r="OU94" s="424"/>
      <c r="OV94" s="424"/>
      <c r="OW94" s="424"/>
      <c r="OX94" s="424"/>
      <c r="OY94" s="424"/>
      <c r="OZ94" s="424"/>
      <c r="PA94" s="424"/>
      <c r="PB94" s="424"/>
      <c r="PC94" s="424"/>
      <c r="PD94" s="424"/>
      <c r="PE94" s="424"/>
      <c r="PF94" s="424"/>
      <c r="PG94" s="424"/>
      <c r="PH94" s="424"/>
      <c r="PI94" s="424"/>
      <c r="PJ94" s="424"/>
      <c r="PK94" s="424"/>
      <c r="PL94" s="424"/>
      <c r="PM94" s="424"/>
      <c r="PN94" s="424"/>
      <c r="PO94" s="424"/>
      <c r="PP94" s="424"/>
      <c r="PQ94" s="424"/>
      <c r="PR94" s="424"/>
      <c r="PS94" s="424"/>
      <c r="PT94" s="424"/>
      <c r="PU94" s="424"/>
      <c r="PV94" s="424"/>
      <c r="PW94" s="424"/>
      <c r="PX94" s="424"/>
      <c r="PY94" s="424"/>
      <c r="PZ94" s="424"/>
      <c r="QA94" s="424"/>
      <c r="QB94" s="424"/>
      <c r="QC94" s="424"/>
      <c r="QD94" s="424"/>
      <c r="QE94" s="424"/>
      <c r="QF94" s="424"/>
      <c r="QG94" s="424"/>
      <c r="QH94" s="424"/>
      <c r="QI94" s="424"/>
      <c r="QJ94" s="424"/>
      <c r="QK94" s="424"/>
      <c r="QL94" s="424"/>
      <c r="QM94" s="424"/>
      <c r="QN94" s="424"/>
      <c r="QO94" s="424"/>
      <c r="QP94" s="424"/>
      <c r="QQ94" s="424"/>
      <c r="QR94" s="424"/>
      <c r="QS94" s="424"/>
      <c r="QT94" s="424"/>
      <c r="QU94" s="424"/>
      <c r="QV94" s="424"/>
      <c r="QW94" s="424"/>
      <c r="QX94" s="424"/>
      <c r="QY94" s="424"/>
      <c r="QZ94" s="424"/>
      <c r="RA94" s="424"/>
      <c r="RB94" s="424"/>
      <c r="RC94" s="424"/>
      <c r="RD94" s="424"/>
      <c r="RE94" s="424"/>
      <c r="RF94" s="424"/>
      <c r="RG94" s="424"/>
      <c r="RH94" s="424"/>
      <c r="RI94" s="424"/>
      <c r="RJ94" s="424"/>
      <c r="RK94" s="424"/>
      <c r="RL94" s="424"/>
      <c r="RM94" s="424"/>
      <c r="RN94" s="424"/>
      <c r="RO94" s="424"/>
      <c r="RP94" s="424"/>
      <c r="RQ94" s="424"/>
      <c r="RR94" s="424"/>
      <c r="RS94" s="424"/>
      <c r="RT94" s="424"/>
      <c r="RU94" s="424"/>
      <c r="RV94" s="424"/>
      <c r="RW94" s="424"/>
      <c r="RX94" s="424"/>
      <c r="RY94" s="424"/>
      <c r="RZ94" s="424"/>
      <c r="SA94" s="424"/>
      <c r="SB94" s="424"/>
      <c r="SC94" s="424"/>
      <c r="SD94" s="424"/>
      <c r="SE94" s="424"/>
      <c r="SF94" s="424"/>
      <c r="SG94" s="424"/>
      <c r="SH94" s="424"/>
      <c r="SI94" s="424"/>
      <c r="SJ94" s="424"/>
      <c r="SK94" s="424"/>
      <c r="SL94" s="424"/>
      <c r="SM94" s="424"/>
      <c r="SN94" s="424"/>
      <c r="SO94" s="424"/>
      <c r="SP94" s="424"/>
      <c r="SQ94" s="424"/>
      <c r="SR94" s="424"/>
      <c r="SS94" s="424"/>
      <c r="ST94" s="424"/>
      <c r="SU94" s="424"/>
      <c r="SV94" s="424"/>
      <c r="SW94" s="424"/>
      <c r="SX94" s="424"/>
      <c r="SY94" s="424"/>
      <c r="SZ94" s="424"/>
      <c r="TA94" s="424"/>
      <c r="TB94" s="424"/>
      <c r="TC94" s="424"/>
      <c r="TD94" s="424"/>
      <c r="TE94" s="424"/>
      <c r="TF94" s="424"/>
      <c r="TG94" s="424"/>
      <c r="TH94" s="424"/>
      <c r="TI94" s="424"/>
      <c r="TJ94" s="424"/>
      <c r="TK94" s="424"/>
      <c r="TL94" s="424"/>
      <c r="TM94" s="424"/>
      <c r="TN94" s="424"/>
      <c r="TO94" s="424"/>
      <c r="TP94" s="424"/>
      <c r="TQ94" s="424"/>
      <c r="TR94" s="424"/>
      <c r="TS94" s="424"/>
      <c r="TT94" s="424"/>
      <c r="TU94" s="424"/>
      <c r="TV94" s="424"/>
      <c r="TW94" s="424"/>
      <c r="TX94" s="424"/>
      <c r="TY94" s="424"/>
      <c r="TZ94" s="424"/>
      <c r="UA94" s="424"/>
      <c r="UB94" s="424"/>
      <c r="UC94" s="424"/>
      <c r="UD94" s="424"/>
      <c r="UE94" s="424"/>
      <c r="UF94" s="424"/>
      <c r="UG94" s="424"/>
      <c r="UH94" s="424"/>
      <c r="UI94" s="424"/>
      <c r="UJ94" s="424"/>
      <c r="UK94" s="424"/>
      <c r="UL94" s="424"/>
      <c r="UM94" s="424"/>
      <c r="UN94" s="424"/>
      <c r="UO94" s="424"/>
      <c r="UP94" s="424"/>
      <c r="UQ94" s="424"/>
      <c r="UR94" s="424"/>
      <c r="US94" s="424"/>
      <c r="UT94" s="424"/>
      <c r="UU94" s="424"/>
      <c r="UV94" s="424"/>
      <c r="UW94" s="424"/>
      <c r="UX94" s="424"/>
      <c r="UY94" s="424"/>
      <c r="UZ94" s="424"/>
      <c r="VA94" s="424"/>
      <c r="VB94" s="424"/>
      <c r="VC94" s="424"/>
      <c r="VD94" s="424"/>
      <c r="VE94" s="424"/>
      <c r="VF94" s="424"/>
      <c r="VG94" s="424"/>
      <c r="VH94" s="424"/>
      <c r="VI94" s="424"/>
      <c r="VJ94" s="424"/>
      <c r="VK94" s="424"/>
      <c r="VL94" s="424"/>
      <c r="VM94" s="424"/>
      <c r="VN94" s="424"/>
      <c r="VO94" s="424"/>
      <c r="VP94" s="424"/>
      <c r="VQ94" s="424"/>
      <c r="VR94" s="424"/>
      <c r="VS94" s="424"/>
      <c r="VT94" s="424"/>
      <c r="VU94" s="424"/>
      <c r="VV94" s="424"/>
      <c r="VW94" s="424"/>
      <c r="VX94" s="424"/>
      <c r="VY94" s="424"/>
      <c r="VZ94" s="424"/>
      <c r="WA94" s="424"/>
      <c r="WB94" s="424"/>
      <c r="WC94" s="424"/>
      <c r="WD94" s="424"/>
      <c r="WE94" s="424"/>
      <c r="WF94" s="424"/>
      <c r="WG94" s="424"/>
      <c r="WH94" s="424"/>
      <c r="WI94" s="424"/>
      <c r="WJ94" s="424"/>
      <c r="WK94" s="424"/>
      <c r="WL94" s="424"/>
      <c r="WM94" s="424"/>
      <c r="WN94" s="424"/>
      <c r="WO94" s="424"/>
      <c r="WP94" s="424"/>
      <c r="WQ94" s="424"/>
      <c r="WR94" s="424"/>
      <c r="WS94" s="424"/>
      <c r="WT94" s="424"/>
      <c r="WU94" s="424"/>
      <c r="WV94" s="424"/>
      <c r="WW94" s="424"/>
      <c r="WX94" s="424"/>
      <c r="WY94" s="424"/>
      <c r="WZ94" s="424"/>
      <c r="XA94" s="424"/>
      <c r="XB94" s="424"/>
      <c r="XC94" s="534"/>
      <c r="XD94" s="534"/>
      <c r="XE94" s="534"/>
      <c r="XF94" s="534"/>
      <c r="XG94" s="534"/>
      <c r="XH94" s="534"/>
      <c r="XI94" s="534"/>
      <c r="XJ94" s="534"/>
      <c r="XK94" s="534"/>
      <c r="XL94" s="534"/>
      <c r="XM94" s="534"/>
      <c r="XN94" s="534"/>
      <c r="XO94" s="534"/>
      <c r="XP94" s="534"/>
      <c r="XQ94" s="534"/>
      <c r="XR94" s="534"/>
      <c r="XS94" s="534"/>
      <c r="XT94" s="534"/>
      <c r="XU94" s="534"/>
      <c r="XV94" s="534"/>
      <c r="XW94" s="534"/>
      <c r="XX94" s="534"/>
      <c r="XY94" s="534"/>
      <c r="XZ94" s="534"/>
      <c r="YA94" s="534"/>
      <c r="YB94" s="534"/>
      <c r="YC94" s="534"/>
      <c r="YD94" s="534"/>
      <c r="YE94" s="534"/>
      <c r="YF94" s="534"/>
      <c r="YG94" s="534"/>
      <c r="YH94" s="534"/>
      <c r="YI94" s="534"/>
      <c r="YJ94" s="534"/>
      <c r="YK94" s="534"/>
      <c r="YL94" s="534"/>
      <c r="YM94" s="534"/>
      <c r="YN94" s="534"/>
      <c r="YO94" s="534"/>
      <c r="YP94" s="534"/>
      <c r="YQ94" s="534"/>
      <c r="YR94" s="534"/>
      <c r="YS94" s="534"/>
      <c r="YT94" s="534"/>
      <c r="YU94" s="534"/>
      <c r="YV94" s="534"/>
      <c r="YW94" s="534"/>
      <c r="YX94" s="534"/>
      <c r="YY94" s="534"/>
      <c r="YZ94" s="534"/>
      <c r="ZA94" s="534"/>
      <c r="ZB94" s="534"/>
      <c r="ZC94" s="534"/>
      <c r="ZD94" s="534"/>
      <c r="ZE94" s="534"/>
      <c r="ZF94" s="534"/>
      <c r="ZG94" s="534"/>
      <c r="ZH94" s="534"/>
      <c r="ZI94" s="534"/>
      <c r="ZJ94" s="535"/>
      <c r="ZK94" s="424"/>
      <c r="ZL94" s="424"/>
      <c r="ZM94" s="424"/>
      <c r="ZN94" s="424"/>
      <c r="AAR94" s="229"/>
      <c r="AAS94" s="229"/>
      <c r="AAT94" s="229"/>
      <c r="AAU94" s="229"/>
      <c r="AAV94" s="229"/>
      <c r="ACI94" s="534"/>
      <c r="ACJ94" s="534"/>
      <c r="ACK94" s="534"/>
      <c r="ACL94" s="534"/>
      <c r="ACM94" s="534"/>
      <c r="ACN94" s="534"/>
      <c r="ACO94" s="534"/>
      <c r="ACP94" s="534"/>
      <c r="ACQ94" s="534"/>
      <c r="ACR94" s="534"/>
      <c r="ACS94" s="534"/>
      <c r="ACT94" s="534"/>
      <c r="ACU94" s="534"/>
      <c r="ACV94" s="534"/>
      <c r="ACW94" s="534"/>
      <c r="ACX94" s="534"/>
      <c r="ACY94" s="534"/>
      <c r="ACZ94" s="534"/>
      <c r="ADA94" s="534"/>
      <c r="ADB94" s="534"/>
      <c r="ADC94" s="534"/>
      <c r="ADD94" s="534"/>
      <c r="ADE94" s="534"/>
      <c r="ADF94" s="534"/>
      <c r="ADG94" s="534"/>
      <c r="ADH94" s="534"/>
      <c r="ADI94" s="534"/>
      <c r="ADJ94" s="534"/>
      <c r="AEP94" s="424"/>
      <c r="AEQ94" s="424"/>
      <c r="AER94" s="424"/>
      <c r="AES94" s="424"/>
      <c r="AET94" s="424"/>
      <c r="AEU94" s="424"/>
      <c r="AEV94" s="424"/>
      <c r="AEW94" s="424"/>
      <c r="AEX94" s="424"/>
      <c r="AEY94" s="536"/>
      <c r="AEZ94" s="536"/>
      <c r="AFA94" s="536"/>
      <c r="AFB94" s="536"/>
      <c r="AFC94" s="232"/>
      <c r="AFD94" s="232"/>
      <c r="AFE94" s="232"/>
      <c r="AFF94" s="232"/>
      <c r="AFG94" s="232"/>
      <c r="AFH94" s="232"/>
      <c r="AFI94" s="232"/>
      <c r="AFJ94" s="232"/>
      <c r="AGN94" s="214"/>
      <c r="AGO94" s="214"/>
      <c r="AGP94" s="214"/>
      <c r="AGQ94" s="58"/>
      <c r="AGR94" s="58"/>
      <c r="AIX94" s="214"/>
      <c r="AIY94" s="214"/>
      <c r="AIZ94" s="214"/>
      <c r="AJA94" s="214"/>
      <c r="AJB94" s="214"/>
      <c r="AJC94" s="214"/>
      <c r="AJD94" s="214"/>
      <c r="AJE94" s="214"/>
      <c r="AJF94" s="214"/>
      <c r="AJG94" s="214"/>
      <c r="AJH94" s="214"/>
      <c r="AJI94" s="214"/>
      <c r="AJJ94" s="214"/>
      <c r="AJK94" s="214"/>
      <c r="AJL94" s="214"/>
      <c r="AJM94" s="214"/>
      <c r="AJN94" s="214"/>
      <c r="AJO94" s="214"/>
      <c r="AJP94" s="214"/>
      <c r="AJQ94" s="214"/>
      <c r="AJR94" s="214"/>
      <c r="AJS94" s="214"/>
      <c r="AJT94" s="214"/>
      <c r="AJU94" s="214"/>
      <c r="AJV94" s="214"/>
      <c r="AJW94" s="214"/>
      <c r="AJX94" s="214"/>
      <c r="AJY94" s="214"/>
      <c r="AJZ94" s="214"/>
      <c r="AKA94" s="214"/>
      <c r="AKB94" s="214"/>
      <c r="AKC94" s="214"/>
      <c r="AKI94" s="214"/>
      <c r="AKJ94" s="214"/>
      <c r="AKK94" s="214"/>
      <c r="AKL94" s="214"/>
      <c r="AKM94" s="214"/>
      <c r="AKN94" s="214"/>
      <c r="AKO94" s="214"/>
      <c r="AKP94" s="214"/>
      <c r="AKQ94" s="214"/>
      <c r="AKR94" s="214"/>
      <c r="AKS94" s="214"/>
      <c r="AKT94" s="214"/>
      <c r="AKY94" s="232"/>
      <c r="AKZ94" s="232"/>
      <c r="ALA94" s="232"/>
      <c r="ALB94" s="232"/>
      <c r="ALG94" s="537"/>
      <c r="ALH94" s="537"/>
      <c r="ALI94" s="537"/>
      <c r="ALJ94" s="537"/>
      <c r="ALK94" s="537"/>
      <c r="ALL94" s="537"/>
      <c r="ALM94" s="537"/>
      <c r="ALN94" s="537"/>
      <c r="ALO94" s="537"/>
      <c r="ALP94" s="537"/>
      <c r="ALQ94" s="537"/>
      <c r="ALR94" s="537"/>
      <c r="ALS94" s="537"/>
      <c r="ALT94" s="537"/>
      <c r="ATD94" s="214"/>
      <c r="ATE94" s="214"/>
      <c r="ATF94" s="214"/>
      <c r="ATG94" s="214"/>
      <c r="ATH94" s="214"/>
      <c r="ATI94" s="214"/>
      <c r="ATJ94" s="214"/>
      <c r="ATK94" s="214"/>
      <c r="ATL94" s="214"/>
      <c r="ATM94" s="214"/>
      <c r="ATN94" s="214"/>
      <c r="ATO94" s="214"/>
      <c r="ATP94" s="214"/>
      <c r="ATQ94" s="214"/>
      <c r="ATR94" s="214"/>
      <c r="ATS94" s="214"/>
      <c r="ATT94" s="214"/>
      <c r="ATU94" s="214"/>
      <c r="ATV94" s="214"/>
      <c r="ATW94" s="424"/>
      <c r="ATX94" s="424"/>
      <c r="ATY94" s="424"/>
      <c r="ATZ94" s="424"/>
      <c r="AUA94" s="424"/>
      <c r="AUB94" s="424"/>
      <c r="AUC94" s="424"/>
      <c r="AUD94" s="424"/>
      <c r="AUE94" s="424"/>
      <c r="AUF94" s="424"/>
      <c r="AUG94" s="424"/>
      <c r="AUH94" s="424"/>
      <c r="AUI94" s="424"/>
      <c r="AUJ94" s="424"/>
      <c r="AUK94" s="214"/>
      <c r="AUL94" s="214"/>
      <c r="AUM94" s="214"/>
      <c r="AUN94" s="214"/>
      <c r="AUO94" s="214"/>
      <c r="AUP94" s="214"/>
      <c r="AUQ94" s="214"/>
      <c r="AUR94" s="214"/>
      <c r="AUS94" s="214"/>
      <c r="AUT94" s="214"/>
      <c r="AUU94" s="214"/>
      <c r="AUV94" s="214"/>
      <c r="AUW94" s="214"/>
      <c r="AUX94" s="214"/>
      <c r="AUY94" s="214"/>
      <c r="AUZ94" s="214"/>
      <c r="AVA94" s="214"/>
      <c r="AVB94" s="214"/>
      <c r="AVC94" s="214"/>
      <c r="AVD94" s="214"/>
      <c r="AVE94" s="214"/>
      <c r="AVF94" s="214"/>
      <c r="AVG94" s="214"/>
      <c r="AVH94" s="214"/>
      <c r="AVI94" s="214"/>
      <c r="AVJ94" s="214"/>
      <c r="AVK94" s="214"/>
      <c r="AVL94" s="214"/>
      <c r="AVM94" s="214"/>
      <c r="AVN94" s="214"/>
      <c r="AVO94" s="214"/>
      <c r="AVP94" s="214"/>
      <c r="AVQ94" s="214"/>
      <c r="AVR94" s="214"/>
      <c r="AVS94" s="214"/>
      <c r="AVT94" s="214"/>
      <c r="AVU94" s="214"/>
      <c r="AVV94" s="214"/>
      <c r="AVW94" s="214"/>
      <c r="AVX94" s="214"/>
      <c r="AVY94" s="214"/>
      <c r="AVZ94" s="214"/>
      <c r="AWA94" s="214"/>
      <c r="AWB94" s="214"/>
      <c r="AWC94" s="214"/>
      <c r="AWD94" s="214"/>
      <c r="AWE94" s="214"/>
      <c r="AWF94" s="214"/>
      <c r="AWG94" s="214"/>
      <c r="AWH94" s="214"/>
      <c r="AWI94" s="214"/>
      <c r="AWJ94" s="214"/>
      <c r="AWK94" s="214"/>
      <c r="AWL94" s="214"/>
      <c r="AWM94" s="214"/>
      <c r="AWN94" s="214"/>
      <c r="AWO94" s="214"/>
      <c r="AWP94" s="214"/>
      <c r="AWQ94" s="214"/>
      <c r="AWR94" s="214"/>
      <c r="AWS94" s="214"/>
      <c r="AWT94" s="214"/>
      <c r="AWU94" s="214"/>
      <c r="AWV94" s="214"/>
      <c r="AWW94" s="214"/>
      <c r="AWX94" s="214"/>
      <c r="AWY94" s="214"/>
      <c r="AWZ94" s="214"/>
      <c r="AXA94" s="214"/>
      <c r="AXB94" s="214"/>
      <c r="AXC94" s="214"/>
      <c r="AXD94" s="214"/>
      <c r="AXE94" s="214"/>
      <c r="AXF94" s="214"/>
      <c r="AXG94" s="214"/>
      <c r="AXH94" s="214"/>
      <c r="AXI94" s="214"/>
      <c r="AXJ94" s="214"/>
      <c r="AXK94" s="214"/>
      <c r="AXL94" s="214"/>
      <c r="AXM94" s="214"/>
      <c r="AXN94" s="214"/>
      <c r="AXO94" s="214"/>
      <c r="AXP94" s="214"/>
      <c r="AXQ94" s="214"/>
      <c r="AXR94" s="214"/>
      <c r="AXS94" s="214"/>
      <c r="AXT94" s="214"/>
      <c r="AXU94" s="214"/>
      <c r="AXV94" s="214"/>
      <c r="AXW94" s="214"/>
      <c r="AXX94" s="214"/>
      <c r="AXY94" s="214"/>
      <c r="AXZ94" s="214"/>
      <c r="AYA94" s="214"/>
      <c r="AYB94" s="214"/>
      <c r="AYC94" s="214"/>
      <c r="AYD94" s="214"/>
      <c r="AYE94" s="214"/>
      <c r="AYF94" s="214"/>
      <c r="AYG94" s="214"/>
      <c r="AYH94" s="214"/>
      <c r="AYI94" s="214"/>
      <c r="AYJ94" s="214"/>
      <c r="AYK94" s="214"/>
      <c r="AYL94" s="214"/>
      <c r="AYM94" s="214"/>
      <c r="AYN94" s="214"/>
      <c r="AYO94" s="214"/>
      <c r="AYP94" s="214"/>
      <c r="AYQ94" s="214"/>
      <c r="AYR94" s="214"/>
      <c r="AYS94" s="214"/>
      <c r="AYT94" s="214"/>
      <c r="AYU94" s="214"/>
      <c r="AYV94" s="214"/>
      <c r="AYW94" s="214"/>
      <c r="AYX94" s="214"/>
      <c r="AYY94" s="214"/>
      <c r="AYZ94" s="214"/>
      <c r="AZA94" s="214"/>
      <c r="AZB94" s="214"/>
      <c r="AZC94" s="214"/>
      <c r="AZD94" s="214"/>
      <c r="AZE94" s="214"/>
      <c r="AZF94" s="214"/>
      <c r="AZG94" s="214"/>
      <c r="AZH94" s="214"/>
      <c r="AZI94" s="214"/>
      <c r="AZJ94" s="214"/>
      <c r="AZK94" s="214"/>
      <c r="AZL94" s="214"/>
      <c r="AZM94" s="214"/>
      <c r="AZN94" s="214"/>
      <c r="AZO94" s="214"/>
      <c r="AZP94" s="214"/>
      <c r="AZQ94" s="214"/>
      <c r="AZR94" s="214"/>
      <c r="AZS94" s="214"/>
      <c r="AZT94" s="214"/>
      <c r="AZU94" s="214"/>
      <c r="AZV94" s="214"/>
      <c r="AZW94" s="214"/>
      <c r="AZX94" s="214"/>
      <c r="AZY94" s="214"/>
      <c r="AZZ94" s="214"/>
      <c r="BAA94" s="214"/>
      <c r="BAB94" s="214"/>
      <c r="BAC94" s="214"/>
      <c r="BAD94" s="214"/>
      <c r="BAE94" s="214"/>
      <c r="BAF94" s="214"/>
      <c r="BAG94" s="214"/>
      <c r="BAH94" s="214"/>
      <c r="BAI94" s="214"/>
      <c r="BAJ94" s="214"/>
      <c r="BAK94" s="214"/>
      <c r="BAL94" s="214"/>
      <c r="BAM94" s="214"/>
      <c r="BAN94" s="214"/>
      <c r="BAO94" s="214"/>
      <c r="BAP94" s="214"/>
      <c r="BAQ94" s="214"/>
      <c r="BAR94" s="214"/>
      <c r="BAS94" s="214"/>
      <c r="BAT94" s="214"/>
      <c r="BAU94" s="214"/>
      <c r="BAV94" s="214"/>
      <c r="BAW94" s="214"/>
      <c r="BAX94" s="214"/>
      <c r="BAY94" s="214"/>
      <c r="BAZ94" s="214"/>
      <c r="BBA94" s="214"/>
      <c r="BBB94" s="214"/>
      <c r="BBC94" s="214"/>
      <c r="BBD94" s="214"/>
      <c r="BBE94" s="214"/>
      <c r="BBF94" s="214"/>
      <c r="BBG94" s="214"/>
      <c r="BBH94" s="214"/>
      <c r="BBI94" s="214"/>
      <c r="BBJ94" s="214"/>
      <c r="BBK94" s="214"/>
      <c r="BBL94" s="214"/>
      <c r="BBM94" s="214"/>
      <c r="BBN94" s="214"/>
      <c r="BBO94" s="214"/>
      <c r="BBP94" s="214"/>
      <c r="BBQ94" s="214"/>
      <c r="BBR94" s="214"/>
      <c r="BBS94" s="214"/>
      <c r="BBT94" s="214"/>
      <c r="BBU94" s="214"/>
      <c r="BBV94" s="214"/>
      <c r="BBW94" s="214"/>
      <c r="BBX94" s="214"/>
      <c r="BBY94" s="214"/>
      <c r="BBZ94" s="214"/>
      <c r="BCA94" s="214"/>
      <c r="BCB94" s="214"/>
      <c r="BCC94" s="214"/>
      <c r="BCD94" s="214"/>
      <c r="BCE94" s="214"/>
      <c r="BCF94" s="214"/>
      <c r="BCG94" s="214"/>
      <c r="BCH94" s="214"/>
      <c r="BCI94" s="214"/>
      <c r="BCJ94" s="214"/>
      <c r="BCK94" s="214"/>
      <c r="BCL94" s="214"/>
      <c r="BCM94" s="214"/>
      <c r="BCN94" s="214"/>
      <c r="BCO94" s="214"/>
      <c r="BCP94" s="214"/>
      <c r="BCQ94" s="214"/>
      <c r="BCR94" s="214"/>
      <c r="BCS94" s="214"/>
      <c r="BCT94" s="214"/>
      <c r="BCU94" s="214"/>
      <c r="BCV94" s="214"/>
      <c r="BCW94" s="214"/>
      <c r="BCX94" s="214"/>
      <c r="BCY94" s="214"/>
      <c r="BCZ94" s="214"/>
      <c r="BDA94" s="214"/>
      <c r="BDB94" s="214"/>
      <c r="BDC94" s="214"/>
      <c r="BDD94" s="214"/>
      <c r="BDE94" s="214"/>
      <c r="BDF94" s="214"/>
      <c r="BDG94" s="214"/>
      <c r="BDH94" s="214"/>
      <c r="BDI94" s="214"/>
      <c r="BDJ94" s="214"/>
      <c r="BDK94" s="214"/>
      <c r="BDL94" s="214"/>
      <c r="BDM94" s="214"/>
      <c r="BDN94" s="214"/>
      <c r="BDO94" s="214"/>
      <c r="BDP94" s="214"/>
      <c r="BDQ94" s="214"/>
      <c r="BDR94" s="214"/>
      <c r="BDS94" s="214"/>
      <c r="BDT94" s="214"/>
      <c r="BDU94" s="214"/>
      <c r="BDV94" s="214"/>
      <c r="BDW94" s="214"/>
      <c r="BDX94" s="214"/>
      <c r="BDY94" s="214"/>
      <c r="BDZ94" s="214"/>
      <c r="BEA94" s="214"/>
      <c r="BEB94" s="214"/>
      <c r="BEC94" s="214"/>
      <c r="BED94" s="214"/>
      <c r="BEE94" s="214"/>
      <c r="BEF94" s="214"/>
      <c r="BEG94" s="214"/>
      <c r="BEH94" s="214"/>
      <c r="BEI94" s="214"/>
      <c r="BEJ94" s="214"/>
      <c r="BEK94" s="214"/>
      <c r="BEL94" s="214"/>
      <c r="BEM94" s="214"/>
      <c r="BEN94" s="214"/>
      <c r="BEO94" s="214"/>
      <c r="BEP94" s="214"/>
      <c r="BEQ94" s="214"/>
      <c r="BER94" s="214"/>
      <c r="BES94" s="214"/>
      <c r="BET94" s="214"/>
      <c r="BEU94" s="214"/>
      <c r="BEV94" s="214"/>
      <c r="BEW94" s="214"/>
      <c r="BEX94" s="214"/>
      <c r="BEY94" s="214"/>
      <c r="BEZ94" s="214"/>
      <c r="BFA94" s="214"/>
      <c r="BFB94" s="214"/>
      <c r="BFC94" s="214"/>
      <c r="BFD94" s="214"/>
      <c r="BFE94" s="214"/>
      <c r="BFF94" s="214"/>
      <c r="BFG94" s="214"/>
      <c r="BFH94" s="214"/>
      <c r="BFI94" s="214"/>
      <c r="BFJ94" s="214"/>
      <c r="BFK94" s="214"/>
      <c r="BFL94" s="214"/>
      <c r="BFM94" s="214"/>
      <c r="BFN94" s="214"/>
      <c r="BFO94" s="214"/>
      <c r="BFP94" s="214"/>
      <c r="BFQ94" s="214"/>
      <c r="BFR94" s="214"/>
      <c r="BFS94" s="214"/>
      <c r="BFT94" s="214"/>
      <c r="BFU94" s="214"/>
      <c r="BFV94" s="214"/>
      <c r="BFW94" s="214"/>
      <c r="BFX94" s="214"/>
      <c r="BFY94" s="214"/>
      <c r="BFZ94" s="214"/>
      <c r="BGA94" s="214"/>
      <c r="BGB94" s="214"/>
      <c r="BGC94" s="214"/>
      <c r="BGD94" s="214"/>
      <c r="BGE94" s="214"/>
      <c r="BGF94" s="214"/>
      <c r="BGG94" s="214"/>
      <c r="BGH94" s="214"/>
      <c r="BGI94" s="214"/>
      <c r="BGJ94" s="214"/>
      <c r="BGK94" s="214"/>
      <c r="BGL94" s="214"/>
      <c r="BGM94" s="214"/>
      <c r="BGN94" s="214"/>
      <c r="BGO94" s="214"/>
      <c r="BGP94" s="214"/>
      <c r="BGQ94" s="214"/>
      <c r="BGR94" s="214"/>
      <c r="BGS94" s="214"/>
      <c r="BGT94" s="214"/>
      <c r="BGU94" s="214"/>
      <c r="BGV94" s="214"/>
      <c r="BGW94" s="214"/>
      <c r="BGX94" s="214"/>
      <c r="BGY94" s="214"/>
      <c r="BGZ94" s="214"/>
      <c r="BHA94" s="214"/>
      <c r="BHB94" s="214"/>
      <c r="BLM94" s="424"/>
      <c r="BLN94" s="424"/>
      <c r="BLO94" s="424"/>
      <c r="BLP94" s="424"/>
      <c r="BLQ94" s="424"/>
      <c r="BLR94" s="424"/>
      <c r="BLS94" s="424"/>
      <c r="BLT94" s="424"/>
      <c r="BLU94" s="424"/>
      <c r="BLV94" s="424"/>
      <c r="BLW94" s="424"/>
      <c r="BLX94" s="424"/>
      <c r="BLY94" s="424"/>
      <c r="BLZ94" s="424"/>
      <c r="BMA94" s="424"/>
      <c r="BMB94" s="424"/>
      <c r="BMC94" s="424"/>
      <c r="BMD94" s="424"/>
      <c r="BME94" s="424"/>
      <c r="BMF94" s="424"/>
      <c r="BSL94" s="228"/>
      <c r="BSM94" s="228"/>
      <c r="BSN94" s="536"/>
      <c r="BSO94" s="536"/>
      <c r="BSP94" s="536"/>
      <c r="BSQ94" s="536"/>
      <c r="BSR94" s="536"/>
      <c r="BSS94" s="536"/>
      <c r="BST94" s="536"/>
      <c r="BSU94" s="536"/>
      <c r="BSV94" s="536"/>
      <c r="BSW94" s="536"/>
      <c r="BTN94" s="214"/>
      <c r="BTO94" s="214"/>
      <c r="BTP94" s="214"/>
      <c r="BTQ94" s="214"/>
      <c r="BTR94" s="214"/>
      <c r="BTS94" s="214"/>
      <c r="BTT94" s="214"/>
      <c r="BTU94" s="214"/>
      <c r="BTV94" s="214"/>
      <c r="BTW94" s="214"/>
      <c r="BTX94" s="214"/>
      <c r="BTY94" s="214"/>
      <c r="BTZ94" s="214"/>
      <c r="BUA94" s="214"/>
      <c r="BUB94" s="214"/>
      <c r="BUC94" s="214"/>
      <c r="BUD94" s="214"/>
      <c r="BUE94" s="214"/>
      <c r="BUF94" s="214"/>
      <c r="BUG94" s="214"/>
      <c r="BUH94" s="214"/>
      <c r="BUI94" s="214"/>
      <c r="BUJ94" s="214"/>
      <c r="BUK94" s="214"/>
      <c r="BUL94" s="214"/>
      <c r="BUM94" s="214"/>
      <c r="BYB94" s="230"/>
      <c r="BYC94" s="230"/>
      <c r="BYD94" s="143"/>
      <c r="BYE94" s="143"/>
      <c r="BYF94" s="143"/>
      <c r="BYG94" s="143"/>
      <c r="BYH94" s="537"/>
      <c r="BYI94" s="537"/>
      <c r="BYJ94" s="537"/>
      <c r="BYK94" s="537"/>
      <c r="BYZ94" s="536"/>
      <c r="BZA94" s="536"/>
      <c r="BZB94" s="536"/>
      <c r="BZC94" s="536"/>
      <c r="BZD94" s="536"/>
      <c r="BZE94" s="536"/>
      <c r="BZF94" s="536"/>
      <c r="BZG94" s="536"/>
      <c r="BZH94" s="536"/>
      <c r="BZI94" s="536"/>
    </row>
    <row r="95" spans="1:1008 1200:2037" s="321" customFormat="1">
      <c r="A95" s="232"/>
      <c r="B95" s="232"/>
      <c r="C95" s="228"/>
      <c r="D95" s="228"/>
      <c r="E95" s="228"/>
      <c r="F95" s="228"/>
      <c r="G95" s="228"/>
      <c r="H95" s="228"/>
      <c r="I95" s="228"/>
      <c r="J95" s="228"/>
      <c r="K95" s="228"/>
      <c r="L95" s="227"/>
      <c r="M95" s="227"/>
      <c r="N95" s="227"/>
      <c r="O95" s="227"/>
      <c r="P95" s="227"/>
      <c r="Q95" s="227"/>
      <c r="R95" s="227"/>
      <c r="S95" s="227"/>
      <c r="T95" s="227"/>
      <c r="U95" s="227"/>
      <c r="V95" s="227"/>
      <c r="W95" s="227"/>
      <c r="X95" s="227"/>
      <c r="Y95" s="227"/>
      <c r="Z95" s="228"/>
      <c r="AA95" s="228"/>
      <c r="AB95" s="228"/>
      <c r="AC95" s="228"/>
      <c r="AD95" s="228"/>
      <c r="AE95" s="311"/>
      <c r="AF95" s="228"/>
      <c r="AG95" s="228"/>
      <c r="AH95" s="228"/>
      <c r="AI95" s="228"/>
      <c r="AJ95" s="228"/>
      <c r="AK95" s="228"/>
      <c r="AL95" s="228"/>
      <c r="AM95" s="228"/>
      <c r="AN95" s="228"/>
      <c r="AO95" s="228"/>
      <c r="AP95" s="228"/>
      <c r="AQ95" s="228"/>
      <c r="AR95" s="228"/>
      <c r="AS95" s="228"/>
      <c r="AT95" s="228"/>
      <c r="AU95" s="228"/>
      <c r="AV95" s="228"/>
      <c r="AW95" s="228"/>
      <c r="AX95" s="228"/>
      <c r="AY95" s="228"/>
      <c r="AZ95" s="228"/>
      <c r="BA95" s="228"/>
      <c r="BB95" s="228"/>
      <c r="BC95" s="228"/>
      <c r="BD95" s="228"/>
      <c r="BE95" s="228"/>
      <c r="BF95" s="228"/>
      <c r="BG95" s="228"/>
      <c r="BH95" s="424"/>
      <c r="BI95" s="424"/>
      <c r="BJ95" s="424"/>
      <c r="BK95" s="424"/>
      <c r="BL95" s="424"/>
      <c r="BM95" s="424"/>
      <c r="BN95" s="424"/>
      <c r="BO95" s="424"/>
      <c r="BP95" s="424"/>
      <c r="BQ95" s="424"/>
      <c r="BR95" s="424"/>
      <c r="BS95" s="424"/>
      <c r="BT95" s="424"/>
      <c r="BU95" s="424"/>
      <c r="BV95" s="424"/>
      <c r="BW95" s="424"/>
      <c r="BX95" s="424"/>
      <c r="BY95" s="424"/>
      <c r="BZ95" s="424"/>
      <c r="CA95" s="424"/>
      <c r="CB95" s="424"/>
      <c r="CC95" s="424"/>
      <c r="CD95" s="424"/>
      <c r="CE95" s="424"/>
      <c r="CF95" s="424"/>
      <c r="CG95" s="424"/>
      <c r="CH95" s="424"/>
      <c r="CI95" s="424"/>
      <c r="CJ95" s="424"/>
      <c r="CK95" s="424"/>
      <c r="CL95" s="424"/>
      <c r="CM95" s="424"/>
      <c r="CN95" s="424"/>
      <c r="CO95" s="424"/>
      <c r="CP95" s="424"/>
      <c r="CQ95" s="424"/>
      <c r="CR95" s="424"/>
      <c r="CS95" s="424"/>
      <c r="CT95" s="424"/>
      <c r="CU95" s="424"/>
      <c r="CV95" s="424"/>
      <c r="CW95" s="424"/>
      <c r="CX95" s="424"/>
      <c r="CY95" s="424"/>
      <c r="CZ95" s="424"/>
      <c r="DA95" s="424"/>
      <c r="DB95" s="424"/>
      <c r="DC95" s="424"/>
      <c r="DD95" s="424"/>
      <c r="DE95" s="424"/>
      <c r="DF95" s="424"/>
      <c r="DG95" s="424"/>
      <c r="DH95" s="424"/>
      <c r="DI95" s="424"/>
      <c r="DJ95" s="424"/>
      <c r="DK95" s="424"/>
      <c r="DL95" s="424"/>
      <c r="DM95" s="424"/>
      <c r="DN95" s="424"/>
      <c r="DO95" s="424"/>
      <c r="DP95" s="424"/>
      <c r="DQ95" s="424"/>
      <c r="DR95" s="424"/>
      <c r="DS95" s="424"/>
      <c r="DT95" s="424"/>
      <c r="DU95" s="424"/>
      <c r="DV95" s="424"/>
      <c r="DW95" s="424"/>
      <c r="DX95" s="424"/>
      <c r="DY95" s="424"/>
      <c r="DZ95" s="424"/>
      <c r="EA95" s="424"/>
      <c r="EB95" s="424"/>
      <c r="EC95" s="424"/>
      <c r="ED95" s="424"/>
      <c r="EE95" s="424"/>
      <c r="EF95" s="424"/>
      <c r="EG95" s="424"/>
      <c r="EH95" s="424"/>
      <c r="EI95" s="424"/>
      <c r="EJ95" s="424"/>
      <c r="EK95" s="424"/>
      <c r="EL95" s="424"/>
      <c r="EM95" s="424"/>
      <c r="EN95" s="424"/>
      <c r="EO95" s="424"/>
      <c r="EP95" s="424"/>
      <c r="EQ95" s="424"/>
      <c r="ER95" s="424"/>
      <c r="ES95" s="424"/>
      <c r="ET95" s="424"/>
      <c r="EU95" s="424"/>
      <c r="EV95" s="424"/>
      <c r="EW95" s="424"/>
      <c r="EX95" s="424"/>
      <c r="EY95" s="424"/>
      <c r="EZ95" s="424"/>
      <c r="FA95" s="424"/>
      <c r="FB95" s="424"/>
      <c r="FC95" s="424"/>
      <c r="FD95" s="424"/>
      <c r="FE95" s="424"/>
      <c r="FF95" s="424"/>
      <c r="FG95" s="424"/>
      <c r="FH95" s="424"/>
      <c r="FI95" s="424"/>
      <c r="FJ95" s="424"/>
      <c r="FK95" s="424"/>
      <c r="FL95" s="424"/>
      <c r="FM95" s="424"/>
      <c r="FN95" s="424"/>
      <c r="FO95" s="21"/>
      <c r="FP95" s="424"/>
      <c r="FQ95" s="4"/>
      <c r="FR95" s="424"/>
      <c r="FS95" s="424"/>
      <c r="FT95" s="424"/>
      <c r="FU95" s="424"/>
      <c r="FV95" s="424"/>
      <c r="FW95" s="424"/>
      <c r="FX95" s="424"/>
      <c r="FY95" s="424"/>
      <c r="FZ95" s="424"/>
      <c r="GA95" s="424"/>
      <c r="GB95" s="424"/>
      <c r="GC95" s="424"/>
      <c r="GD95" s="424"/>
      <c r="GE95" s="424"/>
      <c r="GF95" s="424"/>
      <c r="GG95" s="424"/>
      <c r="GH95" s="424"/>
      <c r="GI95" s="424"/>
      <c r="GJ95" s="424"/>
      <c r="GK95" s="424"/>
      <c r="GL95" s="424"/>
      <c r="GM95" s="424"/>
      <c r="GN95" s="424"/>
      <c r="GO95" s="424"/>
      <c r="GP95" s="424"/>
      <c r="GQ95" s="424"/>
      <c r="GR95" s="424"/>
      <c r="GS95" s="424"/>
      <c r="GT95" s="424"/>
      <c r="GU95" s="424"/>
      <c r="GV95" s="424"/>
      <c r="GW95" s="424"/>
      <c r="GX95" s="424"/>
      <c r="GY95" s="424"/>
      <c r="GZ95" s="424"/>
      <c r="HA95" s="424"/>
      <c r="HB95" s="424"/>
      <c r="HC95" s="424"/>
      <c r="HD95" s="424"/>
      <c r="HE95" s="424"/>
      <c r="HF95" s="424"/>
      <c r="HG95" s="424"/>
      <c r="HH95" s="424"/>
      <c r="HI95" s="424"/>
      <c r="HJ95" s="424"/>
      <c r="HK95" s="424"/>
      <c r="HL95" s="424"/>
      <c r="HM95" s="424"/>
      <c r="HN95" s="424"/>
      <c r="HO95" s="424"/>
      <c r="HP95" s="424"/>
      <c r="HQ95" s="424"/>
      <c r="HR95" s="424"/>
      <c r="HS95" s="424"/>
      <c r="HT95" s="424"/>
      <c r="HU95" s="424"/>
      <c r="HV95" s="424"/>
      <c r="HW95" s="424"/>
      <c r="HX95" s="424"/>
      <c r="HY95" s="424"/>
      <c r="HZ95" s="424"/>
      <c r="IA95" s="424"/>
      <c r="IB95" s="424"/>
      <c r="IC95" s="424"/>
      <c r="ID95" s="424"/>
      <c r="IE95" s="424"/>
      <c r="IF95" s="424"/>
      <c r="IG95" s="424"/>
      <c r="IH95" s="424"/>
      <c r="II95" s="424"/>
      <c r="IJ95" s="424"/>
      <c r="IK95" s="424"/>
      <c r="IL95" s="424"/>
      <c r="IM95" s="424"/>
      <c r="IN95" s="424"/>
      <c r="IO95" s="424"/>
      <c r="IP95" s="424"/>
      <c r="IQ95" s="424"/>
      <c r="IR95" s="424"/>
      <c r="IS95" s="424"/>
      <c r="IT95" s="424"/>
      <c r="IU95" s="424"/>
      <c r="IV95" s="424"/>
      <c r="IW95" s="424"/>
      <c r="IX95" s="424"/>
      <c r="IY95" s="424"/>
      <c r="IZ95" s="424"/>
      <c r="JA95" s="424"/>
      <c r="JB95" s="424"/>
      <c r="JC95" s="424"/>
      <c r="JD95" s="424"/>
      <c r="JE95" s="424"/>
      <c r="JF95" s="424"/>
      <c r="JG95" s="424"/>
      <c r="JH95" s="424"/>
      <c r="JI95" s="424"/>
      <c r="JJ95" s="424"/>
      <c r="JK95" s="424"/>
      <c r="JL95" s="424"/>
      <c r="JM95" s="424"/>
      <c r="JN95" s="424"/>
      <c r="JO95" s="424"/>
      <c r="JP95" s="424"/>
      <c r="JQ95" s="424"/>
      <c r="JR95" s="424"/>
      <c r="JS95" s="424"/>
      <c r="JT95" s="424"/>
      <c r="JU95" s="424"/>
      <c r="JV95" s="424"/>
      <c r="JW95" s="424"/>
      <c r="JX95" s="424"/>
      <c r="JY95" s="424"/>
      <c r="JZ95" s="424"/>
      <c r="KA95" s="424"/>
      <c r="KV95" s="228"/>
      <c r="KW95" s="228"/>
      <c r="KX95" s="228"/>
      <c r="KY95" s="228"/>
      <c r="KZ95" s="228"/>
      <c r="LA95" s="228"/>
      <c r="LB95" s="228"/>
      <c r="LC95" s="228"/>
      <c r="NJ95" s="424"/>
      <c r="NK95" s="424"/>
      <c r="NL95" s="424"/>
      <c r="NM95" s="424"/>
      <c r="NN95" s="424"/>
      <c r="NO95" s="424"/>
      <c r="NP95" s="424"/>
      <c r="NQ95" s="424"/>
      <c r="NR95" s="424"/>
      <c r="NS95" s="424"/>
      <c r="NT95" s="424"/>
      <c r="NU95" s="228"/>
      <c r="NV95" s="228"/>
      <c r="NW95" s="228"/>
      <c r="NX95" s="228"/>
      <c r="NY95" s="228"/>
      <c r="NZ95" s="228"/>
      <c r="OA95" s="228"/>
      <c r="OB95" s="228"/>
      <c r="OC95" s="228"/>
      <c r="OD95" s="228"/>
      <c r="OE95" s="228"/>
      <c r="OF95" s="228"/>
      <c r="OG95" s="228"/>
      <c r="OH95" s="228"/>
      <c r="OI95" s="228"/>
      <c r="OJ95" s="228"/>
      <c r="OK95" s="424"/>
      <c r="OL95" s="424"/>
      <c r="OM95" s="424"/>
      <c r="ON95" s="424"/>
      <c r="OO95" s="424"/>
      <c r="OP95" s="424"/>
      <c r="OQ95" s="424"/>
      <c r="OR95" s="424"/>
      <c r="OS95" s="424"/>
      <c r="OT95" s="424"/>
      <c r="OU95" s="424"/>
      <c r="OV95" s="424"/>
      <c r="OW95" s="424"/>
      <c r="OX95" s="424"/>
      <c r="OY95" s="424"/>
      <c r="OZ95" s="424"/>
      <c r="PA95" s="424"/>
      <c r="PB95" s="424"/>
      <c r="PC95" s="424"/>
      <c r="PD95" s="424"/>
      <c r="PE95" s="424"/>
      <c r="PF95" s="424"/>
      <c r="PG95" s="424"/>
      <c r="PH95" s="424"/>
      <c r="PI95" s="424"/>
      <c r="PJ95" s="424"/>
      <c r="PK95" s="424"/>
      <c r="PL95" s="424"/>
      <c r="PM95" s="424"/>
      <c r="PN95" s="424"/>
      <c r="PO95" s="424"/>
      <c r="PP95" s="424"/>
      <c r="PQ95" s="424"/>
      <c r="PR95" s="424"/>
      <c r="PS95" s="424"/>
      <c r="PT95" s="424"/>
      <c r="PU95" s="424"/>
      <c r="PV95" s="424"/>
      <c r="PW95" s="424"/>
      <c r="PX95" s="424"/>
      <c r="PY95" s="424"/>
      <c r="PZ95" s="424"/>
      <c r="QA95" s="424"/>
      <c r="QB95" s="424"/>
      <c r="QC95" s="424"/>
      <c r="QD95" s="424"/>
      <c r="QE95" s="424"/>
      <c r="QF95" s="424"/>
      <c r="QG95" s="424"/>
      <c r="QH95" s="424"/>
      <c r="QI95" s="424"/>
      <c r="QJ95" s="424"/>
      <c r="QK95" s="424"/>
      <c r="QL95" s="424"/>
      <c r="QM95" s="424"/>
      <c r="QN95" s="424"/>
      <c r="QO95" s="424"/>
      <c r="QP95" s="424"/>
      <c r="QQ95" s="424"/>
      <c r="QR95" s="424"/>
      <c r="QS95" s="424"/>
      <c r="QT95" s="424"/>
      <c r="QU95" s="424"/>
      <c r="QV95" s="424"/>
      <c r="QW95" s="424"/>
      <c r="QX95" s="424"/>
      <c r="QY95" s="424"/>
      <c r="QZ95" s="424"/>
      <c r="RA95" s="424"/>
      <c r="RB95" s="424"/>
      <c r="RC95" s="424"/>
      <c r="RD95" s="424"/>
      <c r="RE95" s="424"/>
      <c r="RF95" s="424"/>
      <c r="RG95" s="424"/>
      <c r="RH95" s="424"/>
      <c r="RI95" s="424"/>
      <c r="RJ95" s="424"/>
      <c r="RK95" s="424"/>
      <c r="RL95" s="424"/>
      <c r="RM95" s="424"/>
      <c r="RN95" s="424"/>
      <c r="RO95" s="424"/>
      <c r="RP95" s="424"/>
      <c r="RQ95" s="424"/>
      <c r="RR95" s="424"/>
      <c r="RS95" s="424"/>
      <c r="RT95" s="424"/>
      <c r="RU95" s="424"/>
      <c r="RV95" s="424"/>
      <c r="RW95" s="424"/>
      <c r="RX95" s="424"/>
      <c r="RY95" s="424"/>
      <c r="RZ95" s="424"/>
      <c r="SA95" s="424"/>
      <c r="SB95" s="424"/>
      <c r="SC95" s="424"/>
      <c r="SD95" s="424"/>
      <c r="SE95" s="424"/>
      <c r="SF95" s="424"/>
      <c r="SG95" s="424"/>
      <c r="SH95" s="424"/>
      <c r="SI95" s="424"/>
      <c r="SJ95" s="424"/>
      <c r="SK95" s="424"/>
      <c r="SL95" s="424"/>
      <c r="SM95" s="424"/>
      <c r="SN95" s="424"/>
      <c r="SO95" s="424"/>
      <c r="SP95" s="424"/>
      <c r="SQ95" s="424"/>
      <c r="SR95" s="424"/>
      <c r="SS95" s="424"/>
      <c r="ST95" s="424"/>
      <c r="SU95" s="424"/>
      <c r="SV95" s="424"/>
      <c r="SW95" s="424"/>
      <c r="SX95" s="424"/>
      <c r="SY95" s="424"/>
      <c r="SZ95" s="424"/>
      <c r="TA95" s="424"/>
      <c r="TB95" s="424"/>
      <c r="TC95" s="424"/>
      <c r="TD95" s="424"/>
      <c r="TE95" s="424"/>
      <c r="TF95" s="424"/>
      <c r="TG95" s="424"/>
      <c r="TH95" s="424"/>
      <c r="TI95" s="424"/>
      <c r="TJ95" s="424"/>
      <c r="TK95" s="424"/>
      <c r="TL95" s="424"/>
      <c r="TM95" s="424"/>
      <c r="TN95" s="424"/>
      <c r="TO95" s="424"/>
      <c r="TP95" s="424"/>
      <c r="TQ95" s="424"/>
      <c r="TR95" s="424"/>
      <c r="TS95" s="424"/>
      <c r="TT95" s="424"/>
      <c r="TU95" s="424"/>
      <c r="TV95" s="424"/>
      <c r="TW95" s="424"/>
      <c r="TX95" s="424"/>
      <c r="TY95" s="424"/>
      <c r="TZ95" s="424"/>
      <c r="UA95" s="424"/>
      <c r="UB95" s="424"/>
      <c r="UC95" s="424"/>
      <c r="UD95" s="424"/>
      <c r="UE95" s="424"/>
      <c r="UF95" s="424"/>
      <c r="UG95" s="424"/>
      <c r="UH95" s="424"/>
      <c r="UI95" s="424"/>
      <c r="UJ95" s="424"/>
      <c r="UK95" s="424"/>
      <c r="UL95" s="424"/>
      <c r="UM95" s="424"/>
      <c r="UN95" s="424"/>
      <c r="UO95" s="424"/>
      <c r="UP95" s="424"/>
      <c r="UQ95" s="424"/>
      <c r="UR95" s="424"/>
      <c r="US95" s="424"/>
      <c r="UT95" s="424"/>
      <c r="UU95" s="424"/>
      <c r="UV95" s="424"/>
      <c r="UW95" s="424"/>
      <c r="UX95" s="424"/>
      <c r="UY95" s="424"/>
      <c r="UZ95" s="424"/>
      <c r="VA95" s="424"/>
      <c r="VB95" s="424"/>
      <c r="VC95" s="424"/>
      <c r="VD95" s="424"/>
      <c r="VE95" s="424"/>
      <c r="VF95" s="424"/>
      <c r="VG95" s="424"/>
      <c r="VH95" s="424"/>
      <c r="VI95" s="424"/>
      <c r="VJ95" s="424"/>
      <c r="VK95" s="424"/>
      <c r="VL95" s="424"/>
      <c r="VM95" s="424"/>
      <c r="VN95" s="424"/>
      <c r="VO95" s="424"/>
      <c r="VP95" s="424"/>
      <c r="VQ95" s="424"/>
      <c r="VR95" s="424"/>
      <c r="VS95" s="424"/>
      <c r="VT95" s="424"/>
      <c r="VU95" s="424"/>
      <c r="VV95" s="424"/>
      <c r="VW95" s="424"/>
      <c r="VX95" s="424"/>
      <c r="VY95" s="424"/>
      <c r="VZ95" s="424"/>
      <c r="WA95" s="424"/>
      <c r="WB95" s="424"/>
      <c r="WC95" s="424"/>
      <c r="WD95" s="424"/>
      <c r="WE95" s="424"/>
      <c r="WF95" s="424"/>
      <c r="WG95" s="424"/>
      <c r="WH95" s="424"/>
      <c r="WI95" s="424"/>
      <c r="WJ95" s="424"/>
      <c r="WK95" s="424"/>
      <c r="WL95" s="424"/>
      <c r="WM95" s="424"/>
      <c r="WN95" s="424"/>
      <c r="WO95" s="424"/>
      <c r="WP95" s="424"/>
      <c r="WQ95" s="424"/>
      <c r="WR95" s="424"/>
      <c r="WS95" s="424"/>
      <c r="WT95" s="424"/>
      <c r="WU95" s="424"/>
      <c r="WV95" s="424"/>
      <c r="WW95" s="424"/>
      <c r="WX95" s="424"/>
      <c r="WY95" s="424"/>
      <c r="WZ95" s="424"/>
      <c r="XA95" s="424"/>
      <c r="XB95" s="424"/>
      <c r="XC95" s="534"/>
      <c r="XD95" s="534"/>
      <c r="XE95" s="534"/>
      <c r="XF95" s="534"/>
      <c r="XG95" s="534"/>
      <c r="XH95" s="534"/>
      <c r="XI95" s="534"/>
      <c r="XJ95" s="534"/>
      <c r="XK95" s="534"/>
      <c r="XL95" s="534"/>
      <c r="XM95" s="534"/>
      <c r="XN95" s="534"/>
      <c r="XO95" s="534"/>
      <c r="XP95" s="534"/>
      <c r="XQ95" s="534"/>
      <c r="XR95" s="534"/>
      <c r="XS95" s="534"/>
      <c r="XT95" s="534"/>
      <c r="XU95" s="534"/>
      <c r="XV95" s="534"/>
      <c r="XW95" s="534"/>
      <c r="XX95" s="534"/>
      <c r="XY95" s="534"/>
      <c r="XZ95" s="534"/>
      <c r="YA95" s="534"/>
      <c r="YB95" s="534"/>
      <c r="YC95" s="534"/>
      <c r="YD95" s="534"/>
      <c r="YE95" s="534"/>
      <c r="YF95" s="534"/>
      <c r="YG95" s="534"/>
      <c r="YH95" s="534"/>
      <c r="YI95" s="534"/>
      <c r="YJ95" s="534"/>
      <c r="YK95" s="534"/>
      <c r="YL95" s="534"/>
      <c r="YM95" s="534"/>
      <c r="YN95" s="534"/>
      <c r="YO95" s="534"/>
      <c r="YP95" s="534"/>
      <c r="YQ95" s="534"/>
      <c r="YR95" s="534"/>
      <c r="YS95" s="534"/>
      <c r="YT95" s="534"/>
      <c r="YU95" s="534"/>
      <c r="YV95" s="534"/>
      <c r="YW95" s="534"/>
      <c r="YX95" s="534"/>
      <c r="YY95" s="534"/>
      <c r="YZ95" s="534"/>
      <c r="ZA95" s="534"/>
      <c r="ZB95" s="534"/>
      <c r="ZC95" s="534"/>
      <c r="ZD95" s="534"/>
      <c r="ZE95" s="534"/>
      <c r="ZF95" s="534"/>
      <c r="ZG95" s="534"/>
      <c r="ZH95" s="534"/>
      <c r="ZI95" s="534"/>
      <c r="ZJ95" s="535"/>
      <c r="ZK95" s="424"/>
      <c r="ZL95" s="424"/>
      <c r="ZM95" s="424"/>
      <c r="ZN95" s="424"/>
      <c r="AAR95" s="229"/>
      <c r="AAS95" s="229"/>
      <c r="AAT95" s="229"/>
      <c r="AAU95" s="229"/>
      <c r="AAV95" s="229"/>
      <c r="ACI95" s="534"/>
      <c r="ACJ95" s="534"/>
      <c r="ACK95" s="534"/>
      <c r="ACL95" s="534"/>
      <c r="ACM95" s="534"/>
      <c r="ACN95" s="534"/>
      <c r="ACO95" s="534"/>
      <c r="ACP95" s="534"/>
      <c r="ACQ95" s="534"/>
      <c r="ACR95" s="534"/>
      <c r="ACS95" s="534"/>
      <c r="ACT95" s="534"/>
      <c r="ACU95" s="534"/>
      <c r="ACV95" s="534"/>
      <c r="ACW95" s="534"/>
      <c r="ACX95" s="534"/>
      <c r="ACY95" s="534"/>
      <c r="ACZ95" s="534"/>
      <c r="ADA95" s="534"/>
      <c r="ADB95" s="534"/>
      <c r="ADC95" s="534"/>
      <c r="ADD95" s="534"/>
      <c r="ADE95" s="534"/>
      <c r="ADF95" s="534"/>
      <c r="ADG95" s="534"/>
      <c r="ADH95" s="534"/>
      <c r="ADI95" s="534"/>
      <c r="ADJ95" s="534"/>
      <c r="AEP95" s="424"/>
      <c r="AEQ95" s="424"/>
      <c r="AER95" s="424"/>
      <c r="AES95" s="424"/>
      <c r="AET95" s="424"/>
      <c r="AEU95" s="424"/>
      <c r="AEV95" s="424"/>
      <c r="AEW95" s="424"/>
      <c r="AEX95" s="424"/>
      <c r="AEY95" s="536"/>
      <c r="AEZ95" s="536"/>
      <c r="AFA95" s="536"/>
      <c r="AFB95" s="536"/>
      <c r="AFC95" s="232"/>
      <c r="AFD95" s="232"/>
      <c r="AFE95" s="232"/>
      <c r="AFF95" s="232"/>
      <c r="AFG95" s="232"/>
      <c r="AFH95" s="232"/>
      <c r="AFI95" s="232"/>
      <c r="AFJ95" s="232"/>
      <c r="AGN95" s="214"/>
      <c r="AGO95" s="214"/>
      <c r="AGP95" s="214"/>
      <c r="AGQ95" s="58"/>
      <c r="AGR95" s="58"/>
      <c r="AIX95" s="214"/>
      <c r="AIY95" s="214"/>
      <c r="AIZ95" s="214"/>
      <c r="AJA95" s="214"/>
      <c r="AJB95" s="214"/>
      <c r="AJC95" s="214"/>
      <c r="AJD95" s="214"/>
      <c r="AJE95" s="214"/>
      <c r="AJF95" s="214"/>
      <c r="AJG95" s="214"/>
      <c r="AJH95" s="214"/>
      <c r="AJI95" s="214"/>
      <c r="AJJ95" s="214"/>
      <c r="AJK95" s="214"/>
      <c r="AJL95" s="214"/>
      <c r="AJM95" s="214"/>
      <c r="AJN95" s="214"/>
      <c r="AJO95" s="214"/>
      <c r="AJP95" s="214"/>
      <c r="AJQ95" s="214"/>
      <c r="AJR95" s="214"/>
      <c r="AJS95" s="214"/>
      <c r="AJT95" s="214"/>
      <c r="AJU95" s="214"/>
      <c r="AJV95" s="214"/>
      <c r="AJW95" s="214"/>
      <c r="AJX95" s="214"/>
      <c r="AJY95" s="214"/>
      <c r="AJZ95" s="214"/>
      <c r="AKA95" s="214"/>
      <c r="AKB95" s="214"/>
      <c r="AKC95" s="214"/>
      <c r="AKI95" s="214"/>
      <c r="AKJ95" s="214"/>
      <c r="AKK95" s="214"/>
      <c r="AKL95" s="214"/>
      <c r="AKM95" s="214"/>
      <c r="AKN95" s="214"/>
      <c r="AKO95" s="214"/>
      <c r="AKP95" s="214"/>
      <c r="AKQ95" s="214"/>
      <c r="AKR95" s="214"/>
      <c r="AKS95" s="214"/>
      <c r="AKT95" s="214"/>
      <c r="AKY95" s="232"/>
      <c r="AKZ95" s="232"/>
      <c r="ALA95" s="232"/>
      <c r="ALB95" s="232"/>
      <c r="ALG95" s="537"/>
      <c r="ALH95" s="537"/>
      <c r="ALI95" s="537"/>
      <c r="ALJ95" s="537"/>
      <c r="ALK95" s="537"/>
      <c r="ALL95" s="537"/>
      <c r="ALM95" s="537"/>
      <c r="ALN95" s="537"/>
      <c r="ALO95" s="537"/>
      <c r="ALP95" s="537"/>
      <c r="ALQ95" s="537"/>
      <c r="ALR95" s="537"/>
      <c r="ALS95" s="537"/>
      <c r="ALT95" s="537"/>
      <c r="ATD95" s="214"/>
      <c r="ATE95" s="214"/>
      <c r="ATF95" s="214"/>
      <c r="ATG95" s="214"/>
      <c r="ATH95" s="214"/>
      <c r="ATI95" s="214"/>
      <c r="ATJ95" s="214"/>
      <c r="ATK95" s="214"/>
      <c r="ATL95" s="214"/>
      <c r="ATM95" s="214"/>
      <c r="ATN95" s="214"/>
      <c r="ATO95" s="214"/>
      <c r="ATP95" s="214"/>
      <c r="ATQ95" s="214"/>
      <c r="ATR95" s="214"/>
      <c r="ATS95" s="214"/>
      <c r="ATT95" s="214"/>
      <c r="ATU95" s="214"/>
      <c r="ATV95" s="214"/>
      <c r="ATW95" s="424"/>
      <c r="ATX95" s="424"/>
      <c r="ATY95" s="424"/>
      <c r="ATZ95" s="424"/>
      <c r="AUA95" s="424"/>
      <c r="AUB95" s="424"/>
      <c r="AUC95" s="424"/>
      <c r="AUD95" s="424"/>
      <c r="AUE95" s="424"/>
      <c r="AUF95" s="424"/>
      <c r="AUG95" s="424"/>
      <c r="AUH95" s="424"/>
      <c r="AUI95" s="424"/>
      <c r="AUJ95" s="424"/>
      <c r="AUK95" s="214"/>
      <c r="AUL95" s="214"/>
      <c r="AUM95" s="214"/>
      <c r="AUN95" s="214"/>
      <c r="AUO95" s="214"/>
      <c r="AUP95" s="214"/>
      <c r="AUQ95" s="214"/>
      <c r="AUR95" s="214"/>
      <c r="AUS95" s="214"/>
      <c r="AUT95" s="214"/>
      <c r="AUU95" s="214"/>
      <c r="AUV95" s="214"/>
      <c r="AUW95" s="214"/>
      <c r="AUX95" s="214"/>
      <c r="AUY95" s="214"/>
      <c r="AUZ95" s="214"/>
      <c r="AVA95" s="214"/>
      <c r="AVB95" s="214"/>
      <c r="AVC95" s="214"/>
      <c r="AVD95" s="214"/>
      <c r="AVE95" s="214"/>
      <c r="AVF95" s="214"/>
      <c r="AVG95" s="214"/>
      <c r="AVH95" s="214"/>
      <c r="AVI95" s="214"/>
      <c r="AVJ95" s="214"/>
      <c r="AVK95" s="214"/>
      <c r="AVL95" s="214"/>
      <c r="AVM95" s="214"/>
      <c r="AVN95" s="214"/>
      <c r="AVO95" s="214"/>
      <c r="AVP95" s="214"/>
      <c r="AVQ95" s="214"/>
      <c r="AVR95" s="214"/>
      <c r="AVS95" s="214"/>
      <c r="AVT95" s="214"/>
      <c r="AVU95" s="214"/>
      <c r="AVV95" s="214"/>
      <c r="AVW95" s="214"/>
      <c r="AVX95" s="214"/>
      <c r="AVY95" s="214"/>
      <c r="AVZ95" s="214"/>
      <c r="AWA95" s="214"/>
      <c r="AWB95" s="214"/>
      <c r="AWC95" s="214"/>
      <c r="AWD95" s="214"/>
      <c r="AWE95" s="214"/>
      <c r="AWF95" s="214"/>
      <c r="AWG95" s="214"/>
      <c r="AWH95" s="214"/>
      <c r="AWI95" s="214"/>
      <c r="AWJ95" s="214"/>
      <c r="AWK95" s="214"/>
      <c r="AWL95" s="214"/>
      <c r="AWM95" s="214"/>
      <c r="AWN95" s="214"/>
      <c r="AWO95" s="214"/>
      <c r="AWP95" s="214"/>
      <c r="AWQ95" s="214"/>
      <c r="AWR95" s="214"/>
      <c r="AWS95" s="214"/>
      <c r="AWT95" s="214"/>
      <c r="AWU95" s="214"/>
      <c r="AWV95" s="214"/>
      <c r="AWW95" s="214"/>
      <c r="AWX95" s="214"/>
      <c r="AWY95" s="214"/>
      <c r="AWZ95" s="214"/>
      <c r="AXA95" s="214"/>
      <c r="AXB95" s="214"/>
      <c r="AXC95" s="214"/>
      <c r="AXD95" s="214"/>
      <c r="AXE95" s="214"/>
      <c r="AXF95" s="214"/>
      <c r="AXG95" s="214"/>
      <c r="AXH95" s="214"/>
      <c r="AXI95" s="214"/>
      <c r="AXJ95" s="214"/>
      <c r="AXK95" s="214"/>
      <c r="AXL95" s="214"/>
      <c r="AXM95" s="214"/>
      <c r="AXN95" s="214"/>
      <c r="AXO95" s="214"/>
      <c r="AXP95" s="214"/>
      <c r="AXQ95" s="214"/>
      <c r="AXR95" s="214"/>
      <c r="AXS95" s="214"/>
      <c r="AXT95" s="214"/>
      <c r="AXU95" s="214"/>
      <c r="AXV95" s="214"/>
      <c r="AXW95" s="214"/>
      <c r="AXX95" s="214"/>
      <c r="AXY95" s="214"/>
      <c r="AXZ95" s="214"/>
      <c r="AYA95" s="214"/>
      <c r="AYB95" s="214"/>
      <c r="AYC95" s="214"/>
      <c r="AYD95" s="214"/>
      <c r="AYE95" s="214"/>
      <c r="AYF95" s="214"/>
      <c r="AYG95" s="214"/>
      <c r="AYH95" s="214"/>
      <c r="AYI95" s="214"/>
      <c r="AYJ95" s="214"/>
      <c r="AYK95" s="214"/>
      <c r="AYL95" s="214"/>
      <c r="AYM95" s="214"/>
      <c r="AYN95" s="214"/>
      <c r="AYO95" s="214"/>
      <c r="AYP95" s="214"/>
      <c r="AYQ95" s="214"/>
      <c r="AYR95" s="214"/>
      <c r="AYS95" s="214"/>
      <c r="AYT95" s="214"/>
      <c r="AYU95" s="214"/>
      <c r="AYV95" s="214"/>
      <c r="AYW95" s="214"/>
      <c r="AYX95" s="214"/>
      <c r="AYY95" s="214"/>
      <c r="AYZ95" s="214"/>
      <c r="AZA95" s="214"/>
      <c r="AZB95" s="214"/>
      <c r="AZC95" s="214"/>
      <c r="AZD95" s="214"/>
      <c r="AZE95" s="214"/>
      <c r="AZF95" s="214"/>
      <c r="AZG95" s="214"/>
      <c r="AZH95" s="214"/>
      <c r="AZI95" s="214"/>
      <c r="AZJ95" s="214"/>
      <c r="AZK95" s="214"/>
      <c r="AZL95" s="214"/>
      <c r="AZM95" s="214"/>
      <c r="AZN95" s="214"/>
      <c r="AZO95" s="214"/>
      <c r="AZP95" s="214"/>
      <c r="AZQ95" s="214"/>
      <c r="AZR95" s="214"/>
      <c r="AZS95" s="214"/>
      <c r="AZT95" s="214"/>
      <c r="AZU95" s="214"/>
      <c r="AZV95" s="214"/>
      <c r="AZW95" s="214"/>
      <c r="AZX95" s="214"/>
      <c r="AZY95" s="214"/>
      <c r="AZZ95" s="214"/>
      <c r="BAA95" s="214"/>
      <c r="BAB95" s="214"/>
      <c r="BAC95" s="214"/>
      <c r="BAD95" s="214"/>
      <c r="BAE95" s="214"/>
      <c r="BAF95" s="214"/>
      <c r="BAG95" s="214"/>
      <c r="BAH95" s="214"/>
      <c r="BAI95" s="214"/>
      <c r="BAJ95" s="214"/>
      <c r="BAK95" s="214"/>
      <c r="BAL95" s="214"/>
      <c r="BAM95" s="214"/>
      <c r="BAN95" s="214"/>
      <c r="BAO95" s="214"/>
      <c r="BAP95" s="214"/>
      <c r="BAQ95" s="214"/>
      <c r="BAR95" s="214"/>
      <c r="BAS95" s="214"/>
      <c r="BAT95" s="214"/>
      <c r="BAU95" s="214"/>
      <c r="BAV95" s="214"/>
      <c r="BAW95" s="214"/>
      <c r="BAX95" s="214"/>
      <c r="BAY95" s="214"/>
      <c r="BAZ95" s="214"/>
      <c r="BBA95" s="214"/>
      <c r="BBB95" s="214"/>
      <c r="BBC95" s="214"/>
      <c r="BBD95" s="214"/>
      <c r="BBE95" s="214"/>
      <c r="BBF95" s="214"/>
      <c r="BBG95" s="214"/>
      <c r="BBH95" s="214"/>
      <c r="BBI95" s="214"/>
      <c r="BBJ95" s="214"/>
      <c r="BBK95" s="214"/>
      <c r="BBL95" s="214"/>
      <c r="BBM95" s="214"/>
      <c r="BBN95" s="214"/>
      <c r="BBO95" s="214"/>
      <c r="BBP95" s="214"/>
      <c r="BBQ95" s="214"/>
      <c r="BBR95" s="214"/>
      <c r="BBS95" s="214"/>
      <c r="BBT95" s="214"/>
      <c r="BBU95" s="214"/>
      <c r="BBV95" s="214"/>
      <c r="BBW95" s="214"/>
      <c r="BBX95" s="214"/>
      <c r="BBY95" s="214"/>
      <c r="BBZ95" s="214"/>
      <c r="BCA95" s="214"/>
      <c r="BCB95" s="214"/>
      <c r="BCC95" s="214"/>
      <c r="BCD95" s="214"/>
      <c r="BCE95" s="214"/>
      <c r="BCF95" s="214"/>
      <c r="BCG95" s="214"/>
      <c r="BCH95" s="214"/>
      <c r="BCI95" s="214"/>
      <c r="BCJ95" s="214"/>
      <c r="BCK95" s="214"/>
      <c r="BCL95" s="214"/>
      <c r="BCM95" s="214"/>
      <c r="BCN95" s="214"/>
      <c r="BCO95" s="214"/>
      <c r="BCP95" s="214"/>
      <c r="BCQ95" s="214"/>
      <c r="BCR95" s="214"/>
      <c r="BCS95" s="214"/>
      <c r="BCT95" s="214"/>
      <c r="BCU95" s="214"/>
      <c r="BCV95" s="214"/>
      <c r="BCW95" s="214"/>
      <c r="BCX95" s="214"/>
      <c r="BCY95" s="214"/>
      <c r="BCZ95" s="214"/>
      <c r="BDA95" s="214"/>
      <c r="BDB95" s="214"/>
      <c r="BDC95" s="214"/>
      <c r="BDD95" s="214"/>
      <c r="BDE95" s="214"/>
      <c r="BDF95" s="214"/>
      <c r="BDG95" s="214"/>
      <c r="BDH95" s="214"/>
      <c r="BDI95" s="214"/>
      <c r="BDJ95" s="214"/>
      <c r="BDK95" s="214"/>
      <c r="BDL95" s="214"/>
      <c r="BDM95" s="214"/>
      <c r="BDN95" s="214"/>
      <c r="BDO95" s="214"/>
      <c r="BDP95" s="214"/>
      <c r="BDQ95" s="214"/>
      <c r="BDR95" s="214"/>
      <c r="BDS95" s="214"/>
      <c r="BDT95" s="214"/>
      <c r="BDU95" s="214"/>
      <c r="BDV95" s="214"/>
      <c r="BDW95" s="214"/>
      <c r="BDX95" s="214"/>
      <c r="BDY95" s="214"/>
      <c r="BDZ95" s="214"/>
      <c r="BEA95" s="214"/>
      <c r="BEB95" s="214"/>
      <c r="BEC95" s="214"/>
      <c r="BED95" s="214"/>
      <c r="BEE95" s="214"/>
      <c r="BEF95" s="214"/>
      <c r="BEG95" s="214"/>
      <c r="BEH95" s="214"/>
      <c r="BEI95" s="214"/>
      <c r="BEJ95" s="214"/>
      <c r="BEK95" s="214"/>
      <c r="BEL95" s="214"/>
      <c r="BEM95" s="214"/>
      <c r="BEN95" s="214"/>
      <c r="BEO95" s="214"/>
      <c r="BEP95" s="214"/>
      <c r="BEQ95" s="214"/>
      <c r="BER95" s="214"/>
      <c r="BES95" s="214"/>
      <c r="BET95" s="214"/>
      <c r="BEU95" s="214"/>
      <c r="BEV95" s="214"/>
      <c r="BEW95" s="214"/>
      <c r="BEX95" s="214"/>
      <c r="BEY95" s="214"/>
      <c r="BEZ95" s="214"/>
      <c r="BFA95" s="214"/>
      <c r="BFB95" s="214"/>
      <c r="BFC95" s="214"/>
      <c r="BFD95" s="214"/>
      <c r="BFE95" s="214"/>
      <c r="BFF95" s="214"/>
      <c r="BFG95" s="214"/>
      <c r="BFH95" s="214"/>
      <c r="BFI95" s="214"/>
      <c r="BFJ95" s="214"/>
      <c r="BFK95" s="214"/>
      <c r="BFL95" s="214"/>
      <c r="BFM95" s="214"/>
      <c r="BFN95" s="214"/>
      <c r="BFO95" s="214"/>
      <c r="BFP95" s="214"/>
      <c r="BFQ95" s="214"/>
      <c r="BFR95" s="214"/>
      <c r="BFS95" s="214"/>
      <c r="BFT95" s="214"/>
      <c r="BFU95" s="214"/>
      <c r="BFV95" s="214"/>
      <c r="BFW95" s="214"/>
      <c r="BFX95" s="214"/>
      <c r="BFY95" s="214"/>
      <c r="BFZ95" s="214"/>
      <c r="BGA95" s="214"/>
      <c r="BGB95" s="214"/>
      <c r="BGC95" s="214"/>
      <c r="BGD95" s="214"/>
      <c r="BGE95" s="214"/>
      <c r="BGF95" s="214"/>
      <c r="BGG95" s="214"/>
      <c r="BGH95" s="214"/>
      <c r="BGI95" s="214"/>
      <c r="BGJ95" s="214"/>
      <c r="BGK95" s="214"/>
      <c r="BGL95" s="214"/>
      <c r="BGM95" s="214"/>
      <c r="BGN95" s="214"/>
      <c r="BGO95" s="214"/>
      <c r="BGP95" s="214"/>
      <c r="BGQ95" s="214"/>
      <c r="BGR95" s="214"/>
      <c r="BGS95" s="214"/>
      <c r="BGT95" s="214"/>
      <c r="BGU95" s="214"/>
      <c r="BGV95" s="214"/>
      <c r="BGW95" s="214"/>
      <c r="BGX95" s="214"/>
      <c r="BGY95" s="214"/>
      <c r="BGZ95" s="214"/>
      <c r="BHA95" s="214"/>
      <c r="BHB95" s="214"/>
      <c r="BLM95" s="424"/>
      <c r="BLN95" s="424"/>
      <c r="BLO95" s="424"/>
      <c r="BLP95" s="424"/>
      <c r="BLQ95" s="424"/>
      <c r="BLR95" s="424"/>
      <c r="BLS95" s="424"/>
      <c r="BLT95" s="424"/>
      <c r="BLU95" s="424"/>
      <c r="BLV95" s="424"/>
      <c r="BLW95" s="424"/>
      <c r="BLX95" s="424"/>
      <c r="BLY95" s="424"/>
      <c r="BLZ95" s="424"/>
      <c r="BMA95" s="424"/>
      <c r="BMB95" s="424"/>
      <c r="BMC95" s="424"/>
      <c r="BMD95" s="424"/>
      <c r="BME95" s="424"/>
      <c r="BMF95" s="424"/>
      <c r="BSL95" s="228"/>
      <c r="BSM95" s="228"/>
      <c r="BSN95" s="536"/>
      <c r="BSO95" s="536"/>
      <c r="BSP95" s="536"/>
      <c r="BSQ95" s="536"/>
      <c r="BSR95" s="536"/>
      <c r="BSS95" s="536"/>
      <c r="BST95" s="536"/>
      <c r="BSU95" s="536"/>
      <c r="BSV95" s="536"/>
      <c r="BSW95" s="536"/>
      <c r="BTN95" s="214"/>
      <c r="BTO95" s="214"/>
      <c r="BTP95" s="214"/>
      <c r="BTQ95" s="214"/>
      <c r="BTR95" s="214"/>
      <c r="BTS95" s="214"/>
      <c r="BTT95" s="214"/>
      <c r="BTU95" s="214"/>
      <c r="BTV95" s="214"/>
      <c r="BTW95" s="214"/>
      <c r="BTX95" s="214"/>
      <c r="BTY95" s="214"/>
      <c r="BTZ95" s="214"/>
      <c r="BUA95" s="214"/>
      <c r="BUB95" s="214"/>
      <c r="BUC95" s="214"/>
      <c r="BUD95" s="214"/>
      <c r="BUE95" s="214"/>
      <c r="BUF95" s="214"/>
      <c r="BUG95" s="214"/>
      <c r="BUH95" s="214"/>
      <c r="BUI95" s="214"/>
      <c r="BUJ95" s="214"/>
      <c r="BUK95" s="214"/>
      <c r="BUL95" s="214"/>
      <c r="BUM95" s="214"/>
      <c r="BYB95" s="230"/>
      <c r="BYC95" s="230"/>
      <c r="BYD95" s="143"/>
      <c r="BYE95" s="143"/>
      <c r="BYF95" s="143"/>
      <c r="BYG95" s="143"/>
      <c r="BYH95" s="537"/>
      <c r="BYI95" s="537"/>
      <c r="BYJ95" s="537"/>
      <c r="BYK95" s="537"/>
      <c r="BYZ95" s="536"/>
      <c r="BZA95" s="536"/>
      <c r="BZB95" s="536"/>
      <c r="BZC95" s="536"/>
      <c r="BZD95" s="536"/>
      <c r="BZE95" s="536"/>
      <c r="BZF95" s="536"/>
      <c r="BZG95" s="536"/>
      <c r="BZH95" s="536"/>
      <c r="BZI95" s="536"/>
    </row>
    <row r="96" spans="1:1008 1200:2037" s="321" customFormat="1">
      <c r="A96" s="232"/>
      <c r="B96" s="232"/>
      <c r="C96" s="228"/>
      <c r="D96" s="228"/>
      <c r="E96" s="228"/>
      <c r="F96" s="228"/>
      <c r="G96" s="228"/>
      <c r="H96" s="228"/>
      <c r="I96" s="228"/>
      <c r="J96" s="228"/>
      <c r="K96" s="228"/>
      <c r="L96" s="227"/>
      <c r="M96" s="227"/>
      <c r="N96" s="227"/>
      <c r="O96" s="227"/>
      <c r="P96" s="227"/>
      <c r="Q96" s="227"/>
      <c r="R96" s="227"/>
      <c r="S96" s="227"/>
      <c r="T96" s="227"/>
      <c r="U96" s="227"/>
      <c r="V96" s="227"/>
      <c r="W96" s="227"/>
      <c r="X96" s="227"/>
      <c r="Y96" s="227"/>
      <c r="Z96" s="228"/>
      <c r="AA96" s="228"/>
      <c r="AB96" s="228"/>
      <c r="AC96" s="228"/>
      <c r="AD96" s="228"/>
      <c r="AE96" s="311"/>
      <c r="AF96" s="228"/>
      <c r="AG96" s="228"/>
      <c r="AH96" s="228"/>
      <c r="AI96" s="228"/>
      <c r="AJ96" s="228"/>
      <c r="AK96" s="228"/>
      <c r="AL96" s="228"/>
      <c r="AM96" s="228"/>
      <c r="AN96" s="228"/>
      <c r="AO96" s="228"/>
      <c r="AP96" s="228"/>
      <c r="AQ96" s="228"/>
      <c r="AR96" s="228"/>
      <c r="AS96" s="228"/>
      <c r="AT96" s="228"/>
      <c r="AU96" s="228"/>
      <c r="AV96" s="228"/>
      <c r="AW96" s="228"/>
      <c r="AX96" s="228"/>
      <c r="AY96" s="228"/>
      <c r="AZ96" s="228"/>
      <c r="BA96" s="228"/>
      <c r="BB96" s="228"/>
      <c r="BC96" s="228"/>
      <c r="BD96" s="228"/>
      <c r="BE96" s="228"/>
      <c r="BF96" s="228"/>
      <c r="BG96" s="228"/>
      <c r="BH96" s="424"/>
      <c r="BI96" s="424"/>
      <c r="BJ96" s="424"/>
      <c r="BK96" s="424"/>
      <c r="BL96" s="424"/>
      <c r="BM96" s="424"/>
      <c r="BN96" s="424"/>
      <c r="BO96" s="424"/>
      <c r="BP96" s="424"/>
      <c r="BQ96" s="424"/>
      <c r="BR96" s="424"/>
      <c r="BS96" s="424"/>
      <c r="BT96" s="424"/>
      <c r="BU96" s="424"/>
      <c r="BV96" s="424"/>
      <c r="BW96" s="424"/>
      <c r="BX96" s="424"/>
      <c r="BY96" s="424"/>
      <c r="BZ96" s="424"/>
      <c r="CA96" s="424"/>
      <c r="CB96" s="424"/>
      <c r="CC96" s="424"/>
      <c r="CD96" s="424"/>
      <c r="CE96" s="424"/>
      <c r="CF96" s="424"/>
      <c r="CG96" s="424"/>
      <c r="CH96" s="424"/>
      <c r="CI96" s="424"/>
      <c r="CJ96" s="424"/>
      <c r="CK96" s="424"/>
      <c r="CL96" s="424"/>
      <c r="CM96" s="424"/>
      <c r="CN96" s="424"/>
      <c r="CO96" s="424"/>
      <c r="CP96" s="424"/>
      <c r="CQ96" s="424"/>
      <c r="CR96" s="424"/>
      <c r="CS96" s="424"/>
      <c r="CT96" s="424"/>
      <c r="CU96" s="424"/>
      <c r="CV96" s="424"/>
      <c r="CW96" s="424"/>
      <c r="CX96" s="424"/>
      <c r="CY96" s="424"/>
      <c r="CZ96" s="424"/>
      <c r="DA96" s="424"/>
      <c r="DB96" s="424"/>
      <c r="DC96" s="424"/>
      <c r="DD96" s="424"/>
      <c r="DE96" s="424"/>
      <c r="DF96" s="424"/>
      <c r="DG96" s="424"/>
      <c r="DH96" s="424"/>
      <c r="DI96" s="424"/>
      <c r="DJ96" s="424"/>
      <c r="DK96" s="424"/>
      <c r="DL96" s="424"/>
      <c r="DM96" s="424"/>
      <c r="DN96" s="424"/>
      <c r="DO96" s="424"/>
      <c r="DP96" s="424"/>
      <c r="DQ96" s="424"/>
      <c r="DR96" s="424"/>
      <c r="DS96" s="424"/>
      <c r="DT96" s="424"/>
      <c r="DU96" s="424"/>
      <c r="DV96" s="424"/>
      <c r="DW96" s="424"/>
      <c r="DX96" s="424"/>
      <c r="DY96" s="424"/>
      <c r="DZ96" s="424"/>
      <c r="EA96" s="424"/>
      <c r="EB96" s="424"/>
      <c r="EC96" s="424"/>
      <c r="ED96" s="424"/>
      <c r="EE96" s="424"/>
      <c r="EF96" s="424"/>
      <c r="EG96" s="424"/>
      <c r="EH96" s="424"/>
      <c r="EI96" s="424"/>
      <c r="EJ96" s="424"/>
      <c r="EK96" s="424"/>
      <c r="EL96" s="424"/>
      <c r="EM96" s="424"/>
      <c r="EN96" s="424"/>
      <c r="EO96" s="424"/>
      <c r="EP96" s="424"/>
      <c r="EQ96" s="424"/>
      <c r="ER96" s="424"/>
      <c r="ES96" s="424"/>
      <c r="ET96" s="424"/>
      <c r="EU96" s="424"/>
      <c r="EV96" s="424"/>
      <c r="EW96" s="424"/>
      <c r="EX96" s="424"/>
      <c r="EY96" s="424"/>
      <c r="EZ96" s="424"/>
      <c r="FA96" s="424"/>
      <c r="FB96" s="424"/>
      <c r="FC96" s="424"/>
      <c r="FD96" s="424"/>
      <c r="FE96" s="424"/>
      <c r="FF96" s="424"/>
      <c r="FG96" s="424"/>
      <c r="FH96" s="424"/>
      <c r="FI96" s="424"/>
      <c r="FJ96" s="424"/>
      <c r="FK96" s="424"/>
      <c r="FL96" s="424"/>
      <c r="FM96" s="424"/>
      <c r="FN96" s="424"/>
      <c r="FO96" s="21"/>
      <c r="FP96" s="424"/>
      <c r="FQ96" s="4"/>
      <c r="FR96" s="424"/>
      <c r="FS96" s="424"/>
      <c r="FT96" s="424"/>
      <c r="FU96" s="424"/>
      <c r="FV96" s="424"/>
      <c r="FW96" s="424"/>
      <c r="FX96" s="424"/>
      <c r="FY96" s="424"/>
      <c r="FZ96" s="424"/>
      <c r="GA96" s="424"/>
      <c r="GB96" s="424"/>
      <c r="GC96" s="424"/>
      <c r="GD96" s="424"/>
      <c r="GE96" s="424"/>
      <c r="GF96" s="424"/>
      <c r="GG96" s="424"/>
      <c r="GH96" s="424"/>
      <c r="GI96" s="424"/>
      <c r="GJ96" s="424"/>
      <c r="GK96" s="424"/>
      <c r="GL96" s="424"/>
      <c r="GM96" s="424"/>
      <c r="GN96" s="424"/>
      <c r="GO96" s="424"/>
      <c r="GP96" s="424"/>
      <c r="GQ96" s="424"/>
      <c r="GR96" s="424"/>
      <c r="GS96" s="424"/>
      <c r="GT96" s="424"/>
      <c r="GU96" s="424"/>
      <c r="GV96" s="424"/>
      <c r="GW96" s="424"/>
      <c r="GX96" s="424"/>
      <c r="GY96" s="424"/>
      <c r="GZ96" s="424"/>
      <c r="HA96" s="424"/>
      <c r="HB96" s="424"/>
      <c r="HC96" s="424"/>
      <c r="HD96" s="424"/>
      <c r="HE96" s="424"/>
      <c r="HF96" s="424"/>
      <c r="HG96" s="424"/>
      <c r="HH96" s="424"/>
      <c r="HI96" s="424"/>
      <c r="HJ96" s="424"/>
      <c r="HK96" s="424"/>
      <c r="HL96" s="424"/>
      <c r="HM96" s="424"/>
      <c r="HN96" s="424"/>
      <c r="HO96" s="424"/>
      <c r="HP96" s="424"/>
      <c r="HQ96" s="424"/>
      <c r="HR96" s="424"/>
      <c r="HS96" s="424"/>
      <c r="HT96" s="424"/>
      <c r="HU96" s="424"/>
      <c r="HV96" s="424"/>
      <c r="HW96" s="424"/>
      <c r="HX96" s="424"/>
      <c r="HY96" s="424"/>
      <c r="HZ96" s="424"/>
      <c r="IA96" s="424"/>
      <c r="IB96" s="424"/>
      <c r="IC96" s="424"/>
      <c r="ID96" s="424"/>
      <c r="IE96" s="424"/>
      <c r="IF96" s="424"/>
      <c r="IG96" s="424"/>
      <c r="IH96" s="424"/>
      <c r="II96" s="424"/>
      <c r="IJ96" s="424"/>
      <c r="IK96" s="424"/>
      <c r="IL96" s="424"/>
      <c r="IM96" s="424"/>
      <c r="IN96" s="424"/>
      <c r="IO96" s="424"/>
      <c r="IP96" s="424"/>
      <c r="IQ96" s="424"/>
      <c r="IR96" s="424"/>
      <c r="IS96" s="424"/>
      <c r="IT96" s="424"/>
      <c r="IU96" s="424"/>
      <c r="IV96" s="424"/>
      <c r="IW96" s="424"/>
      <c r="IX96" s="424"/>
      <c r="IY96" s="424"/>
      <c r="IZ96" s="424"/>
      <c r="JA96" s="424"/>
      <c r="JB96" s="424"/>
      <c r="JC96" s="424"/>
      <c r="JD96" s="424"/>
      <c r="JE96" s="424"/>
      <c r="JF96" s="424"/>
      <c r="JG96" s="424"/>
      <c r="JH96" s="424"/>
      <c r="JI96" s="424"/>
      <c r="JJ96" s="424"/>
      <c r="JK96" s="424"/>
      <c r="JL96" s="424"/>
      <c r="JM96" s="424"/>
      <c r="JN96" s="424"/>
      <c r="JO96" s="424"/>
      <c r="JP96" s="424"/>
      <c r="JQ96" s="424"/>
      <c r="JR96" s="424"/>
      <c r="JS96" s="424"/>
      <c r="JT96" s="424"/>
      <c r="JU96" s="424"/>
      <c r="JV96" s="424"/>
      <c r="JW96" s="424"/>
      <c r="JX96" s="424"/>
      <c r="JY96" s="424"/>
      <c r="JZ96" s="424"/>
      <c r="KA96" s="424"/>
      <c r="KV96" s="228"/>
      <c r="KW96" s="228"/>
      <c r="KX96" s="228"/>
      <c r="KY96" s="228"/>
      <c r="KZ96" s="228"/>
      <c r="LA96" s="228"/>
      <c r="LB96" s="228"/>
      <c r="LC96" s="228"/>
      <c r="NJ96" s="424"/>
      <c r="NK96" s="424"/>
      <c r="NL96" s="424"/>
      <c r="NM96" s="424"/>
      <c r="NN96" s="424"/>
      <c r="NO96" s="424"/>
      <c r="NP96" s="424"/>
      <c r="NQ96" s="424"/>
      <c r="NR96" s="424"/>
      <c r="NS96" s="424"/>
      <c r="NT96" s="424"/>
      <c r="NU96" s="228"/>
      <c r="NV96" s="228"/>
      <c r="NW96" s="228"/>
      <c r="NX96" s="228"/>
      <c r="NY96" s="228"/>
      <c r="NZ96" s="228"/>
      <c r="OA96" s="228"/>
      <c r="OB96" s="228"/>
      <c r="OC96" s="228"/>
      <c r="OD96" s="228"/>
      <c r="OE96" s="228"/>
      <c r="OF96" s="228"/>
      <c r="OG96" s="228"/>
      <c r="OH96" s="228"/>
      <c r="OI96" s="228"/>
      <c r="OJ96" s="228"/>
      <c r="OK96" s="424"/>
      <c r="OL96" s="424"/>
      <c r="OM96" s="424"/>
      <c r="ON96" s="424"/>
      <c r="OO96" s="424"/>
      <c r="OP96" s="424"/>
      <c r="OQ96" s="424"/>
      <c r="OR96" s="424"/>
      <c r="OS96" s="424"/>
      <c r="OT96" s="424"/>
      <c r="OU96" s="424"/>
      <c r="OV96" s="424"/>
      <c r="OW96" s="424"/>
      <c r="OX96" s="424"/>
      <c r="OY96" s="424"/>
      <c r="OZ96" s="424"/>
      <c r="PA96" s="424"/>
      <c r="PB96" s="424"/>
      <c r="PC96" s="424"/>
      <c r="PD96" s="424"/>
      <c r="PE96" s="424"/>
      <c r="PF96" s="424"/>
      <c r="PG96" s="424"/>
      <c r="PH96" s="424"/>
      <c r="PI96" s="424"/>
      <c r="PJ96" s="424"/>
      <c r="PK96" s="424"/>
      <c r="PL96" s="424"/>
      <c r="PM96" s="424"/>
      <c r="PN96" s="424"/>
      <c r="PO96" s="424"/>
      <c r="PP96" s="424"/>
      <c r="PQ96" s="424"/>
      <c r="PR96" s="424"/>
      <c r="PS96" s="424"/>
      <c r="PT96" s="424"/>
      <c r="PU96" s="424"/>
      <c r="PV96" s="424"/>
      <c r="PW96" s="424"/>
      <c r="PX96" s="424"/>
      <c r="PY96" s="424"/>
      <c r="PZ96" s="424"/>
      <c r="QA96" s="424"/>
      <c r="QB96" s="424"/>
      <c r="QC96" s="424"/>
      <c r="QD96" s="424"/>
      <c r="QE96" s="424"/>
      <c r="QF96" s="424"/>
      <c r="QG96" s="424"/>
      <c r="QH96" s="424"/>
      <c r="QI96" s="424"/>
      <c r="QJ96" s="424"/>
      <c r="QK96" s="424"/>
      <c r="QL96" s="424"/>
      <c r="QM96" s="424"/>
      <c r="QN96" s="424"/>
      <c r="QO96" s="424"/>
      <c r="QP96" s="424"/>
      <c r="QQ96" s="424"/>
      <c r="QR96" s="424"/>
      <c r="QS96" s="424"/>
      <c r="QT96" s="424"/>
      <c r="QU96" s="424"/>
      <c r="QV96" s="424"/>
      <c r="QW96" s="424"/>
      <c r="QX96" s="424"/>
      <c r="QY96" s="424"/>
      <c r="QZ96" s="424"/>
      <c r="RA96" s="424"/>
      <c r="RB96" s="424"/>
      <c r="RC96" s="424"/>
      <c r="RD96" s="424"/>
      <c r="RE96" s="424"/>
      <c r="RF96" s="424"/>
      <c r="RG96" s="424"/>
      <c r="RH96" s="424"/>
      <c r="RI96" s="424"/>
      <c r="RJ96" s="424"/>
      <c r="RK96" s="424"/>
      <c r="RL96" s="424"/>
      <c r="RM96" s="424"/>
      <c r="RN96" s="424"/>
      <c r="RO96" s="424"/>
      <c r="RP96" s="424"/>
      <c r="RQ96" s="424"/>
      <c r="RR96" s="424"/>
      <c r="RS96" s="424"/>
      <c r="RT96" s="424"/>
      <c r="RU96" s="424"/>
      <c r="RV96" s="424"/>
      <c r="RW96" s="424"/>
      <c r="RX96" s="424"/>
      <c r="RY96" s="424"/>
      <c r="RZ96" s="424"/>
      <c r="SA96" s="424"/>
      <c r="SB96" s="424"/>
      <c r="SC96" s="424"/>
      <c r="SD96" s="424"/>
      <c r="SE96" s="424"/>
      <c r="SF96" s="424"/>
      <c r="SG96" s="424"/>
      <c r="SH96" s="424"/>
      <c r="SI96" s="424"/>
      <c r="SJ96" s="424"/>
      <c r="SK96" s="424"/>
      <c r="SL96" s="424"/>
      <c r="SM96" s="424"/>
      <c r="SN96" s="424"/>
      <c r="SO96" s="424"/>
      <c r="SP96" s="424"/>
      <c r="SQ96" s="424"/>
      <c r="SR96" s="424"/>
      <c r="SS96" s="424"/>
      <c r="ST96" s="424"/>
      <c r="SU96" s="424"/>
      <c r="SV96" s="424"/>
      <c r="SW96" s="424"/>
      <c r="SX96" s="424"/>
      <c r="SY96" s="424"/>
      <c r="SZ96" s="424"/>
      <c r="TA96" s="424"/>
      <c r="TB96" s="424"/>
      <c r="TC96" s="424"/>
      <c r="TD96" s="424"/>
      <c r="TE96" s="424"/>
      <c r="TF96" s="424"/>
      <c r="TG96" s="424"/>
      <c r="TH96" s="424"/>
      <c r="TI96" s="424"/>
      <c r="TJ96" s="424"/>
      <c r="TK96" s="424"/>
      <c r="TL96" s="424"/>
      <c r="TM96" s="424"/>
      <c r="TN96" s="424"/>
      <c r="TO96" s="424"/>
      <c r="TP96" s="424"/>
      <c r="TQ96" s="424"/>
      <c r="TR96" s="424"/>
      <c r="TS96" s="424"/>
      <c r="TT96" s="424"/>
      <c r="TU96" s="424"/>
      <c r="TV96" s="424"/>
      <c r="TW96" s="424"/>
      <c r="TX96" s="424"/>
      <c r="TY96" s="424"/>
      <c r="TZ96" s="424"/>
      <c r="UA96" s="424"/>
      <c r="UB96" s="424"/>
      <c r="UC96" s="424"/>
      <c r="UD96" s="424"/>
      <c r="UE96" s="424"/>
      <c r="UF96" s="424"/>
      <c r="UG96" s="424"/>
      <c r="UH96" s="424"/>
      <c r="UI96" s="424"/>
      <c r="UJ96" s="424"/>
      <c r="UK96" s="424"/>
      <c r="UL96" s="424"/>
      <c r="UM96" s="424"/>
      <c r="UN96" s="424"/>
      <c r="UO96" s="424"/>
      <c r="UP96" s="424"/>
      <c r="UQ96" s="424"/>
      <c r="UR96" s="424"/>
      <c r="US96" s="424"/>
      <c r="UT96" s="424"/>
      <c r="UU96" s="424"/>
      <c r="UV96" s="424"/>
      <c r="UW96" s="424"/>
      <c r="UX96" s="424"/>
      <c r="UY96" s="424"/>
      <c r="UZ96" s="424"/>
      <c r="VA96" s="424"/>
      <c r="VB96" s="424"/>
      <c r="VC96" s="424"/>
      <c r="VD96" s="424"/>
      <c r="VE96" s="424"/>
      <c r="VF96" s="424"/>
      <c r="VG96" s="424"/>
      <c r="VH96" s="424"/>
      <c r="VI96" s="424"/>
      <c r="VJ96" s="424"/>
      <c r="VK96" s="424"/>
      <c r="VL96" s="424"/>
      <c r="VM96" s="424"/>
      <c r="VN96" s="424"/>
      <c r="VO96" s="424"/>
      <c r="VP96" s="424"/>
      <c r="VQ96" s="424"/>
      <c r="VR96" s="424"/>
      <c r="VS96" s="424"/>
      <c r="VT96" s="424"/>
      <c r="VU96" s="424"/>
      <c r="VV96" s="424"/>
      <c r="VW96" s="424"/>
      <c r="VX96" s="424"/>
      <c r="VY96" s="424"/>
      <c r="VZ96" s="424"/>
      <c r="WA96" s="424"/>
      <c r="WB96" s="424"/>
      <c r="WC96" s="424"/>
      <c r="WD96" s="424"/>
      <c r="WE96" s="424"/>
      <c r="WF96" s="424"/>
      <c r="WG96" s="424"/>
      <c r="WH96" s="424"/>
      <c r="WI96" s="424"/>
      <c r="WJ96" s="424"/>
      <c r="WK96" s="424"/>
      <c r="WL96" s="424"/>
      <c r="WM96" s="424"/>
      <c r="WN96" s="424"/>
      <c r="WO96" s="424"/>
      <c r="WP96" s="424"/>
      <c r="WQ96" s="424"/>
      <c r="WR96" s="424"/>
      <c r="WS96" s="424"/>
      <c r="WT96" s="424"/>
      <c r="WU96" s="424"/>
      <c r="WV96" s="424"/>
      <c r="WW96" s="424"/>
      <c r="WX96" s="424"/>
      <c r="WY96" s="424"/>
      <c r="WZ96" s="424"/>
      <c r="XA96" s="424"/>
      <c r="XB96" s="424"/>
      <c r="XC96" s="534"/>
      <c r="XD96" s="534"/>
      <c r="XE96" s="534"/>
      <c r="XF96" s="534"/>
      <c r="XG96" s="534"/>
      <c r="XH96" s="534"/>
      <c r="XI96" s="534"/>
      <c r="XJ96" s="534"/>
      <c r="XK96" s="534"/>
      <c r="XL96" s="534"/>
      <c r="XM96" s="534"/>
      <c r="XN96" s="534"/>
      <c r="XO96" s="534"/>
      <c r="XP96" s="534"/>
      <c r="XQ96" s="534"/>
      <c r="XR96" s="534"/>
      <c r="XS96" s="534"/>
      <c r="XT96" s="534"/>
      <c r="XU96" s="534"/>
      <c r="XV96" s="534"/>
      <c r="XW96" s="534"/>
      <c r="XX96" s="534"/>
      <c r="XY96" s="534"/>
      <c r="XZ96" s="534"/>
      <c r="YA96" s="534"/>
      <c r="YB96" s="534"/>
      <c r="YC96" s="534"/>
      <c r="YD96" s="534"/>
      <c r="YE96" s="534"/>
      <c r="YF96" s="534"/>
      <c r="YG96" s="534"/>
      <c r="YH96" s="534"/>
      <c r="YI96" s="534"/>
      <c r="YJ96" s="534"/>
      <c r="YK96" s="534"/>
      <c r="YL96" s="534"/>
      <c r="YM96" s="534"/>
      <c r="YN96" s="534"/>
      <c r="YO96" s="534"/>
      <c r="YP96" s="534"/>
      <c r="YQ96" s="534"/>
      <c r="YR96" s="534"/>
      <c r="YS96" s="534"/>
      <c r="YT96" s="534"/>
      <c r="YU96" s="534"/>
      <c r="YV96" s="534"/>
      <c r="YW96" s="534"/>
      <c r="YX96" s="534"/>
      <c r="YY96" s="534"/>
      <c r="YZ96" s="534"/>
      <c r="ZA96" s="534"/>
      <c r="ZB96" s="534"/>
      <c r="ZC96" s="534"/>
      <c r="ZD96" s="534"/>
      <c r="ZE96" s="534"/>
      <c r="ZF96" s="534"/>
      <c r="ZG96" s="534"/>
      <c r="ZH96" s="534"/>
      <c r="ZI96" s="534"/>
      <c r="ZJ96" s="535"/>
      <c r="ZK96" s="424"/>
      <c r="ZL96" s="424"/>
      <c r="ZM96" s="424"/>
      <c r="ZN96" s="424"/>
      <c r="AAR96" s="229"/>
      <c r="AAS96" s="229"/>
      <c r="AAT96" s="229"/>
      <c r="AAU96" s="229"/>
      <c r="AAV96" s="229"/>
      <c r="ACI96" s="534"/>
      <c r="ACJ96" s="534"/>
      <c r="ACK96" s="534"/>
      <c r="ACL96" s="534"/>
      <c r="ACM96" s="534"/>
      <c r="ACN96" s="534"/>
      <c r="ACO96" s="534"/>
      <c r="ACP96" s="534"/>
      <c r="ACQ96" s="534"/>
      <c r="ACR96" s="534"/>
      <c r="ACS96" s="534"/>
      <c r="ACT96" s="534"/>
      <c r="ACU96" s="534"/>
      <c r="ACV96" s="534"/>
      <c r="ACW96" s="534"/>
      <c r="ACX96" s="534"/>
      <c r="ACY96" s="534"/>
      <c r="ACZ96" s="534"/>
      <c r="ADA96" s="534"/>
      <c r="ADB96" s="534"/>
      <c r="ADC96" s="534"/>
      <c r="ADD96" s="534"/>
      <c r="ADE96" s="534"/>
      <c r="ADF96" s="534"/>
      <c r="ADG96" s="534"/>
      <c r="ADH96" s="534"/>
      <c r="ADI96" s="534"/>
      <c r="ADJ96" s="534"/>
      <c r="AEP96" s="424"/>
      <c r="AEQ96" s="424"/>
      <c r="AER96" s="424"/>
      <c r="AES96" s="424"/>
      <c r="AET96" s="424"/>
      <c r="AEU96" s="424"/>
      <c r="AEV96" s="424"/>
      <c r="AEW96" s="424"/>
      <c r="AEX96" s="424"/>
      <c r="AEY96" s="536"/>
      <c r="AEZ96" s="536"/>
      <c r="AFA96" s="536"/>
      <c r="AFB96" s="536"/>
      <c r="AFC96" s="232"/>
      <c r="AFD96" s="232"/>
      <c r="AFE96" s="232"/>
      <c r="AFF96" s="232"/>
      <c r="AFG96" s="232"/>
      <c r="AFH96" s="232"/>
      <c r="AFI96" s="232"/>
      <c r="AFJ96" s="232"/>
      <c r="AGN96" s="214"/>
      <c r="AGO96" s="214"/>
      <c r="AGP96" s="214"/>
      <c r="AGQ96" s="58"/>
      <c r="AGR96" s="58"/>
      <c r="AIX96" s="214"/>
      <c r="AIY96" s="214"/>
      <c r="AIZ96" s="214"/>
      <c r="AJA96" s="214"/>
      <c r="AJB96" s="214"/>
      <c r="AJC96" s="214"/>
      <c r="AJD96" s="214"/>
      <c r="AJE96" s="214"/>
      <c r="AJF96" s="214"/>
      <c r="AJG96" s="214"/>
      <c r="AJH96" s="214"/>
      <c r="AJI96" s="214"/>
      <c r="AJJ96" s="214"/>
      <c r="AJK96" s="214"/>
      <c r="AJL96" s="214"/>
      <c r="AJM96" s="214"/>
      <c r="AJN96" s="214"/>
      <c r="AJO96" s="214"/>
      <c r="AJP96" s="214"/>
      <c r="AJQ96" s="214"/>
      <c r="AJR96" s="214"/>
      <c r="AJS96" s="214"/>
      <c r="AJT96" s="214"/>
      <c r="AJU96" s="214"/>
      <c r="AJV96" s="214"/>
      <c r="AJW96" s="214"/>
      <c r="AJX96" s="214"/>
      <c r="AJY96" s="214"/>
      <c r="AJZ96" s="214"/>
      <c r="AKA96" s="214"/>
      <c r="AKB96" s="214"/>
      <c r="AKC96" s="214"/>
      <c r="AKI96" s="214"/>
      <c r="AKJ96" s="214"/>
      <c r="AKK96" s="214"/>
      <c r="AKL96" s="214"/>
      <c r="AKM96" s="214"/>
      <c r="AKN96" s="214"/>
      <c r="AKO96" s="214"/>
      <c r="AKP96" s="214"/>
      <c r="AKQ96" s="214"/>
      <c r="AKR96" s="214"/>
      <c r="AKS96" s="214"/>
      <c r="AKT96" s="214"/>
      <c r="AKY96" s="232"/>
      <c r="AKZ96" s="232"/>
      <c r="ALA96" s="232"/>
      <c r="ALB96" s="232"/>
      <c r="ALG96" s="537"/>
      <c r="ALH96" s="537"/>
      <c r="ALI96" s="537"/>
      <c r="ALJ96" s="537"/>
      <c r="ALK96" s="537"/>
      <c r="ALL96" s="537"/>
      <c r="ALM96" s="537"/>
      <c r="ALN96" s="537"/>
      <c r="ALO96" s="537"/>
      <c r="ALP96" s="537"/>
      <c r="ALQ96" s="537"/>
      <c r="ALR96" s="537"/>
      <c r="ALS96" s="537"/>
      <c r="ALT96" s="537"/>
      <c r="ATD96" s="214"/>
      <c r="ATE96" s="214"/>
      <c r="ATF96" s="214"/>
      <c r="ATG96" s="214"/>
      <c r="ATH96" s="214"/>
      <c r="ATI96" s="214"/>
      <c r="ATJ96" s="214"/>
      <c r="ATK96" s="214"/>
      <c r="ATL96" s="214"/>
      <c r="ATM96" s="214"/>
      <c r="ATN96" s="214"/>
      <c r="ATO96" s="214"/>
      <c r="ATP96" s="214"/>
      <c r="ATQ96" s="214"/>
      <c r="ATR96" s="214"/>
      <c r="ATS96" s="214"/>
      <c r="ATT96" s="214"/>
      <c r="ATU96" s="214"/>
      <c r="ATV96" s="214"/>
      <c r="ATW96" s="424"/>
      <c r="ATX96" s="424"/>
      <c r="ATY96" s="424"/>
      <c r="ATZ96" s="424"/>
      <c r="AUA96" s="424"/>
      <c r="AUB96" s="424"/>
      <c r="AUC96" s="424"/>
      <c r="AUD96" s="424"/>
      <c r="AUE96" s="424"/>
      <c r="AUF96" s="424"/>
      <c r="AUG96" s="424"/>
      <c r="AUH96" s="424"/>
      <c r="AUI96" s="424"/>
      <c r="AUJ96" s="424"/>
      <c r="AUK96" s="214"/>
      <c r="AUL96" s="214"/>
      <c r="AUM96" s="214"/>
      <c r="AUN96" s="214"/>
      <c r="AUO96" s="214"/>
      <c r="AUP96" s="214"/>
      <c r="AUQ96" s="214"/>
      <c r="AUR96" s="214"/>
      <c r="AUS96" s="214"/>
      <c r="AUT96" s="214"/>
      <c r="AUU96" s="214"/>
      <c r="AUV96" s="214"/>
      <c r="AUW96" s="214"/>
      <c r="AUX96" s="214"/>
      <c r="AUY96" s="214"/>
      <c r="AUZ96" s="214"/>
      <c r="AVA96" s="214"/>
      <c r="AVB96" s="214"/>
      <c r="AVC96" s="214"/>
      <c r="AVD96" s="214"/>
      <c r="AVE96" s="214"/>
      <c r="AVF96" s="214"/>
      <c r="AVG96" s="214"/>
      <c r="AVH96" s="214"/>
      <c r="AVI96" s="214"/>
      <c r="AVJ96" s="214"/>
      <c r="AVK96" s="214"/>
      <c r="AVL96" s="214"/>
      <c r="AVM96" s="214"/>
      <c r="AVN96" s="214"/>
      <c r="AVO96" s="214"/>
      <c r="AVP96" s="214"/>
      <c r="AVQ96" s="214"/>
      <c r="AVR96" s="214"/>
      <c r="AVS96" s="214"/>
      <c r="AVT96" s="214"/>
      <c r="AVU96" s="214"/>
      <c r="AVV96" s="214"/>
      <c r="AVW96" s="214"/>
      <c r="AVX96" s="214"/>
      <c r="AVY96" s="214"/>
      <c r="AVZ96" s="214"/>
      <c r="AWA96" s="214"/>
      <c r="AWB96" s="214"/>
      <c r="AWC96" s="214"/>
      <c r="AWD96" s="214"/>
      <c r="AWE96" s="214"/>
      <c r="AWF96" s="214"/>
      <c r="AWG96" s="214"/>
      <c r="AWH96" s="214"/>
      <c r="AWI96" s="214"/>
      <c r="AWJ96" s="214"/>
      <c r="AWK96" s="214"/>
      <c r="AWL96" s="214"/>
      <c r="AWM96" s="214"/>
      <c r="AWN96" s="214"/>
      <c r="AWO96" s="214"/>
      <c r="AWP96" s="214"/>
      <c r="AWQ96" s="214"/>
      <c r="AWR96" s="214"/>
      <c r="AWS96" s="214"/>
      <c r="AWT96" s="214"/>
      <c r="AWU96" s="214"/>
      <c r="AWV96" s="214"/>
      <c r="AWW96" s="214"/>
      <c r="AWX96" s="214"/>
      <c r="AWY96" s="214"/>
      <c r="AWZ96" s="214"/>
      <c r="AXA96" s="214"/>
      <c r="AXB96" s="214"/>
      <c r="AXC96" s="214"/>
      <c r="AXD96" s="214"/>
      <c r="AXE96" s="214"/>
      <c r="AXF96" s="214"/>
      <c r="AXG96" s="214"/>
      <c r="AXH96" s="214"/>
      <c r="AXI96" s="214"/>
      <c r="AXJ96" s="214"/>
      <c r="AXK96" s="214"/>
      <c r="AXL96" s="214"/>
      <c r="AXM96" s="214"/>
      <c r="AXN96" s="214"/>
      <c r="AXO96" s="214"/>
      <c r="AXP96" s="214"/>
      <c r="AXQ96" s="214"/>
      <c r="AXR96" s="214"/>
      <c r="AXS96" s="214"/>
      <c r="AXT96" s="214"/>
      <c r="AXU96" s="214"/>
      <c r="AXV96" s="214"/>
      <c r="AXW96" s="214"/>
      <c r="AXX96" s="214"/>
      <c r="AXY96" s="214"/>
      <c r="AXZ96" s="214"/>
      <c r="AYA96" s="214"/>
      <c r="AYB96" s="214"/>
      <c r="AYC96" s="214"/>
      <c r="AYD96" s="214"/>
      <c r="AYE96" s="214"/>
      <c r="AYF96" s="214"/>
      <c r="AYG96" s="214"/>
      <c r="AYH96" s="214"/>
      <c r="AYI96" s="214"/>
      <c r="AYJ96" s="214"/>
      <c r="AYK96" s="214"/>
      <c r="AYL96" s="214"/>
      <c r="AYM96" s="214"/>
      <c r="AYN96" s="214"/>
      <c r="AYO96" s="214"/>
      <c r="AYP96" s="214"/>
      <c r="AYQ96" s="214"/>
      <c r="AYR96" s="214"/>
      <c r="AYS96" s="214"/>
      <c r="AYT96" s="214"/>
      <c r="AYU96" s="214"/>
      <c r="AYV96" s="214"/>
      <c r="AYW96" s="214"/>
      <c r="AYX96" s="214"/>
      <c r="AYY96" s="214"/>
      <c r="AYZ96" s="214"/>
      <c r="AZA96" s="214"/>
      <c r="AZB96" s="214"/>
      <c r="AZC96" s="214"/>
      <c r="AZD96" s="214"/>
      <c r="AZE96" s="214"/>
      <c r="AZF96" s="214"/>
      <c r="AZG96" s="214"/>
      <c r="AZH96" s="214"/>
      <c r="AZI96" s="214"/>
      <c r="AZJ96" s="214"/>
      <c r="AZK96" s="214"/>
      <c r="AZL96" s="214"/>
      <c r="AZM96" s="214"/>
      <c r="AZN96" s="214"/>
      <c r="AZO96" s="214"/>
      <c r="AZP96" s="214"/>
      <c r="AZQ96" s="214"/>
      <c r="AZR96" s="214"/>
      <c r="AZS96" s="214"/>
      <c r="AZT96" s="214"/>
      <c r="AZU96" s="214"/>
      <c r="AZV96" s="214"/>
      <c r="AZW96" s="214"/>
      <c r="AZX96" s="214"/>
      <c r="AZY96" s="214"/>
      <c r="AZZ96" s="214"/>
      <c r="BAA96" s="214"/>
      <c r="BAB96" s="214"/>
      <c r="BAC96" s="214"/>
      <c r="BAD96" s="214"/>
      <c r="BAE96" s="214"/>
      <c r="BAF96" s="214"/>
      <c r="BAG96" s="214"/>
      <c r="BAH96" s="214"/>
      <c r="BAI96" s="214"/>
      <c r="BAJ96" s="214"/>
      <c r="BAK96" s="214"/>
      <c r="BAL96" s="214"/>
      <c r="BAM96" s="214"/>
      <c r="BAN96" s="214"/>
      <c r="BAO96" s="214"/>
      <c r="BAP96" s="214"/>
      <c r="BAQ96" s="214"/>
      <c r="BAR96" s="214"/>
      <c r="BAS96" s="214"/>
      <c r="BAT96" s="214"/>
      <c r="BAU96" s="214"/>
      <c r="BAV96" s="214"/>
      <c r="BAW96" s="214"/>
      <c r="BAX96" s="214"/>
      <c r="BAY96" s="214"/>
      <c r="BAZ96" s="214"/>
      <c r="BBA96" s="214"/>
      <c r="BBB96" s="214"/>
      <c r="BBC96" s="214"/>
      <c r="BBD96" s="214"/>
      <c r="BBE96" s="214"/>
      <c r="BBF96" s="214"/>
      <c r="BBG96" s="214"/>
      <c r="BBH96" s="214"/>
      <c r="BBI96" s="214"/>
      <c r="BBJ96" s="214"/>
      <c r="BBK96" s="214"/>
      <c r="BBL96" s="214"/>
      <c r="BBM96" s="214"/>
      <c r="BBN96" s="214"/>
      <c r="BBO96" s="214"/>
      <c r="BBP96" s="214"/>
      <c r="BBQ96" s="214"/>
      <c r="BBR96" s="214"/>
      <c r="BBS96" s="214"/>
      <c r="BBT96" s="214"/>
      <c r="BBU96" s="214"/>
      <c r="BBV96" s="214"/>
      <c r="BBW96" s="214"/>
      <c r="BBX96" s="214"/>
      <c r="BBY96" s="214"/>
      <c r="BBZ96" s="214"/>
      <c r="BCA96" s="214"/>
      <c r="BCB96" s="214"/>
      <c r="BCC96" s="214"/>
      <c r="BCD96" s="214"/>
      <c r="BCE96" s="214"/>
      <c r="BCF96" s="214"/>
      <c r="BCG96" s="214"/>
      <c r="BCH96" s="214"/>
      <c r="BCI96" s="214"/>
      <c r="BCJ96" s="214"/>
      <c r="BCK96" s="214"/>
      <c r="BCL96" s="214"/>
      <c r="BCM96" s="214"/>
      <c r="BCN96" s="214"/>
      <c r="BCO96" s="214"/>
      <c r="BCP96" s="214"/>
      <c r="BCQ96" s="214"/>
      <c r="BCR96" s="214"/>
      <c r="BCS96" s="214"/>
      <c r="BCT96" s="214"/>
      <c r="BCU96" s="214"/>
      <c r="BCV96" s="214"/>
      <c r="BCW96" s="214"/>
      <c r="BCX96" s="214"/>
      <c r="BCY96" s="214"/>
      <c r="BCZ96" s="214"/>
      <c r="BDA96" s="214"/>
      <c r="BDB96" s="214"/>
      <c r="BDC96" s="214"/>
      <c r="BDD96" s="214"/>
      <c r="BDE96" s="214"/>
      <c r="BDF96" s="214"/>
      <c r="BDG96" s="214"/>
      <c r="BDH96" s="214"/>
      <c r="BDI96" s="214"/>
      <c r="BDJ96" s="214"/>
      <c r="BDK96" s="214"/>
      <c r="BDL96" s="214"/>
      <c r="BDM96" s="214"/>
      <c r="BDN96" s="214"/>
      <c r="BDO96" s="214"/>
      <c r="BDP96" s="214"/>
      <c r="BDQ96" s="214"/>
      <c r="BDR96" s="214"/>
      <c r="BDS96" s="214"/>
      <c r="BDT96" s="214"/>
      <c r="BDU96" s="214"/>
      <c r="BDV96" s="214"/>
      <c r="BDW96" s="214"/>
      <c r="BDX96" s="214"/>
      <c r="BDY96" s="214"/>
      <c r="BDZ96" s="214"/>
      <c r="BEA96" s="214"/>
      <c r="BEB96" s="214"/>
      <c r="BEC96" s="214"/>
      <c r="BED96" s="214"/>
      <c r="BEE96" s="214"/>
      <c r="BEF96" s="214"/>
      <c r="BEG96" s="214"/>
      <c r="BEH96" s="214"/>
      <c r="BEI96" s="214"/>
      <c r="BEJ96" s="214"/>
      <c r="BEK96" s="214"/>
      <c r="BEL96" s="214"/>
      <c r="BEM96" s="214"/>
      <c r="BEN96" s="214"/>
      <c r="BEO96" s="214"/>
      <c r="BEP96" s="214"/>
      <c r="BEQ96" s="214"/>
      <c r="BER96" s="214"/>
      <c r="BES96" s="214"/>
      <c r="BET96" s="214"/>
      <c r="BEU96" s="214"/>
      <c r="BEV96" s="214"/>
      <c r="BEW96" s="214"/>
      <c r="BEX96" s="214"/>
      <c r="BEY96" s="214"/>
      <c r="BEZ96" s="214"/>
      <c r="BFA96" s="214"/>
      <c r="BFB96" s="214"/>
      <c r="BFC96" s="214"/>
      <c r="BFD96" s="214"/>
      <c r="BFE96" s="214"/>
      <c r="BFF96" s="214"/>
      <c r="BFG96" s="214"/>
      <c r="BFH96" s="214"/>
      <c r="BFI96" s="214"/>
      <c r="BFJ96" s="214"/>
      <c r="BFK96" s="214"/>
      <c r="BFL96" s="214"/>
      <c r="BFM96" s="214"/>
      <c r="BFN96" s="214"/>
      <c r="BFO96" s="214"/>
      <c r="BFP96" s="214"/>
      <c r="BFQ96" s="214"/>
      <c r="BFR96" s="214"/>
      <c r="BFS96" s="214"/>
      <c r="BFT96" s="214"/>
      <c r="BFU96" s="214"/>
      <c r="BFV96" s="214"/>
      <c r="BFW96" s="214"/>
      <c r="BFX96" s="214"/>
      <c r="BFY96" s="214"/>
      <c r="BFZ96" s="214"/>
      <c r="BGA96" s="214"/>
      <c r="BGB96" s="214"/>
      <c r="BGC96" s="214"/>
      <c r="BGD96" s="214"/>
      <c r="BGE96" s="214"/>
      <c r="BGF96" s="214"/>
      <c r="BGG96" s="214"/>
      <c r="BGH96" s="214"/>
      <c r="BGI96" s="214"/>
      <c r="BGJ96" s="214"/>
      <c r="BGK96" s="214"/>
      <c r="BGL96" s="214"/>
      <c r="BGM96" s="214"/>
      <c r="BGN96" s="214"/>
      <c r="BGO96" s="214"/>
      <c r="BGP96" s="214"/>
      <c r="BGQ96" s="214"/>
      <c r="BGR96" s="214"/>
      <c r="BGS96" s="214"/>
      <c r="BGT96" s="214"/>
      <c r="BGU96" s="214"/>
      <c r="BGV96" s="214"/>
      <c r="BGW96" s="214"/>
      <c r="BGX96" s="214"/>
      <c r="BGY96" s="214"/>
      <c r="BGZ96" s="214"/>
      <c r="BHA96" s="214"/>
      <c r="BHB96" s="214"/>
      <c r="BLM96" s="424"/>
      <c r="BLN96" s="424"/>
      <c r="BLO96" s="424"/>
      <c r="BLP96" s="424"/>
      <c r="BLQ96" s="424"/>
      <c r="BLR96" s="424"/>
      <c r="BLS96" s="424"/>
      <c r="BLT96" s="424"/>
      <c r="BLU96" s="424"/>
      <c r="BLV96" s="424"/>
      <c r="BLW96" s="424"/>
      <c r="BLX96" s="424"/>
      <c r="BLY96" s="424"/>
      <c r="BLZ96" s="424"/>
      <c r="BMA96" s="424"/>
      <c r="BMB96" s="424"/>
      <c r="BMC96" s="424"/>
      <c r="BMD96" s="424"/>
      <c r="BME96" s="424"/>
      <c r="BMF96" s="424"/>
      <c r="BSL96" s="228"/>
      <c r="BSM96" s="228"/>
      <c r="BSN96" s="536"/>
      <c r="BSO96" s="536"/>
      <c r="BSP96" s="536"/>
      <c r="BSQ96" s="536"/>
      <c r="BSR96" s="536"/>
      <c r="BSS96" s="536"/>
      <c r="BST96" s="536"/>
      <c r="BSU96" s="536"/>
      <c r="BSV96" s="536"/>
      <c r="BSW96" s="536"/>
      <c r="BTN96" s="214"/>
      <c r="BTO96" s="214"/>
      <c r="BTP96" s="214"/>
      <c r="BTQ96" s="214"/>
      <c r="BTR96" s="214"/>
      <c r="BTS96" s="214"/>
      <c r="BTT96" s="214"/>
      <c r="BTU96" s="214"/>
      <c r="BTV96" s="214"/>
      <c r="BTW96" s="214"/>
      <c r="BTX96" s="214"/>
      <c r="BTY96" s="214"/>
      <c r="BTZ96" s="214"/>
      <c r="BUA96" s="214"/>
      <c r="BUB96" s="214"/>
      <c r="BUC96" s="214"/>
      <c r="BUD96" s="214"/>
      <c r="BUE96" s="214"/>
      <c r="BUF96" s="214"/>
      <c r="BUG96" s="214"/>
      <c r="BUH96" s="214"/>
      <c r="BUI96" s="214"/>
      <c r="BUJ96" s="214"/>
      <c r="BUK96" s="214"/>
      <c r="BUL96" s="214"/>
      <c r="BUM96" s="214"/>
      <c r="BYB96" s="230"/>
      <c r="BYC96" s="230"/>
      <c r="BYD96" s="143"/>
      <c r="BYE96" s="143"/>
      <c r="BYF96" s="143"/>
      <c r="BYG96" s="143"/>
      <c r="BYH96" s="537"/>
      <c r="BYI96" s="537"/>
      <c r="BYJ96" s="537"/>
      <c r="BYK96" s="537"/>
      <c r="BYZ96" s="536"/>
      <c r="BZA96" s="536"/>
      <c r="BZB96" s="536"/>
      <c r="BZC96" s="536"/>
      <c r="BZD96" s="536"/>
      <c r="BZE96" s="536"/>
      <c r="BZF96" s="536"/>
      <c r="BZG96" s="536"/>
      <c r="BZH96" s="536"/>
      <c r="BZI96" s="536"/>
    </row>
  </sheetData>
  <mergeCells count="3848">
    <mergeCell ref="BFL1:BFM1"/>
    <mergeCell ref="BFH1:BFI1"/>
    <mergeCell ref="AAW1:ABG1"/>
    <mergeCell ref="ABM23:ABM24"/>
    <mergeCell ref="ZS1:AAV1"/>
    <mergeCell ref="AEP1:AEX1"/>
    <mergeCell ref="ACI1:ADJ1"/>
    <mergeCell ref="ADW26:AEF26"/>
    <mergeCell ref="NU1:OJ1"/>
    <mergeCell ref="BFY1:BGM1"/>
    <mergeCell ref="BFY2:BGH2"/>
    <mergeCell ref="BGI2:BGM2"/>
    <mergeCell ref="BFY3:BGC4"/>
    <mergeCell ref="BGD3:BGH4"/>
    <mergeCell ref="BGI3:BGM4"/>
    <mergeCell ref="AHL4:AHM4"/>
    <mergeCell ref="BHL10:BHM10"/>
    <mergeCell ref="BHL11:BHM11"/>
    <mergeCell ref="ATH1:ATJ1"/>
    <mergeCell ref="AFY1:AGL1"/>
    <mergeCell ref="AFT1:AFX1"/>
    <mergeCell ref="AAP5:AAQ5"/>
    <mergeCell ref="RA2:RB4"/>
    <mergeCell ref="RW2:RX4"/>
    <mergeCell ref="OM3:ON4"/>
    <mergeCell ref="OQ3:OR4"/>
    <mergeCell ref="SK2:SN4"/>
    <mergeCell ref="ALU1:AND1"/>
    <mergeCell ref="APC4:APC5"/>
    <mergeCell ref="AGS1:AHM1"/>
    <mergeCell ref="ANE1:ANL1"/>
    <mergeCell ref="AOK1:APF1"/>
    <mergeCell ref="ATD1:ATG1"/>
    <mergeCell ref="BFJ1:BFK1"/>
    <mergeCell ref="ACI26:ADJ26"/>
    <mergeCell ref="ZS25:AAV25"/>
    <mergeCell ref="ABP23:ABP24"/>
    <mergeCell ref="VK4:VL4"/>
    <mergeCell ref="VM4:VN4"/>
    <mergeCell ref="ABF4:ABF5"/>
    <mergeCell ref="ADK1:ADP1"/>
    <mergeCell ref="ADK2:ADM2"/>
    <mergeCell ref="ADN2:ADP2"/>
    <mergeCell ref="ADK3:ADK5"/>
    <mergeCell ref="ABG4:ABG5"/>
    <mergeCell ref="ABT3:ABT5"/>
    <mergeCell ref="ABV3:ABV5"/>
    <mergeCell ref="ABW25:ACH25"/>
    <mergeCell ref="ABW26:ACH26"/>
    <mergeCell ref="ADQ1:ADS1"/>
    <mergeCell ref="ADW1:AEF1"/>
    <mergeCell ref="ABH1:ABS1"/>
    <mergeCell ref="ABW23:ABW24"/>
    <mergeCell ref="ABW3:ABW4"/>
    <mergeCell ref="ABY3:ABY4"/>
    <mergeCell ref="ABW1:ACH1"/>
    <mergeCell ref="ACD4:ACD5"/>
    <mergeCell ref="ACF4:ACF5"/>
    <mergeCell ref="ABX4:ABX5"/>
    <mergeCell ref="ADQ2:ADS2"/>
    <mergeCell ref="ABT2:ABV2"/>
    <mergeCell ref="ABP4:ABP5"/>
    <mergeCell ref="ACE23:ACE24"/>
    <mergeCell ref="ADC3:ADC4"/>
    <mergeCell ref="AEG26:AEI26"/>
    <mergeCell ref="ABT26:ABV26"/>
    <mergeCell ref="AAW4:AAW5"/>
    <mergeCell ref="ADT3:ADT5"/>
    <mergeCell ref="ADU3:ADU5"/>
    <mergeCell ref="ACA3:ACA4"/>
    <mergeCell ref="ACH4:ACH5"/>
    <mergeCell ref="ABY23:ABY24"/>
    <mergeCell ref="ZR4:ZR5"/>
    <mergeCell ref="AEC3:AED4"/>
    <mergeCell ref="AEE3:AEF4"/>
    <mergeCell ref="ZV5:ZW5"/>
    <mergeCell ref="ZZ5:AAA5"/>
    <mergeCell ref="ABT23:ABT24"/>
    <mergeCell ref="ABS4:ABS5"/>
    <mergeCell ref="ABN4:ABN5"/>
    <mergeCell ref="ABJ3:ABK3"/>
    <mergeCell ref="ABO4:ABO5"/>
    <mergeCell ref="ADN3:ADN5"/>
    <mergeCell ref="ABL3:ABM3"/>
    <mergeCell ref="AAN23:AAN24"/>
    <mergeCell ref="ABE4:ABE5"/>
    <mergeCell ref="ADQ23:ADQ24"/>
    <mergeCell ref="ADP3:ADP5"/>
    <mergeCell ref="ABR3:ABS3"/>
    <mergeCell ref="ABJ4:ABJ5"/>
    <mergeCell ref="AEG25:AEI25"/>
    <mergeCell ref="ADO3:ADO5"/>
    <mergeCell ref="ABH3:ABI3"/>
    <mergeCell ref="ACI25:ADJ25"/>
    <mergeCell ref="AAV2:AAV5"/>
    <mergeCell ref="AAV23:AAV24"/>
    <mergeCell ref="ADI3:ADI4"/>
    <mergeCell ref="ACJ4:ACJ5"/>
    <mergeCell ref="ABO23:ABO24"/>
    <mergeCell ref="ACE2:ACH2"/>
    <mergeCell ref="ABH25:ABS25"/>
    <mergeCell ref="ADK25:ADP25"/>
    <mergeCell ref="ABF3:ABG3"/>
    <mergeCell ref="ACB4:ACB5"/>
    <mergeCell ref="ADE3:ADE4"/>
    <mergeCell ref="ADG3:ADG4"/>
    <mergeCell ref="ACG23:ACG24"/>
    <mergeCell ref="ACW23:ACW24"/>
    <mergeCell ref="ACY23:ACY24"/>
    <mergeCell ref="ADA23:ADA24"/>
    <mergeCell ref="ADC23:ADC24"/>
    <mergeCell ref="ADE23:ADE24"/>
    <mergeCell ref="AIX4:AIX5"/>
    <mergeCell ref="ADW25:AEF25"/>
    <mergeCell ref="ACA2:ACD2"/>
    <mergeCell ref="ABH2:ABS2"/>
    <mergeCell ref="ADV3:ADV5"/>
    <mergeCell ref="AHP3:AHQ3"/>
    <mergeCell ref="AHF3:AHF5"/>
    <mergeCell ref="AHI3:AHI5"/>
    <mergeCell ref="AIF4:AIF5"/>
    <mergeCell ref="ADO23:ADO24"/>
    <mergeCell ref="AGK3:AGL3"/>
    <mergeCell ref="AEY25:AFB25"/>
    <mergeCell ref="AFG4:AFG5"/>
    <mergeCell ref="AFH4:AFH5"/>
    <mergeCell ref="AFI4:AFI5"/>
    <mergeCell ref="AFJ4:AFJ5"/>
    <mergeCell ref="ADW2:AEF2"/>
    <mergeCell ref="ADW3:ADX4"/>
    <mergeCell ref="ADY3:ADZ4"/>
    <mergeCell ref="ADU23:ADU24"/>
    <mergeCell ref="AFR9:AFS9"/>
    <mergeCell ref="AGM2:AGM5"/>
    <mergeCell ref="AHJ23:AHJ24"/>
    <mergeCell ref="AHK23:AHK24"/>
    <mergeCell ref="AHM23:AHM24"/>
    <mergeCell ref="AJD4:AJD5"/>
    <mergeCell ref="AJM4:AJM5"/>
    <mergeCell ref="AEA3:AEB4"/>
    <mergeCell ref="AQQ23:AQQ24"/>
    <mergeCell ref="AJK23:AJK24"/>
    <mergeCell ref="AIC23:AIC24"/>
    <mergeCell ref="AKF23:AKF24"/>
    <mergeCell ref="AJG4:AJG5"/>
    <mergeCell ref="AGF4:AGF5"/>
    <mergeCell ref="AJA4:AJA5"/>
    <mergeCell ref="AJB23:AJB24"/>
    <mergeCell ref="AJC23:AJC24"/>
    <mergeCell ref="AFV23:AFV24"/>
    <mergeCell ref="AKG2:AKG5"/>
    <mergeCell ref="AOZ4:AOZ5"/>
    <mergeCell ref="AOQ23:AOQ24"/>
    <mergeCell ref="APB2:APC3"/>
    <mergeCell ref="AGI3:AGJ3"/>
    <mergeCell ref="AFK2:AFM2"/>
    <mergeCell ref="AFR4:AFR5"/>
    <mergeCell ref="AFL4:AFL5"/>
    <mergeCell ref="AFO8:AFP8"/>
    <mergeCell ref="AFL9:AFM9"/>
    <mergeCell ref="BHB23:BHB24"/>
    <mergeCell ref="BGX23:BGX24"/>
    <mergeCell ref="AVS4:AVS5"/>
    <mergeCell ref="AVQ3:AVR3"/>
    <mergeCell ref="AWE3:AWF3"/>
    <mergeCell ref="AVQ4:AVQ5"/>
    <mergeCell ref="AMI3:AMJ4"/>
    <mergeCell ref="ALY23:ALY24"/>
    <mergeCell ref="AHJ3:AHM3"/>
    <mergeCell ref="AHJ4:AHK4"/>
    <mergeCell ref="AVK4:AVK5"/>
    <mergeCell ref="AVK23:AVK24"/>
    <mergeCell ref="AVL23:AVL24"/>
    <mergeCell ref="ADL23:ADL24"/>
    <mergeCell ref="ADN23:ADN24"/>
    <mergeCell ref="AFK3:AFK5"/>
    <mergeCell ref="AGN4:AGN5"/>
    <mergeCell ref="AEN23:AEN24"/>
    <mergeCell ref="AQH23:AQH24"/>
    <mergeCell ref="AQK4:AQK5"/>
    <mergeCell ref="AQM23:AQM24"/>
    <mergeCell ref="AQO23:AQO24"/>
    <mergeCell ref="APY2:AQB3"/>
    <mergeCell ref="AQC2:AQF3"/>
    <mergeCell ref="AVG4:AVG5"/>
    <mergeCell ref="AHP23:AHP24"/>
    <mergeCell ref="AHX4:AHX5"/>
    <mergeCell ref="ALS3:ALT3"/>
    <mergeCell ref="ALO4:ALO5"/>
    <mergeCell ref="AOL23:AOL24"/>
    <mergeCell ref="ANY23:ANY24"/>
    <mergeCell ref="AKH23:AKH24"/>
    <mergeCell ref="AWU4:AWU5"/>
    <mergeCell ref="AVD23:AVD24"/>
    <mergeCell ref="APK2:APN3"/>
    <mergeCell ref="AWW4:AWW5"/>
    <mergeCell ref="AWK4:AWK5"/>
    <mergeCell ref="AKB4:AKB5"/>
    <mergeCell ref="BIP26:BIU26"/>
    <mergeCell ref="BIT2:BIU3"/>
    <mergeCell ref="BIT4:BIT5"/>
    <mergeCell ref="BIU4:BIU5"/>
    <mergeCell ref="BIT23:BIT24"/>
    <mergeCell ref="BIU23:BIU24"/>
    <mergeCell ref="BGU4:BGV4"/>
    <mergeCell ref="BHA23:BHA24"/>
    <mergeCell ref="BFI23:BFI24"/>
    <mergeCell ref="BFK23:BFK24"/>
    <mergeCell ref="BHL4:BHL5"/>
    <mergeCell ref="BHL3:BHM3"/>
    <mergeCell ref="AUK25:AUL25"/>
    <mergeCell ref="AUM26:AUZ26"/>
    <mergeCell ref="AUP4:AUP5"/>
    <mergeCell ref="BDP26:BEA26"/>
    <mergeCell ref="AVA26:AVR26"/>
    <mergeCell ref="BFJ2:BFK3"/>
    <mergeCell ref="BFL2:BFM3"/>
    <mergeCell ref="BFY25:BGM25"/>
    <mergeCell ref="BHJ17:BHK17"/>
    <mergeCell ref="BFL25:BFM25"/>
    <mergeCell ref="AYW26:AZX26"/>
    <mergeCell ref="AXM26:AYC26"/>
    <mergeCell ref="BHP25:BIO25"/>
    <mergeCell ref="BHL15:BHM15"/>
    <mergeCell ref="BDD26:BDO26"/>
    <mergeCell ref="BHJ13:BHK13"/>
    <mergeCell ref="AVO4:AVO5"/>
    <mergeCell ref="BGO4:BGO5"/>
    <mergeCell ref="BXX23:BXX24"/>
    <mergeCell ref="BFD26:BFG26"/>
    <mergeCell ref="BFJ26:BFK26"/>
    <mergeCell ref="BFL26:BFM26"/>
    <mergeCell ref="BXX26:BYA26"/>
    <mergeCell ref="BUF25:BUG25"/>
    <mergeCell ref="BUV26:BVO26"/>
    <mergeCell ref="BUI4:BUI5"/>
    <mergeCell ref="BNA25:BND25"/>
    <mergeCell ref="BNE25:BNR25"/>
    <mergeCell ref="BMG25:BMZ25"/>
    <mergeCell ref="BTH13:BTI13"/>
    <mergeCell ref="BTJ13:BTK13"/>
    <mergeCell ref="BTL13:BTM13"/>
    <mergeCell ref="BTB14:BTC14"/>
    <mergeCell ref="BTF11:BTG11"/>
    <mergeCell ref="BTH11:BTI11"/>
    <mergeCell ref="BNE26:BNR26"/>
    <mergeCell ref="BLM26:BMF26"/>
    <mergeCell ref="BMA23:BMA24"/>
    <mergeCell ref="BGP4:BGQ4"/>
    <mergeCell ref="BND4:BND5"/>
    <mergeCell ref="BGY3:BGZ4"/>
    <mergeCell ref="BHT3:BHU4"/>
    <mergeCell ref="BHV3:BHW4"/>
    <mergeCell ref="BHX3:BHY4"/>
    <mergeCell ref="BHR3:BHS4"/>
    <mergeCell ref="BHJ3:BHK3"/>
    <mergeCell ref="BII23:BII24"/>
    <mergeCell ref="BIJ23:BIJ24"/>
    <mergeCell ref="AWM2:AWN3"/>
    <mergeCell ref="AWK26:AXL26"/>
    <mergeCell ref="AVS26:AWJ26"/>
    <mergeCell ref="BFH26:BFI26"/>
    <mergeCell ref="BFJ25:BFK25"/>
    <mergeCell ref="AXI2:AXJ3"/>
    <mergeCell ref="BCK26:BDC26"/>
    <mergeCell ref="AWI3:AWJ3"/>
    <mergeCell ref="BHF23:BHF24"/>
    <mergeCell ref="BFJ4:BFJ5"/>
    <mergeCell ref="BFN2:BFO3"/>
    <mergeCell ref="BFH23:BFH24"/>
    <mergeCell ref="BKQ23:BKQ24"/>
    <mergeCell ref="BKH4:BKH5"/>
    <mergeCell ref="BJS4:BJS5"/>
    <mergeCell ref="BJT4:BJT5"/>
    <mergeCell ref="BKI4:BKI5"/>
    <mergeCell ref="BJC4:BJC5"/>
    <mergeCell ref="BJY4:BJY5"/>
    <mergeCell ref="BKA4:BKA5"/>
    <mergeCell ref="BKA23:BKA24"/>
    <mergeCell ref="BJU23:BJU24"/>
    <mergeCell ref="BJV4:BJV5"/>
    <mergeCell ref="BJX4:BJX5"/>
    <mergeCell ref="BJB4:BJB5"/>
    <mergeCell ref="AVV4:AVV5"/>
    <mergeCell ref="BGR23:BGR24"/>
    <mergeCell ref="BGZ23:BGZ24"/>
    <mergeCell ref="BFP23:BFP24"/>
    <mergeCell ref="BEN26:BFC26"/>
    <mergeCell ref="AYD26:AYV26"/>
    <mergeCell ref="AXG2:AXH3"/>
    <mergeCell ref="AXA2:AXB3"/>
    <mergeCell ref="AWX4:AWX5"/>
    <mergeCell ref="BFL23:BFL24"/>
    <mergeCell ref="BFM23:BFM24"/>
    <mergeCell ref="BCY23:BCY24"/>
    <mergeCell ref="BCW4:BCW5"/>
    <mergeCell ref="BCE4:BCE5"/>
    <mergeCell ref="AYQ23:AYQ24"/>
    <mergeCell ref="BFN26:BFO26"/>
    <mergeCell ref="BFN25:BFO25"/>
    <mergeCell ref="AUM1:AUZ1"/>
    <mergeCell ref="BHC1:BHO1"/>
    <mergeCell ref="AVF23:AVF24"/>
    <mergeCell ref="AVG23:AVG24"/>
    <mergeCell ref="AVB4:AVB5"/>
    <mergeCell ref="AVA2:AVR2"/>
    <mergeCell ref="AVC4:AVC5"/>
    <mergeCell ref="AVD4:AVD5"/>
    <mergeCell ref="AVE4:AVE5"/>
    <mergeCell ref="AVF4:AVF5"/>
    <mergeCell ref="AUY3:AUY5"/>
    <mergeCell ref="AVC3:AVD3"/>
    <mergeCell ref="AVA23:AVA24"/>
    <mergeCell ref="AXV23:AXV24"/>
    <mergeCell ref="AWK1:AXL1"/>
    <mergeCell ref="BFK4:BFK5"/>
    <mergeCell ref="BFL4:BFL5"/>
    <mergeCell ref="BHJ18:BHK18"/>
    <mergeCell ref="AVS25:AWJ25"/>
    <mergeCell ref="BHA3:BHB4"/>
    <mergeCell ref="BIP1:BIU1"/>
    <mergeCell ref="BGN1:BHB1"/>
    <mergeCell ref="BHO23:BHO24"/>
    <mergeCell ref="BHL13:BHM13"/>
    <mergeCell ref="BHL14:BHM14"/>
    <mergeCell ref="BHL16:BHM16"/>
    <mergeCell ref="BHL17:BHM17"/>
    <mergeCell ref="AUO3:AUO5"/>
    <mergeCell ref="BIN23:BIN24"/>
    <mergeCell ref="BHN23:BHN24"/>
    <mergeCell ref="BHL18:BHM18"/>
    <mergeCell ref="BHU23:BHU24"/>
    <mergeCell ref="AVA1:AVR1"/>
    <mergeCell ref="AVM3:AVN3"/>
    <mergeCell ref="AWF4:AWF5"/>
    <mergeCell ref="BHL9:BHM9"/>
    <mergeCell ref="BHL12:BHM12"/>
    <mergeCell ref="BHH4:BHH5"/>
    <mergeCell ref="AWY2:AWZ3"/>
    <mergeCell ref="BIK23:BIK24"/>
    <mergeCell ref="BIB23:BIB24"/>
    <mergeCell ref="BIP2:BIQ3"/>
    <mergeCell ref="BHZ3:BIA4"/>
    <mergeCell ref="BIQ23:BIQ24"/>
    <mergeCell ref="BIR23:BIR24"/>
    <mergeCell ref="BIH23:BIH24"/>
    <mergeCell ref="BIP4:BIP5"/>
    <mergeCell ref="BIQ4:BIQ5"/>
    <mergeCell ref="BHW23:BHW24"/>
    <mergeCell ref="AXS4:AXS5"/>
    <mergeCell ref="AXT4:AXT5"/>
    <mergeCell ref="AXU4:AXU5"/>
    <mergeCell ref="APG1:APR1"/>
    <mergeCell ref="AOZ23:AOZ24"/>
    <mergeCell ref="AVR23:AVR24"/>
    <mergeCell ref="BUG23:BUG24"/>
    <mergeCell ref="BNX23:BNX24"/>
    <mergeCell ref="BRL23:BRL24"/>
    <mergeCell ref="BRE23:BRE24"/>
    <mergeCell ref="BQN23:BQN24"/>
    <mergeCell ref="BQO23:BQO24"/>
    <mergeCell ref="BQH23:BQH24"/>
    <mergeCell ref="BOQ23:BOQ24"/>
    <mergeCell ref="BOR23:BOR24"/>
    <mergeCell ref="BPW3:BPX4"/>
    <mergeCell ref="BPY3:BPZ4"/>
    <mergeCell ref="BQA3:BQB4"/>
    <mergeCell ref="BQC3:BQD4"/>
    <mergeCell ref="BQD23:BQD24"/>
    <mergeCell ref="BOZ23:BOZ24"/>
    <mergeCell ref="BPJ23:BPJ24"/>
    <mergeCell ref="BOU23:BOU24"/>
    <mergeCell ref="BUF2:BUG3"/>
    <mergeCell ref="BNE4:BNE5"/>
    <mergeCell ref="BMS23:BMS24"/>
    <mergeCell ref="BMT23:BMT24"/>
    <mergeCell ref="BMU23:BMU24"/>
    <mergeCell ref="BKU23:BKU24"/>
    <mergeCell ref="BLL23:BLL24"/>
    <mergeCell ref="BKW23:BKW24"/>
    <mergeCell ref="BQK2:BQL4"/>
    <mergeCell ref="BHH23:BHH24"/>
    <mergeCell ref="BJI23:BJI24"/>
    <mergeCell ref="BJJ23:BJJ24"/>
    <mergeCell ref="BJI2:BJJ3"/>
    <mergeCell ref="BJE2:BJF3"/>
    <mergeCell ref="BJF23:BJF24"/>
    <mergeCell ref="BIZ23:BIZ24"/>
    <mergeCell ref="BIB3:BIC4"/>
    <mergeCell ref="BJU26:BKJ26"/>
    <mergeCell ref="BKK26:BLL26"/>
    <mergeCell ref="BNS1:BOB1"/>
    <mergeCell ref="BNS26:BOB26"/>
    <mergeCell ref="BHP23:BHP24"/>
    <mergeCell ref="BHQ23:BHQ24"/>
    <mergeCell ref="BHR23:BHR24"/>
    <mergeCell ref="BJJ4:BJJ5"/>
    <mergeCell ref="BJQ4:BJQ5"/>
    <mergeCell ref="BJR4:BJR5"/>
    <mergeCell ref="BJR23:BJR24"/>
    <mergeCell ref="BJE4:BJE5"/>
    <mergeCell ref="BJF4:BJF5"/>
    <mergeCell ref="BJG4:BJG5"/>
    <mergeCell ref="BIR2:BIS3"/>
    <mergeCell ref="BIY2:BIZ3"/>
    <mergeCell ref="BIG23:BIG24"/>
    <mergeCell ref="BJU4:BJU5"/>
    <mergeCell ref="BJW4:BJW5"/>
    <mergeCell ref="BIW4:BIW5"/>
    <mergeCell ref="BMW3:BMX4"/>
    <mergeCell ref="BLX23:BLX24"/>
    <mergeCell ref="BIV2:BIV5"/>
    <mergeCell ref="BHZ23:BHZ24"/>
    <mergeCell ref="BIA23:BIA24"/>
    <mergeCell ref="BHX23:BHX24"/>
    <mergeCell ref="BHY23:BHY24"/>
    <mergeCell ref="BOC26:BOL26"/>
    <mergeCell ref="BNS25:BOB25"/>
    <mergeCell ref="BOC25:BOL25"/>
    <mergeCell ref="BNA26:BND26"/>
    <mergeCell ref="BKK2:BKL3"/>
    <mergeCell ref="BLC2:BLD4"/>
    <mergeCell ref="BKW3:BKX4"/>
    <mergeCell ref="BKK25:BLL25"/>
    <mergeCell ref="BLE23:BLE24"/>
    <mergeCell ref="BLF23:BLF24"/>
    <mergeCell ref="BNE1:BNR1"/>
    <mergeCell ref="BNA2:BNB3"/>
    <mergeCell ref="BNC2:BND3"/>
    <mergeCell ref="BNA4:BNA5"/>
    <mergeCell ref="BNC4:BNC5"/>
    <mergeCell ref="BOE3:BOF4"/>
    <mergeCell ref="BKR23:BKR24"/>
    <mergeCell ref="BKT23:BKT24"/>
    <mergeCell ref="BMD23:BMD24"/>
    <mergeCell ref="BLJ23:BLJ24"/>
    <mergeCell ref="BMI3:BMJ4"/>
    <mergeCell ref="BLI23:BLI24"/>
    <mergeCell ref="BLP23:BLP24"/>
    <mergeCell ref="BLQ23:BLQ24"/>
    <mergeCell ref="BLR23:BLR24"/>
    <mergeCell ref="BMB23:BMB24"/>
    <mergeCell ref="BMG3:BMH4"/>
    <mergeCell ref="BNB4:BNB5"/>
    <mergeCell ref="BMM3:BMN4"/>
    <mergeCell ref="BLG2:BLH4"/>
    <mergeCell ref="BLG23:BLG24"/>
    <mergeCell ref="BOC1:BOL1"/>
    <mergeCell ref="BOM1:BOZ1"/>
    <mergeCell ref="BOM26:BOZ26"/>
    <mergeCell ref="BPA1:BPP1"/>
    <mergeCell ref="BPA26:BPP26"/>
    <mergeCell ref="BPQ1:BQL1"/>
    <mergeCell ref="BPQ26:BQL26"/>
    <mergeCell ref="BQM1:BRH1"/>
    <mergeCell ref="BQM26:BRH26"/>
    <mergeCell ref="BRI1:BRN1"/>
    <mergeCell ref="BRI26:BRN26"/>
    <mergeCell ref="BRO1:BSE1"/>
    <mergeCell ref="BRO26:BSE26"/>
    <mergeCell ref="BRO25:BSE25"/>
    <mergeCell ref="BRO2:BRP4"/>
    <mergeCell ref="BRU2:BRV4"/>
    <mergeCell ref="BOU3:BOV4"/>
    <mergeCell ref="BOW3:BOX4"/>
    <mergeCell ref="BQR23:BQR24"/>
    <mergeCell ref="BOV23:BOV24"/>
    <mergeCell ref="BPY23:BPY24"/>
    <mergeCell ref="BPZ23:BPZ24"/>
    <mergeCell ref="BRC2:BRD4"/>
    <mergeCell ref="BSA2:BSB4"/>
    <mergeCell ref="BRS3:BRT4"/>
    <mergeCell ref="BRK2:BRL3"/>
    <mergeCell ref="BRI2:BRJ3"/>
    <mergeCell ref="BQM2:BRB2"/>
    <mergeCell ref="BQU23:BQU24"/>
    <mergeCell ref="BRJ23:BRJ24"/>
    <mergeCell ref="BPM23:BPM24"/>
    <mergeCell ref="BQQ3:BQR4"/>
    <mergeCell ref="BOS3:BOT4"/>
    <mergeCell ref="BSF26:BSK26"/>
    <mergeCell ref="BTZ23:BTZ24"/>
    <mergeCell ref="BUA23:BUA24"/>
    <mergeCell ref="BTL12:BTM12"/>
    <mergeCell ref="BTB13:BTC13"/>
    <mergeCell ref="BTD13:BTE13"/>
    <mergeCell ref="BTF13:BTG13"/>
    <mergeCell ref="BMG26:BMZ26"/>
    <mergeCell ref="BME23:BME24"/>
    <mergeCell ref="BOA23:BOA24"/>
    <mergeCell ref="BLK23:BLK24"/>
    <mergeCell ref="BLW23:BLW24"/>
    <mergeCell ref="BLS23:BLS24"/>
    <mergeCell ref="BOW23:BOW24"/>
    <mergeCell ref="BLM25:BMF25"/>
    <mergeCell ref="BNB23:BNB24"/>
    <mergeCell ref="BMX23:BMX24"/>
    <mergeCell ref="BOI23:BOI24"/>
    <mergeCell ref="BMV23:BMV24"/>
    <mergeCell ref="BLZ23:BLZ24"/>
    <mergeCell ref="BOL23:BOL24"/>
    <mergeCell ref="BQV23:BQV24"/>
    <mergeCell ref="BQW23:BQW24"/>
    <mergeCell ref="BQL23:BQL24"/>
    <mergeCell ref="BMF23:BMF24"/>
    <mergeCell ref="BTJ15:BTK15"/>
    <mergeCell ref="BTL15:BTM15"/>
    <mergeCell ref="BTB16:BTC16"/>
    <mergeCell ref="BTD16:BTE16"/>
    <mergeCell ref="BQG23:BQG24"/>
    <mergeCell ref="BNS23:BNS24"/>
    <mergeCell ref="BLY23:BLY24"/>
    <mergeCell ref="BTR25:BTS25"/>
    <mergeCell ref="BNA23:BNA24"/>
    <mergeCell ref="BMQ23:BMQ24"/>
    <mergeCell ref="BMR23:BMR24"/>
    <mergeCell ref="BMP23:BMP24"/>
    <mergeCell ref="BMG23:BMG24"/>
    <mergeCell ref="BMH23:BMH24"/>
    <mergeCell ref="BMZ23:BMZ24"/>
    <mergeCell ref="BPU23:BPU24"/>
    <mergeCell ref="BPV23:BPV24"/>
    <mergeCell ref="BPW23:BPW24"/>
    <mergeCell ref="BQT23:BQT24"/>
    <mergeCell ref="BRV23:BRV24"/>
    <mergeCell ref="BTN25:BTO25"/>
    <mergeCell ref="BTP25:BTQ25"/>
    <mergeCell ref="BOJ23:BOJ24"/>
    <mergeCell ref="BOG23:BOG24"/>
    <mergeCell ref="BMI23:BMI24"/>
    <mergeCell ref="BPE23:BPE24"/>
    <mergeCell ref="BQK23:BQK24"/>
    <mergeCell ref="BQI23:BQI24"/>
    <mergeCell ref="BPQ23:BPQ24"/>
    <mergeCell ref="BQX23:BQX24"/>
    <mergeCell ref="BRC23:BRC24"/>
    <mergeCell ref="BTE23:BTE24"/>
    <mergeCell ref="BNF23:BNF24"/>
    <mergeCell ref="BNG23:BNG24"/>
    <mergeCell ref="BNH23:BNH24"/>
    <mergeCell ref="BMK23:BMK24"/>
    <mergeCell ref="BMY23:BMY24"/>
    <mergeCell ref="BMJ23:BMJ24"/>
    <mergeCell ref="BPS23:BPS24"/>
    <mergeCell ref="BSZ26:BTM26"/>
    <mergeCell ref="BQY23:BQY24"/>
    <mergeCell ref="BQM23:BQM24"/>
    <mergeCell ref="BPX23:BPX24"/>
    <mergeCell ref="BSF25:BSK25"/>
    <mergeCell ref="BSE23:BSE24"/>
    <mergeCell ref="BRI25:BRN25"/>
    <mergeCell ref="BPA25:BPP25"/>
    <mergeCell ref="BQM25:BRH25"/>
    <mergeCell ref="BRF23:BRF24"/>
    <mergeCell ref="BRG23:BRG24"/>
    <mergeCell ref="BOM25:BOZ25"/>
    <mergeCell ref="BON23:BON24"/>
    <mergeCell ref="BSC23:BSC24"/>
    <mergeCell ref="BQA23:BQA24"/>
    <mergeCell ref="BQB23:BQB24"/>
    <mergeCell ref="BQZ23:BQZ24"/>
    <mergeCell ref="BTJ23:BTJ24"/>
    <mergeCell ref="BTL23:BTL24"/>
    <mergeCell ref="BSI23:BSI24"/>
    <mergeCell ref="BSD23:BSD24"/>
    <mergeCell ref="BQJ23:BQJ24"/>
    <mergeCell ref="BSV23:BSV24"/>
    <mergeCell ref="BSW23:BSW24"/>
    <mergeCell ref="BSJ23:BSJ24"/>
    <mergeCell ref="BSK23:BSK24"/>
    <mergeCell ref="BRN23:BRN24"/>
    <mergeCell ref="BRI23:BRI24"/>
    <mergeCell ref="BTB23:BTB24"/>
    <mergeCell ref="BPA23:BPA24"/>
    <mergeCell ref="BPB23:BPB24"/>
    <mergeCell ref="BPC23:BPC24"/>
    <mergeCell ref="BIP25:BIU25"/>
    <mergeCell ref="AVU23:AVU24"/>
    <mergeCell ref="AWU23:AWU24"/>
    <mergeCell ref="BJU25:BKJ25"/>
    <mergeCell ref="AVT4:AVT5"/>
    <mergeCell ref="BIJ3:BIK4"/>
    <mergeCell ref="AVU4:AVU5"/>
    <mergeCell ref="AVS2:AWJ2"/>
    <mergeCell ref="AVS3:AVT3"/>
    <mergeCell ref="AWI4:AWI5"/>
    <mergeCell ref="BCG4:BCG5"/>
    <mergeCell ref="AXP23:AXP24"/>
    <mergeCell ref="AYG4:AYG5"/>
    <mergeCell ref="AXL23:AXL24"/>
    <mergeCell ref="AXL4:AXL5"/>
    <mergeCell ref="BHZ2:BIO2"/>
    <mergeCell ref="BEV23:BEV24"/>
    <mergeCell ref="BEW23:BEW24"/>
    <mergeCell ref="BEQ4:BEQ5"/>
    <mergeCell ref="BEZ4:BEZ5"/>
    <mergeCell ref="AXO23:AXO24"/>
    <mergeCell ref="AXT23:AXT24"/>
    <mergeCell ref="BFQ4:BFR4"/>
    <mergeCell ref="BCF4:BCF5"/>
    <mergeCell ref="AWH4:AWH5"/>
    <mergeCell ref="BBY4:BBY5"/>
    <mergeCell ref="BAC4:BAC5"/>
    <mergeCell ref="AYB23:AYB24"/>
    <mergeCell ref="AVW3:AVX3"/>
    <mergeCell ref="AVY3:AVZ3"/>
    <mergeCell ref="BBS23:BBS24"/>
    <mergeCell ref="BBS4:BBS5"/>
    <mergeCell ref="BIV26:BJR26"/>
    <mergeCell ref="AZY26:BAQ26"/>
    <mergeCell ref="BFN4:BFN5"/>
    <mergeCell ref="BHJ12:BHK12"/>
    <mergeCell ref="AVQ23:AVQ24"/>
    <mergeCell ref="AVS1:AWJ1"/>
    <mergeCell ref="AUW3:AUW5"/>
    <mergeCell ref="AUX3:AUX5"/>
    <mergeCell ref="AYD1:AYV1"/>
    <mergeCell ref="AYW1:AZX1"/>
    <mergeCell ref="AZY1:BAQ1"/>
    <mergeCell ref="BBK1:BCJ1"/>
    <mergeCell ref="BCK1:BDC1"/>
    <mergeCell ref="AUY23:AUY24"/>
    <mergeCell ref="AVA3:AVB3"/>
    <mergeCell ref="AVU3:AVV3"/>
    <mergeCell ref="AVY4:AVY5"/>
    <mergeCell ref="BFH25:BFI25"/>
    <mergeCell ref="AVW4:AVW5"/>
    <mergeCell ref="AVE23:AVE24"/>
    <mergeCell ref="AVA25:AVR25"/>
    <mergeCell ref="AVC23:AVC24"/>
    <mergeCell ref="AUX23:AUX24"/>
    <mergeCell ref="AXR4:AXR5"/>
    <mergeCell ref="AXC2:AXD3"/>
    <mergeCell ref="AXM23:AXM24"/>
    <mergeCell ref="AXM4:AXM5"/>
    <mergeCell ref="AWO23:AWO24"/>
    <mergeCell ref="AUM25:AUZ25"/>
    <mergeCell ref="BBK26:BCJ26"/>
    <mergeCell ref="BHP1:BIO1"/>
    <mergeCell ref="BHC26:BHO26"/>
    <mergeCell ref="ASO26:ATC26"/>
    <mergeCell ref="ATH25:ATJ25"/>
    <mergeCell ref="AVL4:AVL5"/>
    <mergeCell ref="BHP26:BIO26"/>
    <mergeCell ref="AVM4:AVM5"/>
    <mergeCell ref="AVV23:AVV24"/>
    <mergeCell ref="AVW23:AVW24"/>
    <mergeCell ref="ATD23:ATD24"/>
    <mergeCell ref="AUR23:AUR24"/>
    <mergeCell ref="AWP23:AWP24"/>
    <mergeCell ref="AVY23:AVY24"/>
    <mergeCell ref="AVZ23:AVZ24"/>
    <mergeCell ref="AWA23:AWA24"/>
    <mergeCell ref="AWB23:AWB24"/>
    <mergeCell ref="AWC23:AWC24"/>
    <mergeCell ref="AWD23:AWD24"/>
    <mergeCell ref="BGN26:BHB26"/>
    <mergeCell ref="BIL23:BIL24"/>
    <mergeCell ref="BHJ4:BHJ5"/>
    <mergeCell ref="AVP4:AVP5"/>
    <mergeCell ref="AUT23:AUT24"/>
    <mergeCell ref="AVN4:AVN5"/>
    <mergeCell ref="BEB26:BEM26"/>
    <mergeCell ref="AWL4:AWL5"/>
    <mergeCell ref="AWM4:AWM5"/>
    <mergeCell ref="AWS4:AWS5"/>
    <mergeCell ref="AWK23:AWK24"/>
    <mergeCell ref="ATD26:ATG26"/>
    <mergeCell ref="AUU23:AUU24"/>
    <mergeCell ref="BCA4:BCA5"/>
    <mergeCell ref="BBU4:BBU5"/>
    <mergeCell ref="BBW23:BBW24"/>
    <mergeCell ref="AAW26:ABG26"/>
    <mergeCell ref="BEB1:BEM1"/>
    <mergeCell ref="AVA4:AVA5"/>
    <mergeCell ref="AWN4:AWN5"/>
    <mergeCell ref="AWG4:AWG5"/>
    <mergeCell ref="BFN1:BFO1"/>
    <mergeCell ref="AVS23:AVS24"/>
    <mergeCell ref="AUY2:AUZ2"/>
    <mergeCell ref="OK1:OX1"/>
    <mergeCell ref="OO3:OP4"/>
    <mergeCell ref="UK4:UL4"/>
    <mergeCell ref="UW4:UX4"/>
    <mergeCell ref="UY4:UZ4"/>
    <mergeCell ref="ZO3:ZO4"/>
    <mergeCell ref="QL4:QL5"/>
    <mergeCell ref="ZK2:ZL4"/>
    <mergeCell ref="QQ1:RF1"/>
    <mergeCell ref="AAW23:AAW24"/>
    <mergeCell ref="AAD5:AAE5"/>
    <mergeCell ref="AAF5:AAG5"/>
    <mergeCell ref="AAJ5:AAK5"/>
    <mergeCell ref="ZZ23:ZZ24"/>
    <mergeCell ref="AAP23:AAP24"/>
    <mergeCell ref="AAJ23:AAJ24"/>
    <mergeCell ref="AFK1:AFS1"/>
    <mergeCell ref="AEG1:AEI1"/>
    <mergeCell ref="AEG23:AEG24"/>
    <mergeCell ref="AEH23:AEH24"/>
    <mergeCell ref="SA1:SN1"/>
    <mergeCell ref="PQ1:QD1"/>
    <mergeCell ref="ABL4:ABL5"/>
    <mergeCell ref="AUK26:AUL26"/>
    <mergeCell ref="QQ25:RF25"/>
    <mergeCell ref="QE1:QP1"/>
    <mergeCell ref="VI4:VJ4"/>
    <mergeCell ref="SQ23:SQ24"/>
    <mergeCell ref="SH23:SH24"/>
    <mergeCell ref="OK26:OX26"/>
    <mergeCell ref="SO23:SO24"/>
    <mergeCell ref="QA2:QB4"/>
    <mergeCell ref="ZX3:AAA4"/>
    <mergeCell ref="AAB3:AAE4"/>
    <mergeCell ref="AAF3:AAI4"/>
    <mergeCell ref="AAW2:AAX3"/>
    <mergeCell ref="AAZ4:AAZ5"/>
    <mergeCell ref="OY26:PP26"/>
    <mergeCell ref="OY25:PP25"/>
    <mergeCell ref="PQ26:QD26"/>
    <mergeCell ref="AAF23:AAF24"/>
    <mergeCell ref="ZT23:ZT24"/>
    <mergeCell ref="AAB23:AAB24"/>
    <mergeCell ref="AAR23:AAR24"/>
    <mergeCell ref="RG25:RZ25"/>
    <mergeCell ref="ZK23:ZK24"/>
    <mergeCell ref="ZL23:ZL24"/>
    <mergeCell ref="RG1:RZ1"/>
    <mergeCell ref="SA23:SA24"/>
    <mergeCell ref="ZO1:ZR1"/>
    <mergeCell ref="QE2:QJ2"/>
    <mergeCell ref="ZK25:ZL25"/>
    <mergeCell ref="ZO26:ZR26"/>
    <mergeCell ref="SO2:SR4"/>
    <mergeCell ref="ZV23:ZV24"/>
    <mergeCell ref="SC23:SC24"/>
    <mergeCell ref="SD23:SD24"/>
    <mergeCell ref="NJ1:NT1"/>
    <mergeCell ref="PY2:PZ4"/>
    <mergeCell ref="VG4:VH4"/>
    <mergeCell ref="ATW1:AUJ1"/>
    <mergeCell ref="ABZ4:ABZ5"/>
    <mergeCell ref="ABU23:ABU24"/>
    <mergeCell ref="AAL23:AAL24"/>
    <mergeCell ref="ABU3:ABU5"/>
    <mergeCell ref="ABA3:ABB3"/>
    <mergeCell ref="ABA4:ABA5"/>
    <mergeCell ref="OY2:OZ4"/>
    <mergeCell ref="QP4:QP5"/>
    <mergeCell ref="OY1:PP1"/>
    <mergeCell ref="ABB4:ABB5"/>
    <mergeCell ref="ABC3:ABC5"/>
    <mergeCell ref="QC2:QD4"/>
    <mergeCell ref="RG2:RH4"/>
    <mergeCell ref="RI2:RJ4"/>
    <mergeCell ref="RK2:RL4"/>
    <mergeCell ref="QE4:QE5"/>
    <mergeCell ref="QH4:QH5"/>
    <mergeCell ref="ZS2:AAQ2"/>
    <mergeCell ref="ZX5:ZY5"/>
    <mergeCell ref="ZP4:ZP5"/>
    <mergeCell ref="AAX4:AAX5"/>
    <mergeCell ref="AAR5:AAS5"/>
    <mergeCell ref="QN4:QN5"/>
    <mergeCell ref="ANY1:AOJ1"/>
    <mergeCell ref="OG3:OH4"/>
    <mergeCell ref="PI2:PJ4"/>
    <mergeCell ref="AIL2:AIO3"/>
    <mergeCell ref="AAB5:AAC5"/>
    <mergeCell ref="SF4:SG4"/>
    <mergeCell ref="SH4:SJ4"/>
    <mergeCell ref="QE3:QF3"/>
    <mergeCell ref="QG3:QH3"/>
    <mergeCell ref="PC2:PD4"/>
    <mergeCell ref="PS2:PT4"/>
    <mergeCell ref="PU2:PV4"/>
    <mergeCell ref="ZS23:ZS24"/>
    <mergeCell ref="ADT1:ADV1"/>
    <mergeCell ref="ACA23:ACA24"/>
    <mergeCell ref="ACC23:ACC24"/>
    <mergeCell ref="ZT3:ZW4"/>
    <mergeCell ref="ZT5:ZU5"/>
    <mergeCell ref="AFG23:AFG24"/>
    <mergeCell ref="AFH23:AFH24"/>
    <mergeCell ref="UC4:UD4"/>
    <mergeCell ref="RC2:RD4"/>
    <mergeCell ref="RY2:RZ4"/>
    <mergeCell ref="QM2:QN3"/>
    <mergeCell ref="UI4:UJ4"/>
    <mergeCell ref="ZK1:ZN1"/>
    <mergeCell ref="ABT1:ABV1"/>
    <mergeCell ref="VA4:VB4"/>
    <mergeCell ref="VC4:VD4"/>
    <mergeCell ref="ABM4:ABM5"/>
    <mergeCell ref="ZO2:ZR2"/>
    <mergeCell ref="AAR2:AAU4"/>
    <mergeCell ref="ABW2:ABZ2"/>
    <mergeCell ref="QI3:QJ3"/>
    <mergeCell ref="SB23:SB24"/>
    <mergeCell ref="SM5:SN5"/>
    <mergeCell ref="BNA1:BND1"/>
    <mergeCell ref="BJU1:BKJ1"/>
    <mergeCell ref="BKK1:BLL1"/>
    <mergeCell ref="AUV23:AUV24"/>
    <mergeCell ref="AUQ2:AUR2"/>
    <mergeCell ref="AUS2:AUT2"/>
    <mergeCell ref="AVK3:AVL3"/>
    <mergeCell ref="AUH4:AUH5"/>
    <mergeCell ref="AUM2:AUP2"/>
    <mergeCell ref="BIV1:BJR1"/>
    <mergeCell ref="BJM2:BJN3"/>
    <mergeCell ref="AUK1:AUL1"/>
    <mergeCell ref="BKG23:BKG24"/>
    <mergeCell ref="BIS23:BIS24"/>
    <mergeCell ref="BIV23:BIV24"/>
    <mergeCell ref="BMG1:BMZ1"/>
    <mergeCell ref="BLM1:BMF1"/>
    <mergeCell ref="BGU23:BGU24"/>
    <mergeCell ref="BHT23:BHT24"/>
    <mergeCell ref="BJK2:BJL3"/>
    <mergeCell ref="BKL23:BKL24"/>
    <mergeCell ref="BKO3:BKP4"/>
    <mergeCell ref="AUU2:AUV2"/>
    <mergeCell ref="BMW23:BMW24"/>
    <mergeCell ref="AWY4:AWY5"/>
    <mergeCell ref="AWZ4:AWZ5"/>
    <mergeCell ref="AXH4:AXH5"/>
    <mergeCell ref="AXE4:AXE5"/>
    <mergeCell ref="AXE2:AXF3"/>
    <mergeCell ref="AWV4:AWV5"/>
    <mergeCell ref="AXM1:AYC1"/>
    <mergeCell ref="BDD1:BDO1"/>
    <mergeCell ref="BJS1:BJT1"/>
    <mergeCell ref="BKU3:BKV4"/>
    <mergeCell ref="BJK23:BJK24"/>
    <mergeCell ref="BJL23:BJL24"/>
    <mergeCell ref="BJS23:BJS24"/>
    <mergeCell ref="AUZ3:AUZ5"/>
    <mergeCell ref="AUN4:AUN5"/>
    <mergeCell ref="AVH23:AVH24"/>
    <mergeCell ref="AUS3:AUS5"/>
    <mergeCell ref="AUT3:AUT5"/>
    <mergeCell ref="AUZ23:AUZ24"/>
    <mergeCell ref="AUV3:AUV5"/>
    <mergeCell ref="AQS23:AQS24"/>
    <mergeCell ref="AQU23:AQU24"/>
    <mergeCell ref="ASM23:ASM24"/>
    <mergeCell ref="ATY23:ATY24"/>
    <mergeCell ref="ASC2:ASF3"/>
    <mergeCell ref="ATF23:ATF24"/>
    <mergeCell ref="ATH2:ATH5"/>
    <mergeCell ref="ATI2:ATI5"/>
    <mergeCell ref="ATJ2:ATJ5"/>
    <mergeCell ref="AUW23:AUW24"/>
    <mergeCell ref="AUU3:AUU5"/>
    <mergeCell ref="AUS23:AUS24"/>
    <mergeCell ref="AUF23:AUF24"/>
    <mergeCell ref="BFD1:BFG1"/>
    <mergeCell ref="BEN1:BFC1"/>
    <mergeCell ref="AUM23:AUM24"/>
    <mergeCell ref="AUO23:AUO24"/>
    <mergeCell ref="ATI23:ATI24"/>
    <mergeCell ref="BAR1:BBJ1"/>
    <mergeCell ref="AVH4:AVH5"/>
    <mergeCell ref="QQ26:RF26"/>
    <mergeCell ref="SA25:SN25"/>
    <mergeCell ref="NU25:OJ25"/>
    <mergeCell ref="SC4:SE4"/>
    <mergeCell ref="NN3:NO4"/>
    <mergeCell ref="NU3:NU5"/>
    <mergeCell ref="OS3:OT4"/>
    <mergeCell ref="OU3:OV4"/>
    <mergeCell ref="QU2:QV4"/>
    <mergeCell ref="MZ3:NA4"/>
    <mergeCell ref="QO2:QP3"/>
    <mergeCell ref="PW2:PX4"/>
    <mergeCell ref="NR23:NR24"/>
    <mergeCell ref="NN23:NN24"/>
    <mergeCell ref="OM2:OX2"/>
    <mergeCell ref="QE26:QP26"/>
    <mergeCell ref="OK25:OX25"/>
    <mergeCell ref="NJ26:NT26"/>
    <mergeCell ref="NU26:OJ26"/>
    <mergeCell ref="QE25:QP25"/>
    <mergeCell ref="NJ25:NT25"/>
    <mergeCell ref="QJ4:QJ5"/>
    <mergeCell ref="OK3:OL4"/>
    <mergeCell ref="RG26:RZ26"/>
    <mergeCell ref="PQ25:QD25"/>
    <mergeCell ref="SF23:SF24"/>
    <mergeCell ref="RE2:RF4"/>
    <mergeCell ref="QM4:QM5"/>
    <mergeCell ref="QO4:QO5"/>
    <mergeCell ref="QG4:QG5"/>
    <mergeCell ref="RQ2:RR4"/>
    <mergeCell ref="RS2:RT4"/>
    <mergeCell ref="NK23:NK24"/>
    <mergeCell ref="IT30:JE30"/>
    <mergeCell ref="JQ25:KA25"/>
    <mergeCell ref="LD25:MA25"/>
    <mergeCell ref="NF23:NF24"/>
    <mergeCell ref="LD26:MA26"/>
    <mergeCell ref="LN23:LN24"/>
    <mergeCell ref="LJ3:LK4"/>
    <mergeCell ref="MZ23:MZ24"/>
    <mergeCell ref="KZ3:LA4"/>
    <mergeCell ref="IT26:JE26"/>
    <mergeCell ref="KF23:KF24"/>
    <mergeCell ref="KX23:KX24"/>
    <mergeCell ref="KV25:LC25"/>
    <mergeCell ref="JF26:JP26"/>
    <mergeCell ref="JQ26:KA26"/>
    <mergeCell ref="KJ23:KJ24"/>
    <mergeCell ref="JN23:JN24"/>
    <mergeCell ref="JO23:JO24"/>
    <mergeCell ref="JP23:JP24"/>
    <mergeCell ref="KG4:KG5"/>
    <mergeCell ref="NJ2:NK4"/>
    <mergeCell ref="JF2:JP2"/>
    <mergeCell ref="LB23:LB24"/>
    <mergeCell ref="LD23:LD24"/>
    <mergeCell ref="LC23:LC24"/>
    <mergeCell ref="MJ3:MK4"/>
    <mergeCell ref="MJ23:MJ24"/>
    <mergeCell ref="MB25:NI25"/>
    <mergeCell ref="MY23:MY24"/>
    <mergeCell ref="LK23:LK24"/>
    <mergeCell ref="LL23:LL24"/>
    <mergeCell ref="OI3:OJ4"/>
    <mergeCell ref="OE3:OF4"/>
    <mergeCell ref="NT2:NT5"/>
    <mergeCell ref="NW3:NX4"/>
    <mergeCell ref="OK2:OL2"/>
    <mergeCell ref="LR3:LS4"/>
    <mergeCell ref="LD3:LE4"/>
    <mergeCell ref="LF3:LG4"/>
    <mergeCell ref="IH25:IS25"/>
    <mergeCell ref="KV26:LC26"/>
    <mergeCell ref="KV23:KV24"/>
    <mergeCell ref="KW23:KW24"/>
    <mergeCell ref="JF25:JP25"/>
    <mergeCell ref="JF29:JP29"/>
    <mergeCell ref="JI23:JI24"/>
    <mergeCell ref="JK23:JK24"/>
    <mergeCell ref="JL23:JL24"/>
    <mergeCell ref="KB25:KU25"/>
    <mergeCell ref="NG23:NG24"/>
    <mergeCell ref="JQ29:KA29"/>
    <mergeCell ref="ML3:MM4"/>
    <mergeCell ref="MN3:MO4"/>
    <mergeCell ref="NL23:NL24"/>
    <mergeCell ref="NO23:NO24"/>
    <mergeCell ref="JZ3:JZ5"/>
    <mergeCell ref="KF3:KF5"/>
    <mergeCell ref="KX3:KY4"/>
    <mergeCell ref="IT25:JE25"/>
    <mergeCell ref="KB26:KU26"/>
    <mergeCell ref="NH23:NH24"/>
    <mergeCell ref="MG23:MG24"/>
    <mergeCell ref="NB3:NC4"/>
    <mergeCell ref="IH26:IS26"/>
    <mergeCell ref="JY3:JY5"/>
    <mergeCell ref="MM23:MM24"/>
    <mergeCell ref="GX2:GY4"/>
    <mergeCell ref="HB2:HC4"/>
    <mergeCell ref="IP4:IQ4"/>
    <mergeCell ref="LZ23:LZ24"/>
    <mergeCell ref="MA23:MA24"/>
    <mergeCell ref="ME23:ME24"/>
    <mergeCell ref="MF23:MF24"/>
    <mergeCell ref="MB26:NI26"/>
    <mergeCell ref="MP3:MQ4"/>
    <mergeCell ref="MR3:MS4"/>
    <mergeCell ref="MT3:MU4"/>
    <mergeCell ref="MV3:MW4"/>
    <mergeCell ref="MX3:MY4"/>
    <mergeCell ref="LI23:LI24"/>
    <mergeCell ref="KU4:KU5"/>
    <mergeCell ref="KR23:KR24"/>
    <mergeCell ref="KK4:KK5"/>
    <mergeCell ref="NH3:NI4"/>
    <mergeCell ref="KT23:KT24"/>
    <mergeCell ref="IH23:IH24"/>
    <mergeCell ref="II23:II24"/>
    <mergeCell ref="IJ23:IJ24"/>
    <mergeCell ref="IK23:IK24"/>
    <mergeCell ref="NI23:NI24"/>
    <mergeCell ref="JJ23:JJ24"/>
    <mergeCell ref="LE23:LE24"/>
    <mergeCell ref="LF23:LF24"/>
    <mergeCell ref="LG23:LG24"/>
    <mergeCell ref="LH23:LH24"/>
    <mergeCell ref="GD23:GD24"/>
    <mergeCell ref="BH25:BS25"/>
    <mergeCell ref="BT25:CE25"/>
    <mergeCell ref="HR30:IG30"/>
    <mergeCell ref="GX26:HK26"/>
    <mergeCell ref="HL26:HQ26"/>
    <mergeCell ref="HL29:HQ29"/>
    <mergeCell ref="ML23:ML24"/>
    <mergeCell ref="LH3:LI4"/>
    <mergeCell ref="MR23:MR24"/>
    <mergeCell ref="MS23:MS24"/>
    <mergeCell ref="ID4:ID5"/>
    <mergeCell ref="IE4:IE5"/>
    <mergeCell ref="IG4:IG5"/>
    <mergeCell ref="JP3:JP5"/>
    <mergeCell ref="MH3:MI4"/>
    <mergeCell ref="LB3:LC4"/>
    <mergeCell ref="MI23:MI24"/>
    <mergeCell ref="IH30:IS30"/>
    <mergeCell ref="MK23:MK24"/>
    <mergeCell ref="MD23:MD24"/>
    <mergeCell ref="MH23:MH24"/>
    <mergeCell ref="MQ23:MQ24"/>
    <mergeCell ref="KC23:KC24"/>
    <mergeCell ref="KB23:KB24"/>
    <mergeCell ref="IM23:IM24"/>
    <mergeCell ref="GC23:GC24"/>
    <mergeCell ref="EZ23:EZ24"/>
    <mergeCell ref="FH23:FH24"/>
    <mergeCell ref="FF23:FF24"/>
    <mergeCell ref="FY23:FY24"/>
    <mergeCell ref="JG23:JG24"/>
    <mergeCell ref="AX23:AX24"/>
    <mergeCell ref="X23:X24"/>
    <mergeCell ref="Y23:Y24"/>
    <mergeCell ref="AB23:AB24"/>
    <mergeCell ref="AG23:AG24"/>
    <mergeCell ref="CP23:CP24"/>
    <mergeCell ref="ED23:ED24"/>
    <mergeCell ref="FZ23:FZ24"/>
    <mergeCell ref="EC23:EC24"/>
    <mergeCell ref="EK23:EK24"/>
    <mergeCell ref="IA4:IA5"/>
    <mergeCell ref="IF4:IF5"/>
    <mergeCell ref="HR4:HR5"/>
    <mergeCell ref="EN26:EY26"/>
    <mergeCell ref="EZ26:FM26"/>
    <mergeCell ref="FA23:FA24"/>
    <mergeCell ref="EN25:EY25"/>
    <mergeCell ref="EH23:EH24"/>
    <mergeCell ref="Z26:AP26"/>
    <mergeCell ref="BP23:BP24"/>
    <mergeCell ref="BQ23:BQ24"/>
    <mergeCell ref="CF26:CQ26"/>
    <mergeCell ref="CR26:DC26"/>
    <mergeCell ref="HR25:IG25"/>
    <mergeCell ref="GH26:GW26"/>
    <mergeCell ref="FN26:GG26"/>
    <mergeCell ref="DD3:DE4"/>
    <mergeCell ref="BZ3:CA4"/>
    <mergeCell ref="CF25:CQ25"/>
    <mergeCell ref="HR26:IG26"/>
    <mergeCell ref="IF2:IG3"/>
    <mergeCell ref="HW4:HW5"/>
    <mergeCell ref="LM23:LM24"/>
    <mergeCell ref="MT23:MT24"/>
    <mergeCell ref="X25:Y25"/>
    <mergeCell ref="EB25:EM25"/>
    <mergeCell ref="BT26:CE26"/>
    <mergeCell ref="BH26:BS26"/>
    <mergeCell ref="AX26:BG26"/>
    <mergeCell ref="AQ23:AQ24"/>
    <mergeCell ref="AQ25:AW25"/>
    <mergeCell ref="Z25:AP25"/>
    <mergeCell ref="L26:Y26"/>
    <mergeCell ref="AQ26:AW26"/>
    <mergeCell ref="AX25:BG25"/>
    <mergeCell ref="DD26:DO26"/>
    <mergeCell ref="DP26:EA26"/>
    <mergeCell ref="EB26:EM26"/>
    <mergeCell ref="BC23:BC24"/>
    <mergeCell ref="AY23:AY24"/>
    <mergeCell ref="AT23:AT24"/>
    <mergeCell ref="DI23:DI24"/>
    <mergeCell ref="L25:W25"/>
    <mergeCell ref="EF23:EF24"/>
    <mergeCell ref="EE23:EE24"/>
    <mergeCell ref="DD25:DO25"/>
    <mergeCell ref="EG23:EG24"/>
    <mergeCell ref="AI23:AI24"/>
    <mergeCell ref="AK23:AK24"/>
    <mergeCell ref="CN23:CN24"/>
    <mergeCell ref="AD23:AD24"/>
    <mergeCell ref="BB23:BB24"/>
    <mergeCell ref="MB23:MB24"/>
    <mergeCell ref="MC23:MC24"/>
    <mergeCell ref="JF23:JF24"/>
    <mergeCell ref="LJ23:LJ24"/>
    <mergeCell ref="FS23:FS24"/>
    <mergeCell ref="HL25:HQ25"/>
    <mergeCell ref="ZX23:ZX24"/>
    <mergeCell ref="AFO23:AFO24"/>
    <mergeCell ref="AFP23:AFP24"/>
    <mergeCell ref="AFQ23:AFQ24"/>
    <mergeCell ref="AFR23:AFR24"/>
    <mergeCell ref="ASU23:ASU24"/>
    <mergeCell ref="AGX23:AGX24"/>
    <mergeCell ref="ABH23:ABH24"/>
    <mergeCell ref="AGE23:AGE24"/>
    <mergeCell ref="AGB23:AGB24"/>
    <mergeCell ref="AAT23:AAT24"/>
    <mergeCell ref="KY23:KY24"/>
    <mergeCell ref="KZ23:KZ24"/>
    <mergeCell ref="LA23:LA24"/>
    <mergeCell ref="NA23:NA24"/>
    <mergeCell ref="MN23:MN24"/>
    <mergeCell ref="NS23:NS24"/>
    <mergeCell ref="NJ23:NJ24"/>
    <mergeCell ref="NP23:NP24"/>
    <mergeCell ref="NQ23:NQ24"/>
    <mergeCell ref="SM23:SM24"/>
    <mergeCell ref="ARI23:ARI24"/>
    <mergeCell ref="ANW23:ANW24"/>
    <mergeCell ref="APF23:APF24"/>
    <mergeCell ref="AGN23:AGN24"/>
    <mergeCell ref="AHI23:AHI24"/>
    <mergeCell ref="ANO23:ANO24"/>
    <mergeCell ref="AGT23:AGT24"/>
    <mergeCell ref="NR3:NS4"/>
    <mergeCell ref="HO23:HO24"/>
    <mergeCell ref="HF23:HF24"/>
    <mergeCell ref="KL23:KL24"/>
    <mergeCell ref="KH23:KH24"/>
    <mergeCell ref="JH23:JH24"/>
    <mergeCell ref="NP3:NQ4"/>
    <mergeCell ref="HQ2:HQ5"/>
    <mergeCell ref="JO3:JO5"/>
    <mergeCell ref="IH4:II4"/>
    <mergeCell ref="KT3:KT5"/>
    <mergeCell ref="JM23:JM24"/>
    <mergeCell ref="KH3:KH5"/>
    <mergeCell ref="JD4:JE4"/>
    <mergeCell ref="NM23:NM24"/>
    <mergeCell ref="MO23:MO24"/>
    <mergeCell ref="MP23:MP24"/>
    <mergeCell ref="KN23:KN24"/>
    <mergeCell ref="IL23:IL24"/>
    <mergeCell ref="LV3:LW4"/>
    <mergeCell ref="LX3:LY4"/>
    <mergeCell ref="LZ3:MA4"/>
    <mergeCell ref="ND3:NE4"/>
    <mergeCell ref="NF3:NG4"/>
    <mergeCell ref="JQ3:JQ5"/>
    <mergeCell ref="NR2:NS2"/>
    <mergeCell ref="IB2:IC3"/>
    <mergeCell ref="LV23:LV24"/>
    <mergeCell ref="LW23:LW24"/>
    <mergeCell ref="LX23:LX24"/>
    <mergeCell ref="LY23:LY24"/>
    <mergeCell ref="MB2:NI2"/>
    <mergeCell ref="ZM23:ZM24"/>
    <mergeCell ref="AAN5:AAO5"/>
    <mergeCell ref="ZQ23:ZQ24"/>
    <mergeCell ref="AAY4:AAY5"/>
    <mergeCell ref="AAY3:AAZ3"/>
    <mergeCell ref="ZQ3:ZQ4"/>
    <mergeCell ref="ZS3:ZS5"/>
    <mergeCell ref="ZM2:ZN4"/>
    <mergeCell ref="UE4:UF4"/>
    <mergeCell ref="AAY2:ABC2"/>
    <mergeCell ref="AAJ3:AAM4"/>
    <mergeCell ref="AHT23:AHT24"/>
    <mergeCell ref="ADK23:ADK24"/>
    <mergeCell ref="AFQ2:AFS2"/>
    <mergeCell ref="AFX2:AFX5"/>
    <mergeCell ref="AFZ23:AFZ24"/>
    <mergeCell ref="AAX23:AAX24"/>
    <mergeCell ref="ABI23:ABI24"/>
    <mergeCell ref="ACC3:ACC4"/>
    <mergeCell ref="ABQ4:ABQ5"/>
    <mergeCell ref="ABN3:ABO3"/>
    <mergeCell ref="ABP3:ABQ3"/>
    <mergeCell ref="ACE3:ACE4"/>
    <mergeCell ref="ACG3:ACG4"/>
    <mergeCell ref="ABQ23:ABQ24"/>
    <mergeCell ref="ABD3:ABE3"/>
    <mergeCell ref="ADG23:ADG24"/>
    <mergeCell ref="ADI23:ADI24"/>
    <mergeCell ref="AFR3:AFS3"/>
    <mergeCell ref="AGD23:AGD24"/>
    <mergeCell ref="AFT23:AFT24"/>
    <mergeCell ref="AFU23:AFU24"/>
    <mergeCell ref="TW4:TX4"/>
    <mergeCell ref="TY4:TZ4"/>
    <mergeCell ref="UA4:UB4"/>
    <mergeCell ref="OA3:OB4"/>
    <mergeCell ref="OC3:OD4"/>
    <mergeCell ref="NV3:NV5"/>
    <mergeCell ref="QF4:QF5"/>
    <mergeCell ref="PQ2:PR4"/>
    <mergeCell ref="PM2:PN4"/>
    <mergeCell ref="PG2:PH4"/>
    <mergeCell ref="PA2:PB4"/>
    <mergeCell ref="ATH23:ATH24"/>
    <mergeCell ref="ASK23:ASK24"/>
    <mergeCell ref="AQE23:AQE24"/>
    <mergeCell ref="ARY23:ARY24"/>
    <mergeCell ref="QQ2:QR4"/>
    <mergeCell ref="QW2:QX4"/>
    <mergeCell ref="SG23:SG24"/>
    <mergeCell ref="UG4:UH4"/>
    <mergeCell ref="QY2:QZ4"/>
    <mergeCell ref="SO5:SP5"/>
    <mergeCell ref="AAT5:AAU5"/>
    <mergeCell ref="VE4:VF4"/>
    <mergeCell ref="AHG4:AHG5"/>
    <mergeCell ref="AKC4:AKC5"/>
    <mergeCell ref="AHV4:AHV5"/>
    <mergeCell ref="AHW4:AHW5"/>
    <mergeCell ref="AOU23:AOU24"/>
    <mergeCell ref="AFU4:AFU5"/>
    <mergeCell ref="AHN2:AIG2"/>
    <mergeCell ref="AIA23:AIA24"/>
    <mergeCell ref="AIB23:AIB24"/>
    <mergeCell ref="GL4:GM4"/>
    <mergeCell ref="GE23:GE24"/>
    <mergeCell ref="GG23:GG24"/>
    <mergeCell ref="NL2:NQ2"/>
    <mergeCell ref="ABD2:ABG2"/>
    <mergeCell ref="IC4:IC5"/>
    <mergeCell ref="MU23:MU24"/>
    <mergeCell ref="MV23:MV24"/>
    <mergeCell ref="MW23:MW24"/>
    <mergeCell ref="MX23:MX24"/>
    <mergeCell ref="NB23:NB24"/>
    <mergeCell ref="NU2:NV2"/>
    <mergeCell ref="NC23:NC24"/>
    <mergeCell ref="ND23:ND24"/>
    <mergeCell ref="NE23:NE24"/>
    <mergeCell ref="NY3:NZ4"/>
    <mergeCell ref="LO23:LO24"/>
    <mergeCell ref="LP23:LP24"/>
    <mergeCell ref="LQ23:LQ24"/>
    <mergeCell ref="LR23:LR24"/>
    <mergeCell ref="LS23:LS24"/>
    <mergeCell ref="LT23:LT24"/>
    <mergeCell ref="RU2:RV4"/>
    <mergeCell ref="SA2:SJ2"/>
    <mergeCell ref="SA4:SB4"/>
    <mergeCell ref="NL3:NM4"/>
    <mergeCell ref="PE2:PF4"/>
    <mergeCell ref="PO2:PP4"/>
    <mergeCell ref="OW3:OX4"/>
    <mergeCell ref="NW2:OD2"/>
    <mergeCell ref="QK4:QK5"/>
    <mergeCell ref="QS2:QT4"/>
    <mergeCell ref="GJ4:GK4"/>
    <mergeCell ref="FB2:FC4"/>
    <mergeCell ref="GX25:HK25"/>
    <mergeCell ref="C25:K25"/>
    <mergeCell ref="HD23:HD24"/>
    <mergeCell ref="HR2:HS3"/>
    <mergeCell ref="IN2:IS3"/>
    <mergeCell ref="IR23:IR24"/>
    <mergeCell ref="LV2:MA2"/>
    <mergeCell ref="AN23:AN24"/>
    <mergeCell ref="FI23:FI24"/>
    <mergeCell ref="FT4:FU4"/>
    <mergeCell ref="FR23:FR24"/>
    <mergeCell ref="DO23:DO24"/>
    <mergeCell ref="FV4:FW4"/>
    <mergeCell ref="ER3:ES4"/>
    <mergeCell ref="FR4:FS4"/>
    <mergeCell ref="FJ2:FK4"/>
    <mergeCell ref="GH2:GW3"/>
    <mergeCell ref="EI23:EI24"/>
    <mergeCell ref="DF23:DF24"/>
    <mergeCell ref="CT3:CU4"/>
    <mergeCell ref="DM23:DM24"/>
    <mergeCell ref="DN23:DN24"/>
    <mergeCell ref="DN3:DO4"/>
    <mergeCell ref="CI23:CI24"/>
    <mergeCell ref="DL3:DM4"/>
    <mergeCell ref="ET3:EU4"/>
    <mergeCell ref="EV3:EW4"/>
    <mergeCell ref="DK23:DK24"/>
    <mergeCell ref="BK23:BK24"/>
    <mergeCell ref="AQ3:AR4"/>
    <mergeCell ref="FN25:GG25"/>
    <mergeCell ref="BR23:BR24"/>
    <mergeCell ref="BS23:BS24"/>
    <mergeCell ref="BJ23:BJ24"/>
    <mergeCell ref="IQ23:IQ24"/>
    <mergeCell ref="CM23:CM24"/>
    <mergeCell ref="HN23:HN24"/>
    <mergeCell ref="GY23:GY24"/>
    <mergeCell ref="DD23:DD24"/>
    <mergeCell ref="FQ23:FQ24"/>
    <mergeCell ref="GH25:GW25"/>
    <mergeCell ref="KP23:KP24"/>
    <mergeCell ref="DL23:DL24"/>
    <mergeCell ref="GB23:GB24"/>
    <mergeCell ref="GZ23:GZ24"/>
    <mergeCell ref="IN23:IN24"/>
    <mergeCell ref="IO23:IO24"/>
    <mergeCell ref="IP23:IP24"/>
    <mergeCell ref="HG23:HG24"/>
    <mergeCell ref="GX23:GX24"/>
    <mergeCell ref="BO23:BO24"/>
    <mergeCell ref="CR25:DC25"/>
    <mergeCell ref="FT23:FT24"/>
    <mergeCell ref="GF23:GF24"/>
    <mergeCell ref="EM23:EM24"/>
    <mergeCell ref="HE23:HE24"/>
    <mergeCell ref="DG23:DG24"/>
    <mergeCell ref="DE23:DE24"/>
    <mergeCell ref="DH23:DH24"/>
    <mergeCell ref="EZ25:FM25"/>
    <mergeCell ref="HA23:HA24"/>
    <mergeCell ref="DP25:EA25"/>
    <mergeCell ref="LD1:MA1"/>
    <mergeCell ref="IV4:IW4"/>
    <mergeCell ref="A8:B8"/>
    <mergeCell ref="A9:B9"/>
    <mergeCell ref="A10:B10"/>
    <mergeCell ref="A12:B12"/>
    <mergeCell ref="A11:B11"/>
    <mergeCell ref="EN3:EO4"/>
    <mergeCell ref="EP3:EQ4"/>
    <mergeCell ref="DZ3:EA4"/>
    <mergeCell ref="C1:K1"/>
    <mergeCell ref="CV3:CW4"/>
    <mergeCell ref="CX3:CY4"/>
    <mergeCell ref="CZ3:DA4"/>
    <mergeCell ref="Z2:AA3"/>
    <mergeCell ref="HZ4:HZ5"/>
    <mergeCell ref="AS3:AT4"/>
    <mergeCell ref="P3:Q4"/>
    <mergeCell ref="GP4:GQ4"/>
    <mergeCell ref="L3:M4"/>
    <mergeCell ref="N3:O4"/>
    <mergeCell ref="AB2:AE3"/>
    <mergeCell ref="IH1:JE1"/>
    <mergeCell ref="KX2:LC2"/>
    <mergeCell ref="IH2:IM3"/>
    <mergeCell ref="KB1:KU1"/>
    <mergeCell ref="KB2:KE3"/>
    <mergeCell ref="C2:D4"/>
    <mergeCell ref="E2:E5"/>
    <mergeCell ref="A1:B1"/>
    <mergeCell ref="FL2:FM4"/>
    <mergeCell ref="R3:S4"/>
    <mergeCell ref="MB1:NI1"/>
    <mergeCell ref="L1:Y1"/>
    <mergeCell ref="CF1:DC1"/>
    <mergeCell ref="LD2:LU2"/>
    <mergeCell ref="GD4:GE4"/>
    <mergeCell ref="EN2:EY2"/>
    <mergeCell ref="AG2:AJ3"/>
    <mergeCell ref="AD4:AE4"/>
    <mergeCell ref="EZ1:FM1"/>
    <mergeCell ref="EB1:EY1"/>
    <mergeCell ref="GT4:GU4"/>
    <mergeCell ref="GN4:GO4"/>
    <mergeCell ref="EX3:EY4"/>
    <mergeCell ref="AW2:AW5"/>
    <mergeCell ref="GV4:GW4"/>
    <mergeCell ref="AN2:AO3"/>
    <mergeCell ref="AP2:AP5"/>
    <mergeCell ref="DD2:DO2"/>
    <mergeCell ref="IT2:IY3"/>
    <mergeCell ref="KN3:KN5"/>
    <mergeCell ref="IR4:IS4"/>
    <mergeCell ref="DH3:DI4"/>
    <mergeCell ref="HN2:HO4"/>
    <mergeCell ref="KV1:LC1"/>
    <mergeCell ref="KJ3:KJ5"/>
    <mergeCell ref="CL3:CM4"/>
    <mergeCell ref="FP4:FQ4"/>
    <mergeCell ref="GH4:GI4"/>
    <mergeCell ref="FN2:FQ3"/>
    <mergeCell ref="HD2:HG4"/>
    <mergeCell ref="DB3:DC4"/>
    <mergeCell ref="FR2:GG3"/>
    <mergeCell ref="DD1:EA1"/>
    <mergeCell ref="KA3:KA5"/>
    <mergeCell ref="GR4:GS4"/>
    <mergeCell ref="JN3:JN5"/>
    <mergeCell ref="HP2:HP5"/>
    <mergeCell ref="HR1:IG1"/>
    <mergeCell ref="AL4:AL5"/>
    <mergeCell ref="AO4:AO5"/>
    <mergeCell ref="GX1:HK1"/>
    <mergeCell ref="FN1:GW1"/>
    <mergeCell ref="DP3:DQ4"/>
    <mergeCell ref="DP2:EA2"/>
    <mergeCell ref="BX3:BY4"/>
    <mergeCell ref="EL3:EM4"/>
    <mergeCell ref="HL2:HM4"/>
    <mergeCell ref="JF3:JF5"/>
    <mergeCell ref="BT2:CE2"/>
    <mergeCell ref="FF2:FG4"/>
    <mergeCell ref="HS4:HS5"/>
    <mergeCell ref="HT4:HT5"/>
    <mergeCell ref="HU4:HU5"/>
    <mergeCell ref="BH1:CE1"/>
    <mergeCell ref="FH2:FI4"/>
    <mergeCell ref="FD2:FE4"/>
    <mergeCell ref="EZ2:FA4"/>
    <mergeCell ref="BR3:BS4"/>
    <mergeCell ref="CF2:CQ2"/>
    <mergeCell ref="CP3:CQ4"/>
    <mergeCell ref="AX1:BG1"/>
    <mergeCell ref="AX2:BG2"/>
    <mergeCell ref="BB3:BC4"/>
    <mergeCell ref="DR3:DS4"/>
    <mergeCell ref="A19:B19"/>
    <mergeCell ref="CH3:CI4"/>
    <mergeCell ref="CO23:CO24"/>
    <mergeCell ref="Z1:AP1"/>
    <mergeCell ref="JF1:KA1"/>
    <mergeCell ref="BH2:BS2"/>
    <mergeCell ref="BP3:BQ4"/>
    <mergeCell ref="CB3:CC4"/>
    <mergeCell ref="CD3:CE4"/>
    <mergeCell ref="GZ2:HA4"/>
    <mergeCell ref="HV4:HV5"/>
    <mergeCell ref="KI4:KI5"/>
    <mergeCell ref="FX4:FY4"/>
    <mergeCell ref="FZ4:GA4"/>
    <mergeCell ref="GB4:GC4"/>
    <mergeCell ref="DJ3:DK4"/>
    <mergeCell ref="CR2:DC2"/>
    <mergeCell ref="GF4:GG4"/>
    <mergeCell ref="DF3:DG4"/>
    <mergeCell ref="AQ1:AW1"/>
    <mergeCell ref="HL1:HQ1"/>
    <mergeCell ref="HT2:HU3"/>
    <mergeCell ref="HV2:HW3"/>
    <mergeCell ref="JB4:JC4"/>
    <mergeCell ref="AX3:AY4"/>
    <mergeCell ref="AZ3:BA4"/>
    <mergeCell ref="JQ2:KA2"/>
    <mergeCell ref="EB2:EM2"/>
    <mergeCell ref="IZ4:JA4"/>
    <mergeCell ref="BE23:BE24"/>
    <mergeCell ref="BF23:BF24"/>
    <mergeCell ref="BG23:BG24"/>
    <mergeCell ref="BH3:BI4"/>
    <mergeCell ref="BJ3:BK4"/>
    <mergeCell ref="X2:Y2"/>
    <mergeCell ref="FO23:FO24"/>
    <mergeCell ref="CJ3:CK4"/>
    <mergeCell ref="AR23:AR24"/>
    <mergeCell ref="AS23:AS24"/>
    <mergeCell ref="AV23:AV24"/>
    <mergeCell ref="I23:I24"/>
    <mergeCell ref="J23:J24"/>
    <mergeCell ref="G23:G24"/>
    <mergeCell ref="AN4:AN5"/>
    <mergeCell ref="AK2:AL3"/>
    <mergeCell ref="R2:W2"/>
    <mergeCell ref="AF2:AF5"/>
    <mergeCell ref="Q23:Q24"/>
    <mergeCell ref="BH23:BH24"/>
    <mergeCell ref="BL23:BL24"/>
    <mergeCell ref="BM23:BM24"/>
    <mergeCell ref="AG4:AH4"/>
    <mergeCell ref="F2:G4"/>
    <mergeCell ref="H2:H5"/>
    <mergeCell ref="AQ2:AV2"/>
    <mergeCell ref="BN3:BO4"/>
    <mergeCell ref="BV3:BW4"/>
    <mergeCell ref="CN3:CO4"/>
    <mergeCell ref="CR3:CS4"/>
    <mergeCell ref="BA23:BA24"/>
    <mergeCell ref="BI23:BI24"/>
    <mergeCell ref="CH23:CH24"/>
    <mergeCell ref="CJ23:CJ24"/>
    <mergeCell ref="CK23:CK24"/>
    <mergeCell ref="A25:B25"/>
    <mergeCell ref="A13:B13"/>
    <mergeCell ref="A14:B14"/>
    <mergeCell ref="A15:B15"/>
    <mergeCell ref="A16:B16"/>
    <mergeCell ref="A17:B17"/>
    <mergeCell ref="A23:A24"/>
    <mergeCell ref="EB23:EB24"/>
    <mergeCell ref="EL23:EL24"/>
    <mergeCell ref="EB3:EC4"/>
    <mergeCell ref="ED3:EE4"/>
    <mergeCell ref="EF3:EG4"/>
    <mergeCell ref="EH3:EI4"/>
    <mergeCell ref="EJ3:EK4"/>
    <mergeCell ref="L23:L24"/>
    <mergeCell ref="M23:M24"/>
    <mergeCell ref="N23:N24"/>
    <mergeCell ref="A20:B20"/>
    <mergeCell ref="A7:B7"/>
    <mergeCell ref="A22:B22"/>
    <mergeCell ref="A21:B21"/>
    <mergeCell ref="DV3:DW4"/>
    <mergeCell ref="EJ23:EJ24"/>
    <mergeCell ref="DJ23:DJ24"/>
    <mergeCell ref="AL23:AL24"/>
    <mergeCell ref="AZ23:AZ24"/>
    <mergeCell ref="DT3:DU4"/>
    <mergeCell ref="DX3:DY4"/>
    <mergeCell ref="A18:B18"/>
    <mergeCell ref="A6:B6"/>
    <mergeCell ref="BT3:BU4"/>
    <mergeCell ref="X3:X5"/>
    <mergeCell ref="C26:K26"/>
    <mergeCell ref="C23:C24"/>
    <mergeCell ref="D23:D24"/>
    <mergeCell ref="CF3:CG4"/>
    <mergeCell ref="KD23:KD24"/>
    <mergeCell ref="F23:F24"/>
    <mergeCell ref="AO23:AO24"/>
    <mergeCell ref="AB4:AC4"/>
    <mergeCell ref="BD23:BD24"/>
    <mergeCell ref="AU23:AU24"/>
    <mergeCell ref="T3:U4"/>
    <mergeCell ref="V3:W4"/>
    <mergeCell ref="BD3:BE4"/>
    <mergeCell ref="BF3:BG4"/>
    <mergeCell ref="BL3:BM4"/>
    <mergeCell ref="CF23:CF24"/>
    <mergeCell ref="CG23:CG24"/>
    <mergeCell ref="AA4:AA5"/>
    <mergeCell ref="AK4:AK5"/>
    <mergeCell ref="I2:J4"/>
    <mergeCell ref="K2:K5"/>
    <mergeCell ref="O23:O24"/>
    <mergeCell ref="P23:P24"/>
    <mergeCell ref="IZ2:JE3"/>
    <mergeCell ref="AI4:AJ4"/>
    <mergeCell ref="AM2:AM5"/>
    <mergeCell ref="HH2:HK4"/>
    <mergeCell ref="FN4:FO4"/>
    <mergeCell ref="L2:Q2"/>
    <mergeCell ref="Y3:Y5"/>
    <mergeCell ref="Z4:Z5"/>
    <mergeCell ref="AU3:AV4"/>
    <mergeCell ref="ASG25:ASN25"/>
    <mergeCell ref="ATD25:ATG25"/>
    <mergeCell ref="ATF5:ATG5"/>
    <mergeCell ref="AIV4:AIW4"/>
    <mergeCell ref="AOI23:AOI24"/>
    <mergeCell ref="ALQ3:ALR3"/>
    <mergeCell ref="AQQ2:ARN2"/>
    <mergeCell ref="AMD23:AMD24"/>
    <mergeCell ref="ANM23:ANM24"/>
    <mergeCell ref="AOK2:AOL4"/>
    <mergeCell ref="AOY4:AOY5"/>
    <mergeCell ref="AOQ2:AOT3"/>
    <mergeCell ref="ALO3:ALP3"/>
    <mergeCell ref="A26:B26"/>
    <mergeCell ref="KR3:KR5"/>
    <mergeCell ref="KS4:KS5"/>
    <mergeCell ref="A2:B5"/>
    <mergeCell ref="KM4:KM5"/>
    <mergeCell ref="KO4:KO5"/>
    <mergeCell ref="BN23:BN24"/>
    <mergeCell ref="FU23:FU24"/>
    <mergeCell ref="GA23:GA24"/>
    <mergeCell ref="CQ23:CQ24"/>
    <mergeCell ref="CL23:CL24"/>
    <mergeCell ref="IS23:IS24"/>
    <mergeCell ref="FD23:FD24"/>
    <mergeCell ref="FE23:FE24"/>
    <mergeCell ref="FG23:FG24"/>
    <mergeCell ref="FV23:FV24"/>
    <mergeCell ref="FW23:FW24"/>
    <mergeCell ref="FX23:FX24"/>
    <mergeCell ref="LU23:LU24"/>
    <mergeCell ref="ATW30:AUJ30"/>
    <mergeCell ref="ATW2:ATZ2"/>
    <mergeCell ref="AUA2:AUJ2"/>
    <mergeCell ref="ATW3:ATX4"/>
    <mergeCell ref="ATY3:ATZ4"/>
    <mergeCell ref="AUA3:AUE3"/>
    <mergeCell ref="AUF3:AUJ3"/>
    <mergeCell ref="AUB4:AUB5"/>
    <mergeCell ref="AUD4:AUD5"/>
    <mergeCell ref="AUE4:AUE5"/>
    <mergeCell ref="AUG4:AUG5"/>
    <mergeCell ref="AUA4:AUA5"/>
    <mergeCell ref="AUF4:AUF5"/>
    <mergeCell ref="AUI4:AUI5"/>
    <mergeCell ref="AUJ4:AUJ5"/>
    <mergeCell ref="ATW25:AUJ25"/>
    <mergeCell ref="ATH26:ATJ26"/>
    <mergeCell ref="ATW26:AUJ26"/>
    <mergeCell ref="MB3:MC4"/>
    <mergeCell ref="MD3:ME4"/>
    <mergeCell ref="MF3:MG4"/>
    <mergeCell ref="ADJ4:ADJ5"/>
    <mergeCell ref="ACM2:ACP2"/>
    <mergeCell ref="ABK4:ABK5"/>
    <mergeCell ref="SA3:SE3"/>
    <mergeCell ref="ABR4:ABR5"/>
    <mergeCell ref="SF3:SJ3"/>
    <mergeCell ref="ABH4:ABH5"/>
    <mergeCell ref="QK2:QL3"/>
    <mergeCell ref="RO2:RP4"/>
    <mergeCell ref="SE23:SE24"/>
    <mergeCell ref="ZN23:ZN24"/>
    <mergeCell ref="ABK23:ABK24"/>
    <mergeCell ref="ACV4:ACV5"/>
    <mergeCell ref="ACI2:ACL2"/>
    <mergeCell ref="AAN3:AAQ4"/>
    <mergeCell ref="ACI3:ACI4"/>
    <mergeCell ref="ACP4:ACP5"/>
    <mergeCell ref="ACR4:ACR5"/>
    <mergeCell ref="ACT4:ACT5"/>
    <mergeCell ref="ACL4:ACL5"/>
    <mergeCell ref="ACN4:ACN5"/>
    <mergeCell ref="SS4:ST4"/>
    <mergeCell ref="SU4:SV4"/>
    <mergeCell ref="SW4:SX4"/>
    <mergeCell ref="SY4:SZ4"/>
    <mergeCell ref="TA4:TB4"/>
    <mergeCell ref="TC4:TD4"/>
    <mergeCell ref="QI4:QI5"/>
    <mergeCell ref="PK2:PL4"/>
    <mergeCell ref="SQ5:SR5"/>
    <mergeCell ref="ADL3:ADL5"/>
    <mergeCell ref="RM2:RN4"/>
    <mergeCell ref="ACK3:ACK4"/>
    <mergeCell ref="ACM3:ACM4"/>
    <mergeCell ref="ACO3:ACO4"/>
    <mergeCell ref="ACQ3:ACQ4"/>
    <mergeCell ref="ACS3:ACS4"/>
    <mergeCell ref="ACU3:ACU4"/>
    <mergeCell ref="ACW3:ACW4"/>
    <mergeCell ref="ACY3:ACY4"/>
    <mergeCell ref="ADA3:ADA4"/>
    <mergeCell ref="VZ4:WA4"/>
    <mergeCell ref="WB4:WC4"/>
    <mergeCell ref="WD4:WE4"/>
    <mergeCell ref="WF4:WG4"/>
    <mergeCell ref="WH4:WI4"/>
    <mergeCell ref="WJ4:WK4"/>
    <mergeCell ref="WL4:WM4"/>
    <mergeCell ref="WN4:WO4"/>
    <mergeCell ref="WP4:WQ4"/>
    <mergeCell ref="WR4:WS4"/>
    <mergeCell ref="WT4:WU4"/>
    <mergeCell ref="WV4:WW4"/>
    <mergeCell ref="WX4:WY4"/>
    <mergeCell ref="WZ4:XB4"/>
    <mergeCell ref="XC4:XD4"/>
    <mergeCell ref="XE4:XF4"/>
    <mergeCell ref="XG4:XH4"/>
    <mergeCell ref="XI4:XJ4"/>
    <mergeCell ref="XK4:XL4"/>
    <mergeCell ref="XM4:XN4"/>
    <mergeCell ref="AEY23:AEY24"/>
    <mergeCell ref="AEZ23:AEZ24"/>
    <mergeCell ref="AFA23:AFA24"/>
    <mergeCell ref="AFT2:AFU3"/>
    <mergeCell ref="AFM4:AFM5"/>
    <mergeCell ref="AFL23:AFL24"/>
    <mergeCell ref="AFO4:AFO5"/>
    <mergeCell ref="AGA4:AGA5"/>
    <mergeCell ref="AFT4:AFT5"/>
    <mergeCell ref="AFR8:AFS8"/>
    <mergeCell ref="AFY4:AFY5"/>
    <mergeCell ref="AGG4:AGG5"/>
    <mergeCell ref="AFK23:AFK24"/>
    <mergeCell ref="AFO3:AFP3"/>
    <mergeCell ref="AFS23:AFS24"/>
    <mergeCell ref="AGA23:AGA24"/>
    <mergeCell ref="AFL3:AFM3"/>
    <mergeCell ref="AFN3:AFN5"/>
    <mergeCell ref="AFP4:AFP5"/>
    <mergeCell ref="AFO9:AFP9"/>
    <mergeCell ref="AFS4:AFS5"/>
    <mergeCell ref="LT3:LU4"/>
    <mergeCell ref="HX4:HX5"/>
    <mergeCell ref="KV2:KW4"/>
    <mergeCell ref="KE4:KE5"/>
    <mergeCell ref="HY4:HY5"/>
    <mergeCell ref="IB4:IB5"/>
    <mergeCell ref="HZ2:IA3"/>
    <mergeCell ref="KQ4:KQ5"/>
    <mergeCell ref="KP3:KP5"/>
    <mergeCell ref="IL4:IM4"/>
    <mergeCell ref="HX2:HY3"/>
    <mergeCell ref="ID2:IE3"/>
    <mergeCell ref="KD4:KD5"/>
    <mergeCell ref="LP3:LQ4"/>
    <mergeCell ref="IT4:IU4"/>
    <mergeCell ref="IJ4:IK4"/>
    <mergeCell ref="IX4:IY4"/>
    <mergeCell ref="LL3:LM4"/>
    <mergeCell ref="LN3:LO4"/>
    <mergeCell ref="IN4:IO4"/>
    <mergeCell ref="KC4:KC5"/>
    <mergeCell ref="JG3:JM4"/>
    <mergeCell ref="KB4:KB5"/>
    <mergeCell ref="KF2:KU2"/>
    <mergeCell ref="KL3:KL5"/>
    <mergeCell ref="JR3:JX4"/>
    <mergeCell ref="AEG2:AEI4"/>
    <mergeCell ref="AHT4:AHT5"/>
    <mergeCell ref="AIL4:AIM4"/>
    <mergeCell ref="AIN4:AIO4"/>
    <mergeCell ref="AIP4:AIQ4"/>
    <mergeCell ref="AIT4:AIU4"/>
    <mergeCell ref="AKS4:AKS5"/>
    <mergeCell ref="AKG23:AKG24"/>
    <mergeCell ref="AJY4:AJY5"/>
    <mergeCell ref="AFQ3:AFQ5"/>
    <mergeCell ref="AEY4:AEY5"/>
    <mergeCell ref="AEZ4:AEZ5"/>
    <mergeCell ref="AFN2:AFP2"/>
    <mergeCell ref="AFI23:AFI24"/>
    <mergeCell ref="AGF23:AGF24"/>
    <mergeCell ref="AGI23:AGI24"/>
    <mergeCell ref="AFW23:AFW24"/>
    <mergeCell ref="AIR4:AIS4"/>
    <mergeCell ref="AGR2:AGR5"/>
    <mergeCell ref="AIZ4:AIZ5"/>
    <mergeCell ref="AGZ2:AHM2"/>
    <mergeCell ref="AGO4:AGO5"/>
    <mergeCell ref="AIU23:AIU24"/>
    <mergeCell ref="AHZ4:AHZ5"/>
    <mergeCell ref="AHR23:AHR24"/>
    <mergeCell ref="AFL8:AFM8"/>
    <mergeCell ref="AFY23:AFY24"/>
    <mergeCell ref="AGA3:AGB3"/>
    <mergeCell ref="AGC3:AGD3"/>
    <mergeCell ref="AGE3:AGF3"/>
    <mergeCell ref="AGG3:AGH3"/>
    <mergeCell ref="AIE4:AIE5"/>
    <mergeCell ref="ARK23:ARK24"/>
    <mergeCell ref="ARM23:ARM24"/>
    <mergeCell ref="ASO25:ATC25"/>
    <mergeCell ref="ASW23:ASW24"/>
    <mergeCell ref="ASX23:ASX24"/>
    <mergeCell ref="AJC4:AJC5"/>
    <mergeCell ref="APB4:APB5"/>
    <mergeCell ref="ARO23:ARO24"/>
    <mergeCell ref="AME3:AMF4"/>
    <mergeCell ref="AMG3:AMH4"/>
    <mergeCell ref="ANE2:ANH3"/>
    <mergeCell ref="APK23:APK24"/>
    <mergeCell ref="APU23:APU24"/>
    <mergeCell ref="APV23:APV24"/>
    <mergeCell ref="APG23:APG24"/>
    <mergeCell ref="AMB23:AMB24"/>
    <mergeCell ref="AMA23:AMA24"/>
    <mergeCell ref="AMC23:AMC24"/>
    <mergeCell ref="ANA2:ANB4"/>
    <mergeCell ref="AKQ2:AKR3"/>
    <mergeCell ref="AKQ4:AKQ5"/>
    <mergeCell ref="AJR23:AJR24"/>
    <mergeCell ref="AOS23:AOS24"/>
    <mergeCell ref="AOW23:AOW24"/>
    <mergeCell ref="AOY23:AOY24"/>
    <mergeCell ref="AOU2:AOX3"/>
    <mergeCell ref="AQM2:AQP3"/>
    <mergeCell ref="ASS2:ASV3"/>
    <mergeCell ref="ASW2:ASW5"/>
    <mergeCell ref="ASO2:ASR3"/>
    <mergeCell ref="ALC2:ALD3"/>
    <mergeCell ref="ALE2:ALF3"/>
    <mergeCell ref="AVR4:AVR5"/>
    <mergeCell ref="AVX23:AVX24"/>
    <mergeCell ref="AWJ23:AWJ24"/>
    <mergeCell ref="AWC4:AWC5"/>
    <mergeCell ref="AWJ4:AWJ5"/>
    <mergeCell ref="AVE3:AVF3"/>
    <mergeCell ref="AVI23:AVI24"/>
    <mergeCell ref="AVJ23:AVJ24"/>
    <mergeCell ref="AWD4:AWD5"/>
    <mergeCell ref="AWA4:AWA5"/>
    <mergeCell ref="ATW23:ATW24"/>
    <mergeCell ref="AUK2:AUK5"/>
    <mergeCell ref="ASX2:ASX5"/>
    <mergeCell ref="AVX4:AVX5"/>
    <mergeCell ref="AVZ4:AVZ5"/>
    <mergeCell ref="AWG3:AWH3"/>
    <mergeCell ref="AWE4:AWE5"/>
    <mergeCell ref="AWI23:AWI24"/>
    <mergeCell ref="AWA3:AWB3"/>
    <mergeCell ref="AUL2:AUL5"/>
    <mergeCell ref="AVI4:AVI5"/>
    <mergeCell ref="AVJ4:AVJ5"/>
    <mergeCell ref="AUW2:AUX2"/>
    <mergeCell ref="ATD5:ATE5"/>
    <mergeCell ref="AUM3:AUM5"/>
    <mergeCell ref="ATM5:ATN5"/>
    <mergeCell ref="AVI3:AVJ3"/>
    <mergeCell ref="AUA23:AUA24"/>
    <mergeCell ref="AVO3:AVP3"/>
    <mergeCell ref="AVP23:AVP24"/>
    <mergeCell ref="BCI23:BCI24"/>
    <mergeCell ref="BCL4:BCL5"/>
    <mergeCell ref="BCR4:BCR5"/>
    <mergeCell ref="BBR4:BBR5"/>
    <mergeCell ref="BBZ23:BBZ24"/>
    <mergeCell ref="BBM23:BBM24"/>
    <mergeCell ref="BBO23:BBO24"/>
    <mergeCell ref="BBM4:BBM5"/>
    <mergeCell ref="BBL23:BBL24"/>
    <mergeCell ref="BBP23:BBP24"/>
    <mergeCell ref="BBQ23:BBQ24"/>
    <mergeCell ref="BBZ4:BBZ5"/>
    <mergeCell ref="BCJ4:BCJ5"/>
    <mergeCell ref="BCC23:BCC24"/>
    <mergeCell ref="BCD23:BCD24"/>
    <mergeCell ref="BBX23:BBX24"/>
    <mergeCell ref="BBY23:BBY24"/>
    <mergeCell ref="BCB23:BCB24"/>
    <mergeCell ref="BBT23:BBT24"/>
    <mergeCell ref="BBL4:BBL5"/>
    <mergeCell ref="BBR23:BBR24"/>
    <mergeCell ref="BBU23:BBU24"/>
    <mergeCell ref="BBV23:BBV24"/>
    <mergeCell ref="BCA23:BCA24"/>
    <mergeCell ref="BCB4:BCB5"/>
    <mergeCell ref="BBN23:BBN24"/>
    <mergeCell ref="AYD25:AYV25"/>
    <mergeCell ref="AWM23:AWM24"/>
    <mergeCell ref="BAO4:BAO5"/>
    <mergeCell ref="AWQ4:AWQ5"/>
    <mergeCell ref="AWR4:AWR5"/>
    <mergeCell ref="AXV4:AXV5"/>
    <mergeCell ref="BAM4:BAM5"/>
    <mergeCell ref="BAN4:BAN5"/>
    <mergeCell ref="AYE23:AYE24"/>
    <mergeCell ref="AZO4:AZO5"/>
    <mergeCell ref="AXW4:AXW5"/>
    <mergeCell ref="AYS4:AYS5"/>
    <mergeCell ref="AYA23:AYA24"/>
    <mergeCell ref="AXF23:AXF24"/>
    <mergeCell ref="AYA4:AYA5"/>
    <mergeCell ref="AZJ4:AZJ5"/>
    <mergeCell ref="AZV4:AZV5"/>
    <mergeCell ref="AWP4:AWP5"/>
    <mergeCell ref="AZY25:BAQ25"/>
    <mergeCell ref="AYV23:AYV24"/>
    <mergeCell ref="AXW23:AXW24"/>
    <mergeCell ref="AYT4:AYT5"/>
    <mergeCell ref="AYL4:AYL5"/>
    <mergeCell ref="AYE4:AYE5"/>
    <mergeCell ref="AXM25:AYC25"/>
    <mergeCell ref="AYW25:AZX25"/>
    <mergeCell ref="AWS23:AWS24"/>
    <mergeCell ref="AWT23:AWT24"/>
    <mergeCell ref="AYN23:AYN24"/>
    <mergeCell ref="AXH23:AXH24"/>
    <mergeCell ref="AXE23:AXE24"/>
    <mergeCell ref="AZE4:AZE5"/>
    <mergeCell ref="BCK25:BDC25"/>
    <mergeCell ref="BDL23:BDL24"/>
    <mergeCell ref="BDK23:BDK24"/>
    <mergeCell ref="BDH23:BDH24"/>
    <mergeCell ref="BHL19:BHM19"/>
    <mergeCell ref="BGY2:BHB2"/>
    <mergeCell ref="BEF4:BEF5"/>
    <mergeCell ref="BDX4:BDX5"/>
    <mergeCell ref="BEA23:BEA24"/>
    <mergeCell ref="BEB25:BEM25"/>
    <mergeCell ref="BCV23:BCV24"/>
    <mergeCell ref="BCN23:BCN24"/>
    <mergeCell ref="BCO23:BCO24"/>
    <mergeCell ref="BDA23:BDA24"/>
    <mergeCell ref="BCL23:BCL24"/>
    <mergeCell ref="BDB23:BDB24"/>
    <mergeCell ref="BFP2:BFP5"/>
    <mergeCell ref="BDJ23:BDJ24"/>
    <mergeCell ref="BDG4:BDG5"/>
    <mergeCell ref="BCW23:BCW24"/>
    <mergeCell ref="BDD23:BDD24"/>
    <mergeCell ref="BHH15:BHI15"/>
    <mergeCell ref="BGD23:BGD24"/>
    <mergeCell ref="BGI23:BGI24"/>
    <mergeCell ref="BGS23:BGS24"/>
    <mergeCell ref="BDD4:BDD5"/>
    <mergeCell ref="BCM23:BCM24"/>
    <mergeCell ref="BCU23:BCU24"/>
    <mergeCell ref="BCT23:BCT24"/>
    <mergeCell ref="BDE23:BDE24"/>
    <mergeCell ref="BCS2:BCT3"/>
    <mergeCell ref="BDH4:BDH5"/>
    <mergeCell ref="BDP1:BEA1"/>
    <mergeCell ref="BDP25:BEA25"/>
    <mergeCell ref="BHM4:BHM5"/>
    <mergeCell ref="BDU23:BDU24"/>
    <mergeCell ref="BDP23:BDP24"/>
    <mergeCell ref="BDQ23:BDQ24"/>
    <mergeCell ref="BDR23:BDR24"/>
    <mergeCell ref="BEU23:BEU24"/>
    <mergeCell ref="BFF2:BFG3"/>
    <mergeCell ref="BFF23:BFF24"/>
    <mergeCell ref="BGT3:BGX3"/>
    <mergeCell ref="BFG23:BFG24"/>
    <mergeCell ref="BDS23:BDS24"/>
    <mergeCell ref="BEX2:BEY3"/>
    <mergeCell ref="BEZ2:BFA3"/>
    <mergeCell ref="BFB2:BFC3"/>
    <mergeCell ref="BDV23:BDV24"/>
    <mergeCell ref="BFM4:BFM5"/>
    <mergeCell ref="BHC25:BHO25"/>
    <mergeCell ref="BGN25:BGX25"/>
    <mergeCell ref="BHG23:BHG24"/>
    <mergeCell ref="BGY25:BHB25"/>
    <mergeCell ref="BGN3:BGS3"/>
    <mergeCell ref="BDW23:BDW24"/>
    <mergeCell ref="BHH10:BHI10"/>
    <mergeCell ref="BGN4:BGN5"/>
    <mergeCell ref="BEB4:BEB5"/>
    <mergeCell ref="BEF2:BEG3"/>
    <mergeCell ref="BHH20:BHI20"/>
    <mergeCell ref="BHJ14:BHK14"/>
    <mergeCell ref="BFD2:BFE3"/>
    <mergeCell ref="BGN2:BGX2"/>
    <mergeCell ref="BCA2:BCB3"/>
    <mergeCell ref="BCC4:BCC5"/>
    <mergeCell ref="BCD4:BCD5"/>
    <mergeCell ref="AZP4:AZP5"/>
    <mergeCell ref="BFQ25:BFX25"/>
    <mergeCell ref="BDN4:BDN5"/>
    <mergeCell ref="ANM1:ANX1"/>
    <mergeCell ref="BCX4:BCX5"/>
    <mergeCell ref="BCQ4:BCQ5"/>
    <mergeCell ref="BCC2:BCD3"/>
    <mergeCell ref="BCY4:BCY5"/>
    <mergeCell ref="BDP4:BDP5"/>
    <mergeCell ref="BDQ4:BDQ5"/>
    <mergeCell ref="BDR4:BDR5"/>
    <mergeCell ref="BDS4:BDS5"/>
    <mergeCell ref="BDK4:BDK5"/>
    <mergeCell ref="BCI2:BCJ3"/>
    <mergeCell ref="BCM2:BCN3"/>
    <mergeCell ref="BCO2:BCP3"/>
    <mergeCell ref="BCQ2:BCR3"/>
    <mergeCell ref="BDM4:BDM5"/>
    <mergeCell ref="BDC2:BDC5"/>
    <mergeCell ref="BBI4:BBI5"/>
    <mergeCell ref="AZT4:AZT5"/>
    <mergeCell ref="AYV4:AYV5"/>
    <mergeCell ref="AXP4:AXP5"/>
    <mergeCell ref="AUQ3:AUQ5"/>
    <mergeCell ref="BCK2:BCL3"/>
    <mergeCell ref="BDZ23:BDZ24"/>
    <mergeCell ref="BBV4:BBV5"/>
    <mergeCell ref="BBW4:BBW5"/>
    <mergeCell ref="BBX4:BBX5"/>
    <mergeCell ref="BBU2:BBV3"/>
    <mergeCell ref="BAK2:BAL3"/>
    <mergeCell ref="BBK2:BBL3"/>
    <mergeCell ref="BBM2:BBN3"/>
    <mergeCell ref="BBW2:BBX3"/>
    <mergeCell ref="BBY2:BBZ3"/>
    <mergeCell ref="BBT4:BBT5"/>
    <mergeCell ref="BBP4:BBP5"/>
    <mergeCell ref="BBQ4:BBQ5"/>
    <mergeCell ref="BBN4:BBN5"/>
    <mergeCell ref="BBO4:BBO5"/>
    <mergeCell ref="BAT4:BAT5"/>
    <mergeCell ref="BAO2:BAP3"/>
    <mergeCell ref="AZY4:AZY5"/>
    <mergeCell ref="BAP4:BAP5"/>
    <mergeCell ref="BAJ4:BAJ5"/>
    <mergeCell ref="BAD4:BAD5"/>
    <mergeCell ref="BAU4:BAU5"/>
    <mergeCell ref="BAV4:BAV5"/>
    <mergeCell ref="BAW4:BAW5"/>
    <mergeCell ref="BAX4:BAX5"/>
    <mergeCell ref="BBF3:BBG3"/>
    <mergeCell ref="BAF4:BAF5"/>
    <mergeCell ref="BAG4:BAG5"/>
    <mergeCell ref="AZZ4:AZZ5"/>
    <mergeCell ref="BAQ2:BAQ5"/>
    <mergeCell ref="BBB3:BBC3"/>
    <mergeCell ref="BBD3:BBE3"/>
    <mergeCell ref="BBC4:BBC5"/>
    <mergeCell ref="BAE4:BAE5"/>
    <mergeCell ref="BAK4:BAK5"/>
    <mergeCell ref="BAL4:BAL5"/>
    <mergeCell ref="BAG2:BAH3"/>
    <mergeCell ref="BAI2:BAJ3"/>
    <mergeCell ref="BBA4:BBA5"/>
    <mergeCell ref="BBB4:BBB5"/>
    <mergeCell ref="BAR2:BBJ2"/>
    <mergeCell ref="BBG4:BBG5"/>
    <mergeCell ref="AZQ2:AZR3"/>
    <mergeCell ref="AYX4:AYX5"/>
    <mergeCell ref="AZS2:AZT3"/>
    <mergeCell ref="AZY2:AZZ3"/>
    <mergeCell ref="BAA3:BAB3"/>
    <mergeCell ref="AZW2:AZX3"/>
    <mergeCell ref="AYK4:AYK5"/>
    <mergeCell ref="AZC4:AZC5"/>
    <mergeCell ref="AZD4:AZD5"/>
    <mergeCell ref="AZA4:AZA5"/>
    <mergeCell ref="BBJ4:BBJ5"/>
    <mergeCell ref="BAZ3:BBA3"/>
    <mergeCell ref="AZA2:AZB3"/>
    <mergeCell ref="AYW4:AYW5"/>
    <mergeCell ref="BAS4:BAS5"/>
    <mergeCell ref="BAY4:BAY5"/>
    <mergeCell ref="BBE4:BBE5"/>
    <mergeCell ref="AYZ4:AYZ5"/>
    <mergeCell ref="AZX4:AZX5"/>
    <mergeCell ref="AZL4:AZL5"/>
    <mergeCell ref="AZR4:AZR5"/>
    <mergeCell ref="BAR3:BAS3"/>
    <mergeCell ref="BAM2:BAN3"/>
    <mergeCell ref="AZO2:AZP3"/>
    <mergeCell ref="AZK2:AZL3"/>
    <mergeCell ref="AZM4:AZM5"/>
    <mergeCell ref="AZH4:AZH5"/>
    <mergeCell ref="AYU2:AYU3"/>
    <mergeCell ref="AYP2:AYQ3"/>
    <mergeCell ref="AYJ4:AYJ5"/>
    <mergeCell ref="AYR4:AYR5"/>
    <mergeCell ref="AYQ4:AYQ5"/>
    <mergeCell ref="AYL2:AYM3"/>
    <mergeCell ref="AXF4:AXF5"/>
    <mergeCell ref="BAC2:BAD3"/>
    <mergeCell ref="AZQ4:AZQ5"/>
    <mergeCell ref="AXU2:AXV3"/>
    <mergeCell ref="AXQ4:AXQ5"/>
    <mergeCell ref="AYH4:AYH5"/>
    <mergeCell ref="BAA4:BAA5"/>
    <mergeCell ref="BAB4:BAB5"/>
    <mergeCell ref="AYP4:AYP5"/>
    <mergeCell ref="AYO4:AYO5"/>
    <mergeCell ref="AZK4:AZK5"/>
    <mergeCell ref="AZF4:AZF5"/>
    <mergeCell ref="AYY4:AYY5"/>
    <mergeCell ref="AZU2:AZV3"/>
    <mergeCell ref="AZU4:AZU5"/>
    <mergeCell ref="AYF4:AYF5"/>
    <mergeCell ref="AZS4:AZS5"/>
    <mergeCell ref="BAE2:BAF3"/>
    <mergeCell ref="AYL23:AYL24"/>
    <mergeCell ref="AYR23:AYR24"/>
    <mergeCell ref="AYS23:AYS24"/>
    <mergeCell ref="AYM23:AYM24"/>
    <mergeCell ref="AXX23:AXX24"/>
    <mergeCell ref="AYC2:AYC5"/>
    <mergeCell ref="AWV23:AWV24"/>
    <mergeCell ref="AWW23:AWW24"/>
    <mergeCell ref="AXN23:AXN24"/>
    <mergeCell ref="AXI23:AXI24"/>
    <mergeCell ref="AYM4:AYM5"/>
    <mergeCell ref="AYN4:AYN5"/>
    <mergeCell ref="AZG2:AZH3"/>
    <mergeCell ref="AYV2:AYV3"/>
    <mergeCell ref="AXO3:AXP3"/>
    <mergeCell ref="AXO4:AXO5"/>
    <mergeCell ref="AXK2:AXL3"/>
    <mergeCell ref="AYD23:AYD24"/>
    <mergeCell ref="AWW2:AWX3"/>
    <mergeCell ref="AZC2:AZD3"/>
    <mergeCell ref="AXY4:AXY5"/>
    <mergeCell ref="AYJ23:AYJ24"/>
    <mergeCell ref="AXQ23:AXQ24"/>
    <mergeCell ref="AXR23:AXR24"/>
    <mergeCell ref="AYP23:AYP24"/>
    <mergeCell ref="AYF2:AYG3"/>
    <mergeCell ref="AYA2:AYB3"/>
    <mergeCell ref="AZE2:AZF3"/>
    <mergeCell ref="AXZ4:AXZ5"/>
    <mergeCell ref="AYB4:AYB5"/>
    <mergeCell ref="AZI2:AZJ3"/>
    <mergeCell ref="ASO1:ATC1"/>
    <mergeCell ref="ATK1:ATV1"/>
    <mergeCell ref="BAT3:BAU3"/>
    <mergeCell ref="BAV3:BAW3"/>
    <mergeCell ref="BAZ4:BAZ5"/>
    <mergeCell ref="BAX3:BAY3"/>
    <mergeCell ref="BBQ2:BBR3"/>
    <mergeCell ref="AYY2:AYZ3"/>
    <mergeCell ref="AWT4:AWT5"/>
    <mergeCell ref="AXI4:AXI5"/>
    <mergeCell ref="AWS2:AWT3"/>
    <mergeCell ref="AWU2:AWV3"/>
    <mergeCell ref="AYI23:AYI24"/>
    <mergeCell ref="AYH2:AYI3"/>
    <mergeCell ref="AYD4:AYD5"/>
    <mergeCell ref="AXY23:AXY24"/>
    <mergeCell ref="AXZ23:AXZ24"/>
    <mergeCell ref="AYF23:AYF24"/>
    <mergeCell ref="AYI4:AYI5"/>
    <mergeCell ref="AXK4:AXK5"/>
    <mergeCell ref="AXX4:AXX5"/>
    <mergeCell ref="AYR2:AYS3"/>
    <mergeCell ref="AYN2:AYO3"/>
    <mergeCell ref="AYC23:AYC24"/>
    <mergeCell ref="AXS2:AXT3"/>
    <mergeCell ref="AYJ2:AYK3"/>
    <mergeCell ref="AYK23:AYK24"/>
    <mergeCell ref="AXY2:AXZ3"/>
    <mergeCell ref="AXQ2:AXR3"/>
    <mergeCell ref="AYW2:AYX3"/>
    <mergeCell ref="BBF4:BBF5"/>
    <mergeCell ref="BAR4:BAR5"/>
    <mergeCell ref="BDI4:BDI5"/>
    <mergeCell ref="BDI23:BDI24"/>
    <mergeCell ref="BCQ23:BCQ24"/>
    <mergeCell ref="BCR23:BCR24"/>
    <mergeCell ref="BCS23:BCS24"/>
    <mergeCell ref="BCS4:BCS5"/>
    <mergeCell ref="BCK4:BCK5"/>
    <mergeCell ref="BCN4:BCN5"/>
    <mergeCell ref="BCP23:BCP24"/>
    <mergeCell ref="BCU4:BCU5"/>
    <mergeCell ref="BDF23:BDF24"/>
    <mergeCell ref="BDC23:BDC24"/>
    <mergeCell ref="BDG23:BDG24"/>
    <mergeCell ref="BCZ4:BCZ5"/>
    <mergeCell ref="BDB2:BDB5"/>
    <mergeCell ref="BCU2:BCV3"/>
    <mergeCell ref="BCG2:BCH3"/>
    <mergeCell ref="BCZ23:BCZ24"/>
    <mergeCell ref="BCY2:BCZ3"/>
    <mergeCell ref="BCH23:BCH24"/>
    <mergeCell ref="BCK23:BCK24"/>
    <mergeCell ref="BDF2:BDG3"/>
    <mergeCell ref="BDD2:BDE3"/>
    <mergeCell ref="BCW2:BCX3"/>
    <mergeCell ref="BDF4:BDF5"/>
    <mergeCell ref="BCJ23:BCJ24"/>
    <mergeCell ref="BCH4:BCH5"/>
    <mergeCell ref="BCI4:BCI5"/>
    <mergeCell ref="BCT4:BCT5"/>
    <mergeCell ref="BCM4:BCM5"/>
    <mergeCell ref="BCO4:BCO5"/>
    <mergeCell ref="BCP4:BCP5"/>
    <mergeCell ref="BCE2:BCF3"/>
    <mergeCell ref="BDA2:BDA5"/>
    <mergeCell ref="BDH2:BDI3"/>
    <mergeCell ref="BCV4:BCV5"/>
    <mergeCell ref="BDE4:BDE5"/>
    <mergeCell ref="BFQ2:BFT3"/>
    <mergeCell ref="BDT4:BDT5"/>
    <mergeCell ref="BDN23:BDN24"/>
    <mergeCell ref="BEO23:BEO24"/>
    <mergeCell ref="BEQ23:BEQ24"/>
    <mergeCell ref="BER23:BER24"/>
    <mergeCell ref="BDY23:BDY24"/>
    <mergeCell ref="BEL4:BEL5"/>
    <mergeCell ref="BEM4:BEM5"/>
    <mergeCell ref="BEP23:BEP24"/>
    <mergeCell ref="BEX4:BEX5"/>
    <mergeCell ref="BES23:BES24"/>
    <mergeCell ref="BES4:BES5"/>
    <mergeCell ref="BET4:BET5"/>
    <mergeCell ref="BEU4:BEU5"/>
    <mergeCell ref="BEV4:BEV5"/>
    <mergeCell ref="BEW4:BEW5"/>
    <mergeCell ref="BEO4:BEO5"/>
    <mergeCell ref="BEP4:BEP5"/>
    <mergeCell ref="BDZ4:BDZ5"/>
    <mergeCell ref="BEP2:BEQ3"/>
    <mergeCell ref="BFG4:BFG5"/>
    <mergeCell ref="BET2:BEU3"/>
    <mergeCell ref="BEV2:BEW3"/>
    <mergeCell ref="BEN4:BEN5"/>
    <mergeCell ref="BEL2:BEM3"/>
    <mergeCell ref="BEN23:BEN24"/>
    <mergeCell ref="BET23:BET24"/>
    <mergeCell ref="BEG4:BEG5"/>
    <mergeCell ref="BEZ23:BEZ24"/>
    <mergeCell ref="BHH9:BHI9"/>
    <mergeCell ref="BHH2:BHM2"/>
    <mergeCell ref="BHH8:BHI8"/>
    <mergeCell ref="BHJ23:BHJ24"/>
    <mergeCell ref="BHC2:BHG3"/>
    <mergeCell ref="BHI23:BHI24"/>
    <mergeCell ref="BHK23:BHK24"/>
    <mergeCell ref="BHH3:BHI3"/>
    <mergeCell ref="BFC4:BFC5"/>
    <mergeCell ref="BFW23:BFW24"/>
    <mergeCell ref="BHH17:BHI17"/>
    <mergeCell ref="BEY4:BEY5"/>
    <mergeCell ref="BGT23:BGT24"/>
    <mergeCell ref="BGY23:BGY24"/>
    <mergeCell ref="BHJ10:BHK10"/>
    <mergeCell ref="BHJ11:BHK11"/>
    <mergeCell ref="BER2:BES3"/>
    <mergeCell ref="BFC23:BFC24"/>
    <mergeCell ref="BHJ8:BHK8"/>
    <mergeCell ref="BGQ23:BGQ24"/>
    <mergeCell ref="BFH2:BFI3"/>
    <mergeCell ref="BFX23:BFX24"/>
    <mergeCell ref="BFS4:BFT4"/>
    <mergeCell ref="BFU4:BFV4"/>
    <mergeCell ref="BFO23:BFO24"/>
    <mergeCell ref="BFU23:BFU24"/>
    <mergeCell ref="BEN2:BEO3"/>
    <mergeCell ref="BHC4:BHC5"/>
    <mergeCell ref="BFW4:BFX4"/>
    <mergeCell ref="BDJ2:BDK3"/>
    <mergeCell ref="BDL2:BDM3"/>
    <mergeCell ref="BDT2:BDU3"/>
    <mergeCell ref="BDJ4:BDJ5"/>
    <mergeCell ref="BEH4:BEH5"/>
    <mergeCell ref="BEI4:BEI5"/>
    <mergeCell ref="BEJ4:BEJ5"/>
    <mergeCell ref="BDL4:BDL5"/>
    <mergeCell ref="BEK4:BEK5"/>
    <mergeCell ref="BDV2:BDW3"/>
    <mergeCell ref="BDX2:BDY3"/>
    <mergeCell ref="BDZ2:BEA3"/>
    <mergeCell ref="BDY4:BDY5"/>
    <mergeCell ref="BED4:BED5"/>
    <mergeCell ref="BEE4:BEE5"/>
    <mergeCell ref="BEB2:BEC3"/>
    <mergeCell ref="BED2:BEE3"/>
    <mergeCell ref="BDO4:BDO5"/>
    <mergeCell ref="BDR2:BDS3"/>
    <mergeCell ref="BDP2:BDQ3"/>
    <mergeCell ref="BDN2:BDO3"/>
    <mergeCell ref="BEA4:BEA5"/>
    <mergeCell ref="BEC4:BEC5"/>
    <mergeCell ref="BDU4:BDU5"/>
    <mergeCell ref="BEH2:BEI3"/>
    <mergeCell ref="BDV4:BDV5"/>
    <mergeCell ref="BEJ2:BEK3"/>
    <mergeCell ref="BFA4:BFA5"/>
    <mergeCell ref="BFB4:BFB5"/>
    <mergeCell ref="BFN23:BFN24"/>
    <mergeCell ref="BFF4:BFF5"/>
    <mergeCell ref="BGV23:BGV24"/>
    <mergeCell ref="BHV23:BHV24"/>
    <mergeCell ref="BHO4:BHO5"/>
    <mergeCell ref="BGT4:BGT5"/>
    <mergeCell ref="BGW23:BGW24"/>
    <mergeCell ref="BHC23:BHC24"/>
    <mergeCell ref="BGW4:BGX4"/>
    <mergeCell ref="BGO23:BGO24"/>
    <mergeCell ref="BFV23:BFV24"/>
    <mergeCell ref="BFA23:BFA24"/>
    <mergeCell ref="BFB23:BFB24"/>
    <mergeCell ref="BHL20:BHM20"/>
    <mergeCell ref="BFJ23:BFJ24"/>
    <mergeCell ref="BHJ9:BHK9"/>
    <mergeCell ref="BGN23:BGN24"/>
    <mergeCell ref="BHL8:BHM8"/>
    <mergeCell ref="BHH16:BHI16"/>
    <mergeCell ref="BHJ19:BHK19"/>
    <mergeCell ref="BFI4:BFI5"/>
    <mergeCell ref="BFH4:BFH5"/>
    <mergeCell ref="BHP2:BHQ4"/>
    <mergeCell ref="BHR2:BHY2"/>
    <mergeCell ref="BHG4:BHG5"/>
    <mergeCell ref="BHI4:BHI5"/>
    <mergeCell ref="BHN4:BHN5"/>
    <mergeCell ref="BGP23:BGP24"/>
    <mergeCell ref="BFE23:BFE24"/>
    <mergeCell ref="BFO4:BFO5"/>
    <mergeCell ref="BDX23:BDX24"/>
    <mergeCell ref="BDW4:BDW5"/>
    <mergeCell ref="BEX23:BEX24"/>
    <mergeCell ref="BEY23:BEY24"/>
    <mergeCell ref="BHE4:BHE5"/>
    <mergeCell ref="BHF4:BHF5"/>
    <mergeCell ref="BJG23:BJG24"/>
    <mergeCell ref="BIY4:BIY5"/>
    <mergeCell ref="BIZ4:BIZ5"/>
    <mergeCell ref="BJM23:BJM24"/>
    <mergeCell ref="BJL4:BJL5"/>
    <mergeCell ref="BJH23:BJH24"/>
    <mergeCell ref="BIC23:BIC24"/>
    <mergeCell ref="BID23:BID24"/>
    <mergeCell ref="BJK4:BJK5"/>
    <mergeCell ref="BIW23:BIW24"/>
    <mergeCell ref="BIX23:BIX24"/>
    <mergeCell ref="BGR4:BGS4"/>
    <mergeCell ref="BHJ20:BHK20"/>
    <mergeCell ref="BID3:BIE4"/>
    <mergeCell ref="BIN3:BIO4"/>
    <mergeCell ref="BHN2:BHO3"/>
    <mergeCell ref="BIE23:BIE24"/>
    <mergeCell ref="BIM23:BIM24"/>
    <mergeCell ref="BJH4:BJH5"/>
    <mergeCell ref="BJA23:BJA24"/>
    <mergeCell ref="BJB23:BJB24"/>
    <mergeCell ref="BJC23:BJC24"/>
    <mergeCell ref="BJD23:BJD24"/>
    <mergeCell ref="BJE23:BJE24"/>
    <mergeCell ref="BIY23:BIY24"/>
    <mergeCell ref="BIP23:BIP24"/>
    <mergeCell ref="BHJ15:BHK15"/>
    <mergeCell ref="BHJ16:BHK16"/>
    <mergeCell ref="BKG4:BKG5"/>
    <mergeCell ref="BKJ4:BKJ5"/>
    <mergeCell ref="BJA4:BJA5"/>
    <mergeCell ref="BKO23:BKO24"/>
    <mergeCell ref="BHD23:BHD24"/>
    <mergeCell ref="BHE23:BHE24"/>
    <mergeCell ref="BHH18:BHI18"/>
    <mergeCell ref="BHH19:BHI19"/>
    <mergeCell ref="BHD4:BHD5"/>
    <mergeCell ref="BIX4:BIX5"/>
    <mergeCell ref="BIF3:BIG4"/>
    <mergeCell ref="BIH3:BII4"/>
    <mergeCell ref="BJA2:BJB3"/>
    <mergeCell ref="BJZ4:BJZ5"/>
    <mergeCell ref="BHS23:BHS24"/>
    <mergeCell ref="BHK4:BHK5"/>
    <mergeCell ref="BHH11:BHI11"/>
    <mergeCell ref="BHH12:BHI12"/>
    <mergeCell ref="BHH13:BHI13"/>
    <mergeCell ref="BHH14:BHI14"/>
    <mergeCell ref="BIO23:BIO24"/>
    <mergeCell ref="BJT23:BJT24"/>
    <mergeCell ref="BJM4:BJM5"/>
    <mergeCell ref="BKK23:BKK24"/>
    <mergeCell ref="BJW23:BJW24"/>
    <mergeCell ref="BKD4:BKD5"/>
    <mergeCell ref="BKF4:BKF5"/>
    <mergeCell ref="BIW2:BIX3"/>
    <mergeCell ref="BKG2:BKJ3"/>
    <mergeCell ref="BIS4:BIS5"/>
    <mergeCell ref="BLY3:BLZ4"/>
    <mergeCell ref="BMA3:BMB4"/>
    <mergeCell ref="BLO3:BLP4"/>
    <mergeCell ref="BKC4:BKC5"/>
    <mergeCell ref="BKE4:BKE5"/>
    <mergeCell ref="BKY3:BKZ4"/>
    <mergeCell ref="BLC23:BLC24"/>
    <mergeCell ref="BLB23:BLB24"/>
    <mergeCell ref="BKM3:BKN4"/>
    <mergeCell ref="BKS23:BKS24"/>
    <mergeCell ref="BKV23:BKV24"/>
    <mergeCell ref="BLN23:BLN24"/>
    <mergeCell ref="BLE2:BLF4"/>
    <mergeCell ref="BLA23:BLA24"/>
    <mergeCell ref="BKM23:BKM24"/>
    <mergeCell ref="BLH23:BLH24"/>
    <mergeCell ref="BKQ3:BKR4"/>
    <mergeCell ref="BKZ23:BKZ24"/>
    <mergeCell ref="BLT23:BLT24"/>
    <mergeCell ref="BLO23:BLO24"/>
    <mergeCell ref="BKP23:BKP24"/>
    <mergeCell ref="BLV23:BLV24"/>
    <mergeCell ref="BLQ3:BLR4"/>
    <mergeCell ref="BLS3:BLT4"/>
    <mergeCell ref="BLU3:BLV4"/>
    <mergeCell ref="BLW3:BLX4"/>
    <mergeCell ref="BLA3:BLB4"/>
    <mergeCell ref="BLI2:BLJ4"/>
    <mergeCell ref="BLK2:BLL4"/>
    <mergeCell ref="BMC23:BMC24"/>
    <mergeCell ref="BLM2:BMF2"/>
    <mergeCell ref="BLM3:BLN4"/>
    <mergeCell ref="BKC23:BKC24"/>
    <mergeCell ref="BOA2:BOB4"/>
    <mergeCell ref="BQG2:BQH4"/>
    <mergeCell ref="BNM2:BNR3"/>
    <mergeCell ref="BNP4:BNP5"/>
    <mergeCell ref="BPD23:BPD24"/>
    <mergeCell ref="BOO3:BOP4"/>
    <mergeCell ref="BOQ3:BOR4"/>
    <mergeCell ref="BQO3:BQP4"/>
    <mergeCell ref="BPI23:BPI24"/>
    <mergeCell ref="BQC23:BQC24"/>
    <mergeCell ref="BOO23:BOO24"/>
    <mergeCell ref="BOX23:BOX24"/>
    <mergeCell ref="BOK23:BOK24"/>
    <mergeCell ref="BPC3:BPD4"/>
    <mergeCell ref="BPS3:BPT4"/>
    <mergeCell ref="BQI2:BQJ4"/>
    <mergeCell ref="BQE3:BQF4"/>
    <mergeCell ref="BOS23:BOS24"/>
    <mergeCell ref="BOP23:BOP24"/>
    <mergeCell ref="BOO2:BOU2"/>
    <mergeCell ref="BPT23:BPT24"/>
    <mergeCell ref="BNY2:BNZ4"/>
    <mergeCell ref="BNU2:BNU5"/>
    <mergeCell ref="BNW2:BNX4"/>
    <mergeCell ref="BNT3:BNT5"/>
    <mergeCell ref="BNM4:BNM5"/>
    <mergeCell ref="BNS2:BNS5"/>
    <mergeCell ref="BLM23:BLM24"/>
    <mergeCell ref="BTJ12:BTK12"/>
    <mergeCell ref="BYN4:BYN5"/>
    <mergeCell ref="BTB15:BTC15"/>
    <mergeCell ref="BTD15:BTE15"/>
    <mergeCell ref="BYP23:BYP24"/>
    <mergeCell ref="BUF23:BUF24"/>
    <mergeCell ref="BUH23:BUH24"/>
    <mergeCell ref="BXY4:BXY5"/>
    <mergeCell ref="BUI23:BUI24"/>
    <mergeCell ref="BTK4:BTK5"/>
    <mergeCell ref="BTB4:BTB5"/>
    <mergeCell ref="BTD23:BTD24"/>
    <mergeCell ref="BWO23:BWO24"/>
    <mergeCell ref="BWQ23:BWQ24"/>
    <mergeCell ref="BWR23:BWR24"/>
    <mergeCell ref="BTK23:BTK24"/>
    <mergeCell ref="BUD4:BUD5"/>
    <mergeCell ref="BUE4:BUE5"/>
    <mergeCell ref="BVC4:BVC5"/>
    <mergeCell ref="BWJ3:BWK4"/>
    <mergeCell ref="BXG23:BXG24"/>
    <mergeCell ref="BYN23:BYN24"/>
    <mergeCell ref="BUK23:BUK24"/>
    <mergeCell ref="BTV23:BTV24"/>
    <mergeCell ref="BUL23:BUL24"/>
    <mergeCell ref="BTJ3:BTK3"/>
    <mergeCell ref="BXA23:BXA24"/>
    <mergeCell ref="BXU4:BXU5"/>
    <mergeCell ref="BXV4:BXV5"/>
    <mergeCell ref="BUZ4:BUZ5"/>
    <mergeCell ref="BUK4:BUK5"/>
    <mergeCell ref="BUV4:BUV5"/>
    <mergeCell ref="BTC23:BTC24"/>
    <mergeCell ref="BTA23:BTA24"/>
    <mergeCell ref="BYO23:BYO24"/>
    <mergeCell ref="BYR23:BYR24"/>
    <mergeCell ref="BQS3:BQT4"/>
    <mergeCell ref="BSG23:BSG24"/>
    <mergeCell ref="BYV23:BYV24"/>
    <mergeCell ref="BSG4:BSG5"/>
    <mergeCell ref="BRY3:BRZ4"/>
    <mergeCell ref="BYQ23:BYQ24"/>
    <mergeCell ref="BSC2:BSE4"/>
    <mergeCell ref="BYL4:BYL5"/>
    <mergeCell ref="BSH23:BSH24"/>
    <mergeCell ref="BYU4:BYU5"/>
    <mergeCell ref="BSF4:BSF5"/>
    <mergeCell ref="BTD8:BTE8"/>
    <mergeCell ref="BTB11:BTC11"/>
    <mergeCell ref="BUJ23:BUJ24"/>
    <mergeCell ref="BTJ16:BTK16"/>
    <mergeCell ref="BTF15:BTG15"/>
    <mergeCell ref="BTH15:BTI15"/>
    <mergeCell ref="BTH16:BTI16"/>
    <mergeCell ref="BSF23:BSF24"/>
    <mergeCell ref="BYT23:BYT24"/>
    <mergeCell ref="BYP4:BYP5"/>
    <mergeCell ref="BTF9:BTG9"/>
    <mergeCell ref="BTY4:BTY5"/>
    <mergeCell ref="BTN12:BTO12"/>
    <mergeCell ref="BTN13:BTO13"/>
    <mergeCell ref="BTN11:BTO11"/>
    <mergeCell ref="BTD11:BTE11"/>
    <mergeCell ref="BTD14:BTE14"/>
    <mergeCell ref="BPF23:BPF24"/>
    <mergeCell ref="BOC23:BOC24"/>
    <mergeCell ref="BNN23:BNN24"/>
    <mergeCell ref="BNO23:BNO24"/>
    <mergeCell ref="BNP23:BNP24"/>
    <mergeCell ref="BNQ23:BNQ24"/>
    <mergeCell ref="BNR23:BNR24"/>
    <mergeCell ref="BMN23:BMN24"/>
    <mergeCell ref="BML23:BML24"/>
    <mergeCell ref="BYQ4:BYQ5"/>
    <mergeCell ref="BYA2:BYA5"/>
    <mergeCell ref="BYB23:BYB24"/>
    <mergeCell ref="BRW3:BRX4"/>
    <mergeCell ref="BUC23:BUC24"/>
    <mergeCell ref="BWL3:BWM4"/>
    <mergeCell ref="BWT3:BWU4"/>
    <mergeCell ref="BWV3:BWW4"/>
    <mergeCell ref="BXB23:BXB24"/>
    <mergeCell ref="BXC23:BXC24"/>
    <mergeCell ref="BWS23:BWS24"/>
    <mergeCell ref="BYQ2:BYV3"/>
    <mergeCell ref="BVE23:BVE24"/>
    <mergeCell ref="BVO4:BVO5"/>
    <mergeCell ref="BVP3:BVQ4"/>
    <mergeCell ref="BUR23:BUR24"/>
    <mergeCell ref="BVX3:BVY4"/>
    <mergeCell ref="BSZ23:BSZ24"/>
    <mergeCell ref="BTF23:BTF24"/>
    <mergeCell ref="BTG23:BTG24"/>
    <mergeCell ref="BTH23:BTH24"/>
    <mergeCell ref="BTI23:BTI24"/>
    <mergeCell ref="BUF4:BUF5"/>
    <mergeCell ref="BPQ25:BQL25"/>
    <mergeCell ref="BMQ3:BMR4"/>
    <mergeCell ref="BOG3:BOH4"/>
    <mergeCell ref="BOE23:BOE24"/>
    <mergeCell ref="BOM23:BOM24"/>
    <mergeCell ref="BUN25:BUQ25"/>
    <mergeCell ref="BTN2:BTO3"/>
    <mergeCell ref="BTP2:BTQ3"/>
    <mergeCell ref="BTN4:BTN5"/>
    <mergeCell ref="BUV1:BVO1"/>
    <mergeCell ref="BUV25:BVO25"/>
    <mergeCell ref="BTW4:BTW5"/>
    <mergeCell ref="BUV23:BUV24"/>
    <mergeCell ref="BUW23:BUW24"/>
    <mergeCell ref="BTQ4:BTQ5"/>
    <mergeCell ref="BTT2:BTU3"/>
    <mergeCell ref="BTV2:BTW3"/>
    <mergeCell ref="BUB2:BUC3"/>
    <mergeCell ref="BTN23:BTN24"/>
    <mergeCell ref="BTO23:BTO24"/>
    <mergeCell ref="BTT23:BTT24"/>
    <mergeCell ref="BUT23:BUT24"/>
    <mergeCell ref="BTP4:BTP5"/>
    <mergeCell ref="BUG4:BUG5"/>
    <mergeCell ref="BTR4:BTR5"/>
    <mergeCell ref="BVB3:BVC3"/>
    <mergeCell ref="BVD3:BVE3"/>
    <mergeCell ref="BVB4:BVB5"/>
    <mergeCell ref="BTX25:BUE25"/>
    <mergeCell ref="BSL23:BSL24"/>
    <mergeCell ref="BSU23:BSU24"/>
    <mergeCell ref="BTL3:BTM3"/>
    <mergeCell ref="BSZ25:BTM25"/>
    <mergeCell ref="BSF1:BSK1"/>
    <mergeCell ref="BQY3:BQZ4"/>
    <mergeCell ref="BQW3:BQX4"/>
    <mergeCell ref="BRM4:BRM5"/>
    <mergeCell ref="BXJ3:BXK4"/>
    <mergeCell ref="BWB25:BWM25"/>
    <mergeCell ref="BUR25:BUU25"/>
    <mergeCell ref="BVD4:BVD5"/>
    <mergeCell ref="BVE4:BVE5"/>
    <mergeCell ref="BRK23:BRK24"/>
    <mergeCell ref="BTS23:BTS24"/>
    <mergeCell ref="BTX23:BTX24"/>
    <mergeCell ref="BRP23:BRP24"/>
    <mergeCell ref="BRD23:BRD24"/>
    <mergeCell ref="BRU23:BRU24"/>
    <mergeCell ref="BTF16:BTG16"/>
    <mergeCell ref="BVD23:BVD24"/>
    <mergeCell ref="BVL3:BVM3"/>
    <mergeCell ref="BUZ3:BVA3"/>
    <mergeCell ref="BWV23:BWV24"/>
    <mergeCell ref="BTN16:BTO16"/>
    <mergeCell ref="BTD10:BTE10"/>
    <mergeCell ref="BTY23:BTY24"/>
    <mergeCell ref="BTU23:BTU24"/>
    <mergeCell ref="BSJ4:BSJ5"/>
    <mergeCell ref="BTF4:BTF5"/>
    <mergeCell ref="BTB9:BTC9"/>
    <mergeCell ref="BTD9:BTE9"/>
    <mergeCell ref="BWN25:BXE25"/>
    <mergeCell ref="BUN2:BUQ3"/>
    <mergeCell ref="BUR2:BUU3"/>
    <mergeCell ref="BYW2:BYY3"/>
    <mergeCell ref="BVG4:BVG5"/>
    <mergeCell ref="BWZ2:BXA4"/>
    <mergeCell ref="BXF25:BXS25"/>
    <mergeCell ref="BXB2:BXC4"/>
    <mergeCell ref="BXD2:BXE4"/>
    <mergeCell ref="BWP3:BWQ4"/>
    <mergeCell ref="BWN2:BWY2"/>
    <mergeCell ref="BYM25:BYY25"/>
    <mergeCell ref="BWN3:BWO4"/>
    <mergeCell ref="BWR3:BWS4"/>
    <mergeCell ref="BYD25:BYG25"/>
    <mergeCell ref="BVV2:BWA2"/>
    <mergeCell ref="BXT2:BXU3"/>
    <mergeCell ref="BXS2:BXS5"/>
    <mergeCell ref="BVV3:BVW4"/>
    <mergeCell ref="BYC23:BYC24"/>
    <mergeCell ref="BXT25:BXW25"/>
    <mergeCell ref="BYM4:BYM5"/>
    <mergeCell ref="BYS23:BYS24"/>
    <mergeCell ref="BYL23:BYL24"/>
    <mergeCell ref="BYX4:BYX5"/>
    <mergeCell ref="BYO4:BYO5"/>
    <mergeCell ref="BYW4:BYW5"/>
    <mergeCell ref="BYY4:BYY5"/>
    <mergeCell ref="BXM23:BXM24"/>
    <mergeCell ref="BXX25:BYA25"/>
    <mergeCell ref="BXY23:BXY24"/>
    <mergeCell ref="BVR3:BVS4"/>
    <mergeCell ref="BVT3:BVU4"/>
    <mergeCell ref="BYB25:BYC25"/>
    <mergeCell ref="BYT4:BYT5"/>
    <mergeCell ref="BXV2:BXW3"/>
    <mergeCell ref="BSH4:BSH5"/>
    <mergeCell ref="BSI4:BSI5"/>
    <mergeCell ref="BSX2:BSY3"/>
    <mergeCell ref="BSX4:BSX5"/>
    <mergeCell ref="BSY4:BSY5"/>
    <mergeCell ref="BSX23:BSX24"/>
    <mergeCell ref="AZW4:AZW5"/>
    <mergeCell ref="AZM2:AZN3"/>
    <mergeCell ref="AZI4:AZI5"/>
    <mergeCell ref="AZG4:AZG5"/>
    <mergeCell ref="AWN23:AWN24"/>
    <mergeCell ref="AWR23:AWR24"/>
    <mergeCell ref="AQW23:AQW24"/>
    <mergeCell ref="AXJ23:AXJ24"/>
    <mergeCell ref="AXC4:AXC5"/>
    <mergeCell ref="AXD4:AXD5"/>
    <mergeCell ref="AYU4:AYU5"/>
    <mergeCell ref="BPE3:BPF4"/>
    <mergeCell ref="BPA3:BPB4"/>
    <mergeCell ref="BOC2:BOD4"/>
    <mergeCell ref="BKM2:BLB2"/>
    <mergeCell ref="BOY3:BOZ4"/>
    <mergeCell ref="BPG2:BPH4"/>
    <mergeCell ref="BOF23:BOF24"/>
    <mergeCell ref="BNE23:BNE24"/>
    <mergeCell ref="BOB23:BOB24"/>
    <mergeCell ref="BPR23:BPR24"/>
    <mergeCell ref="BPQ2:BQF2"/>
    <mergeCell ref="BRM2:BRN3"/>
    <mergeCell ref="BRI4:BRI5"/>
    <mergeCell ref="BRJ4:BRJ5"/>
    <mergeCell ref="BXI23:BXI24"/>
    <mergeCell ref="BXJ23:BXJ24"/>
    <mergeCell ref="BUD2:BUE3"/>
    <mergeCell ref="BVA23:BVA24"/>
    <mergeCell ref="BVL4:BVL5"/>
    <mergeCell ref="BWP23:BWP24"/>
    <mergeCell ref="BWW23:BWW24"/>
    <mergeCell ref="BWX23:BWX24"/>
    <mergeCell ref="BTN10:BTO10"/>
    <mergeCell ref="BUD23:BUD24"/>
    <mergeCell ref="BTX4:BTX5"/>
    <mergeCell ref="BVA4:BVA5"/>
    <mergeCell ref="BVN4:BVN5"/>
    <mergeCell ref="BUJ2:BUK3"/>
    <mergeCell ref="BXK23:BXK24"/>
    <mergeCell ref="BXD23:BXD24"/>
    <mergeCell ref="BXE23:BXE24"/>
    <mergeCell ref="BWX3:BWY4"/>
    <mergeCell ref="BWN23:BWN24"/>
    <mergeCell ref="BVZ3:BWA4"/>
    <mergeCell ref="BUP23:BUP24"/>
    <mergeCell ref="BVB23:BVB24"/>
    <mergeCell ref="BVC23:BVC24"/>
    <mergeCell ref="BUB23:BUB24"/>
    <mergeCell ref="BTN15:BTO15"/>
    <mergeCell ref="BUW4:BUW5"/>
    <mergeCell ref="BVP26:BWA26"/>
    <mergeCell ref="APB23:APB24"/>
    <mergeCell ref="APC23:APC24"/>
    <mergeCell ref="AOK26:APF26"/>
    <mergeCell ref="BJP4:BJP5"/>
    <mergeCell ref="BFY26:BGM26"/>
    <mergeCell ref="BVP25:BWA25"/>
    <mergeCell ref="BTN26:BUM26"/>
    <mergeCell ref="BUN26:BUU26"/>
    <mergeCell ref="APS26:AQL26"/>
    <mergeCell ref="BJD4:BJD5"/>
    <mergeCell ref="BKC2:BKF3"/>
    <mergeCell ref="BMC3:BMD4"/>
    <mergeCell ref="BME3:BMF4"/>
    <mergeCell ref="BJG2:BJH3"/>
    <mergeCell ref="BPA2:BPF2"/>
    <mergeCell ref="BPI2:BPJ4"/>
    <mergeCell ref="BUE23:BUE24"/>
    <mergeCell ref="BTU4:BTU5"/>
    <mergeCell ref="BTV4:BTV5"/>
    <mergeCell ref="BUB4:BUB5"/>
    <mergeCell ref="BUJ25:BUK25"/>
    <mergeCell ref="BTR23:BTR24"/>
    <mergeCell ref="BTQ23:BTQ24"/>
    <mergeCell ref="BTT25:BTW25"/>
    <mergeCell ref="BUH25:BUI25"/>
    <mergeCell ref="BUL2:BUM3"/>
    <mergeCell ref="BUL4:BUL5"/>
    <mergeCell ref="BUX3:BUY3"/>
    <mergeCell ref="BUC4:BUC5"/>
    <mergeCell ref="AZN4:AZN5"/>
    <mergeCell ref="AYO23:AYO24"/>
    <mergeCell ref="BYF2:BYG3"/>
    <mergeCell ref="BYL2:BYP3"/>
    <mergeCell ref="BXF3:BXG4"/>
    <mergeCell ref="BWY23:BWY24"/>
    <mergeCell ref="BWZ23:BWZ24"/>
    <mergeCell ref="BUZ23:BUZ24"/>
    <mergeCell ref="ANG23:ANG24"/>
    <mergeCell ref="AOK23:AOK24"/>
    <mergeCell ref="ANU2:ANX3"/>
    <mergeCell ref="AOG2:AOJ3"/>
    <mergeCell ref="ANQ23:ANQ24"/>
    <mergeCell ref="ANS23:ANS24"/>
    <mergeCell ref="ANM2:ANT2"/>
    <mergeCell ref="AWX23:AWX24"/>
    <mergeCell ref="AWY23:AWY24"/>
    <mergeCell ref="AXW2:AXX3"/>
    <mergeCell ref="AYT23:AYT24"/>
    <mergeCell ref="BUX4:BUX5"/>
    <mergeCell ref="BUY23:BUY24"/>
    <mergeCell ref="BUY4:BUY5"/>
    <mergeCell ref="BTJ9:BTK9"/>
    <mergeCell ref="BTL9:BTM9"/>
    <mergeCell ref="BTM4:BTM5"/>
    <mergeCell ref="BTD12:BTE12"/>
    <mergeCell ref="BTF12:BTG12"/>
    <mergeCell ref="BTZ2:BUA3"/>
    <mergeCell ref="BTZ4:BTZ5"/>
    <mergeCell ref="BUA4:BUA5"/>
    <mergeCell ref="BTH9:BTI9"/>
    <mergeCell ref="BTH4:BTH5"/>
    <mergeCell ref="BUN23:BUN24"/>
    <mergeCell ref="BXH23:BXH24"/>
    <mergeCell ref="AMK26:AND26"/>
    <mergeCell ref="APA2:APA5"/>
    <mergeCell ref="APE2:APE5"/>
    <mergeCell ref="APG2:APJ3"/>
    <mergeCell ref="AMM3:AMN4"/>
    <mergeCell ref="ANI2:ANL3"/>
    <mergeCell ref="BRO23:BRO24"/>
    <mergeCell ref="BUL25:BUM25"/>
    <mergeCell ref="BTB10:BTC10"/>
    <mergeCell ref="BTH12:BTI12"/>
    <mergeCell ref="BRA3:BRB4"/>
    <mergeCell ref="BRM23:BRM24"/>
    <mergeCell ref="BQS23:BQS24"/>
    <mergeCell ref="BPM2:BPN4"/>
    <mergeCell ref="BQF23:BQF24"/>
    <mergeCell ref="BQE23:BQE24"/>
    <mergeCell ref="BRN4:BRN5"/>
    <mergeCell ref="BRK4:BRK5"/>
    <mergeCell ref="BRL4:BRL5"/>
    <mergeCell ref="BTB3:BTC3"/>
    <mergeCell ref="ANY25:AOJ25"/>
    <mergeCell ref="APG25:APR25"/>
    <mergeCell ref="BBS2:BBT3"/>
    <mergeCell ref="BJN4:BJN5"/>
    <mergeCell ref="BIF23:BIF24"/>
    <mergeCell ref="BIL3:BIM4"/>
    <mergeCell ref="ANE25:ANL25"/>
    <mergeCell ref="AOK25:APF25"/>
    <mergeCell ref="BNE2:BNJ3"/>
    <mergeCell ref="BNK2:BNL3"/>
    <mergeCell ref="AMK2:AMZ2"/>
    <mergeCell ref="AMK3:AML4"/>
    <mergeCell ref="AGS26:AHM26"/>
    <mergeCell ref="AKT23:AKT24"/>
    <mergeCell ref="AKU25:ALF25"/>
    <mergeCell ref="AKU26:ALF26"/>
    <mergeCell ref="ALG25:ALT25"/>
    <mergeCell ref="ADT25:ADV25"/>
    <mergeCell ref="AKQ25:AKT25"/>
    <mergeCell ref="AMF23:AMF24"/>
    <mergeCell ref="AHN26:AII26"/>
    <mergeCell ref="ANU23:ANU24"/>
    <mergeCell ref="AKD23:AKD24"/>
    <mergeCell ref="AKE23:AKE24"/>
    <mergeCell ref="ANM26:ANX26"/>
    <mergeCell ref="AFY25:AGL25"/>
    <mergeCell ref="AJA23:AJA24"/>
    <mergeCell ref="AKQ26:AKT26"/>
    <mergeCell ref="AHA23:AHA24"/>
    <mergeCell ref="AIL23:AIL24"/>
    <mergeCell ref="AEL23:AEL24"/>
    <mergeCell ref="AEM23:AEM24"/>
    <mergeCell ref="AFC25:AFJ25"/>
    <mergeCell ref="AGO23:AGO24"/>
    <mergeCell ref="AFK25:AFS25"/>
    <mergeCell ref="AEK23:AEK24"/>
    <mergeCell ref="AGZ23:AGZ24"/>
    <mergeCell ref="AIL25:AIW25"/>
    <mergeCell ref="AKD26:AKH26"/>
    <mergeCell ref="AKR23:AKR24"/>
    <mergeCell ref="AFT25:AFX25"/>
    <mergeCell ref="AGM23:AGM24"/>
    <mergeCell ref="AJL23:AJL24"/>
    <mergeCell ref="AIE23:AIE24"/>
    <mergeCell ref="ANQ3:ANT3"/>
    <mergeCell ref="AYU23:AYU24"/>
    <mergeCell ref="AKS23:AKS24"/>
    <mergeCell ref="APO23:APO24"/>
    <mergeCell ref="AJU23:AJU24"/>
    <mergeCell ref="AOC23:AOC24"/>
    <mergeCell ref="AOE23:AOE24"/>
    <mergeCell ref="ALK23:ALK24"/>
    <mergeCell ref="ALQ23:ALQ24"/>
    <mergeCell ref="ALR23:ALR24"/>
    <mergeCell ref="ALS23:ALS24"/>
    <mergeCell ref="ALR4:ALR5"/>
    <mergeCell ref="AKI4:AKI5"/>
    <mergeCell ref="AKP4:AKP5"/>
    <mergeCell ref="AXA4:AXA5"/>
    <mergeCell ref="AXK23:AXK24"/>
    <mergeCell ref="AXS23:AXS24"/>
    <mergeCell ref="AWZ23:AWZ24"/>
    <mergeCell ref="AXA23:AXA24"/>
    <mergeCell ref="AXB23:AXB24"/>
    <mergeCell ref="AYG23:AYG24"/>
    <mergeCell ref="AYH23:AYH24"/>
    <mergeCell ref="AWO4:AWO5"/>
    <mergeCell ref="ANI23:ANI24"/>
    <mergeCell ref="ANK23:ANK24"/>
    <mergeCell ref="AJZ3:AKA3"/>
    <mergeCell ref="AOG23:AOG24"/>
    <mergeCell ref="AKI2:AKJ3"/>
    <mergeCell ref="AVB23:AVB24"/>
    <mergeCell ref="AXB4:AXB5"/>
    <mergeCell ref="AXG4:AXG5"/>
    <mergeCell ref="AUQ23:AUQ24"/>
    <mergeCell ref="BYL1:BYY1"/>
    <mergeCell ref="BFD25:BFG25"/>
    <mergeCell ref="AJI4:AJI5"/>
    <mergeCell ref="AJJ4:AJJ5"/>
    <mergeCell ref="AJK4:AJK5"/>
    <mergeCell ref="ASQ23:ASQ24"/>
    <mergeCell ref="BFD4:BFD5"/>
    <mergeCell ref="BFE4:BFE5"/>
    <mergeCell ref="BFD23:BFD24"/>
    <mergeCell ref="BEN25:BFC25"/>
    <mergeCell ref="ASG26:ASN26"/>
    <mergeCell ref="AJZ4:AJZ5"/>
    <mergeCell ref="AKA4:AKA5"/>
    <mergeCell ref="AKA23:AKA24"/>
    <mergeCell ref="ARY26:ASF26"/>
    <mergeCell ref="ASC23:ASC24"/>
    <mergeCell ref="ASE23:ASE24"/>
    <mergeCell ref="BYR4:BYS4"/>
    <mergeCell ref="BYV4:BYV5"/>
    <mergeCell ref="BER4:BER5"/>
    <mergeCell ref="BIR4:BIR5"/>
    <mergeCell ref="BJO23:BJO24"/>
    <mergeCell ref="AKD25:AKH25"/>
    <mergeCell ref="AXU23:AXU24"/>
    <mergeCell ref="BBO2:BBP3"/>
    <mergeCell ref="BBH4:BBH5"/>
    <mergeCell ref="BAI4:BAI5"/>
    <mergeCell ref="ANE23:ANE24"/>
    <mergeCell ref="AME23:AME24"/>
    <mergeCell ref="AJM23:AJM24"/>
    <mergeCell ref="AJN23:AJN24"/>
    <mergeCell ref="AKJ23:AKJ24"/>
    <mergeCell ref="AIL26:AIW26"/>
    <mergeCell ref="AFY26:AGL26"/>
    <mergeCell ref="AIW23:AIW24"/>
    <mergeCell ref="ADT26:ADV26"/>
    <mergeCell ref="AFK26:AFS26"/>
    <mergeCell ref="ABH26:ABS26"/>
    <mergeCell ref="ABT25:ABV25"/>
    <mergeCell ref="SA26:SN26"/>
    <mergeCell ref="ZK26:ZN26"/>
    <mergeCell ref="ZM25:ZN25"/>
    <mergeCell ref="SK23:SK24"/>
    <mergeCell ref="AEP26:AEX26"/>
    <mergeCell ref="ADQ25:ADS25"/>
    <mergeCell ref="AAW25:ABG25"/>
    <mergeCell ref="AFT26:AFX26"/>
    <mergeCell ref="AEJ25:AEM25"/>
    <mergeCell ref="AEJ26:AEM26"/>
    <mergeCell ref="AEN25:AEO25"/>
    <mergeCell ref="AEN26:AEO26"/>
    <mergeCell ref="AFJ23:AFJ24"/>
    <mergeCell ref="AIJ25:AIK25"/>
    <mergeCell ref="AIJ26:AIK26"/>
    <mergeCell ref="ADQ26:ADS26"/>
    <mergeCell ref="ADT23:ADT24"/>
    <mergeCell ref="ADR23:ADR24"/>
    <mergeCell ref="AGG23:AGG24"/>
    <mergeCell ref="ZS26:AAV26"/>
    <mergeCell ref="ADK26:ADP26"/>
    <mergeCell ref="AEO23:AEO24"/>
    <mergeCell ref="AGQ23:AGQ24"/>
    <mergeCell ref="AFM23:AFM24"/>
    <mergeCell ref="AAH23:AAH24"/>
    <mergeCell ref="OE2:OJ2"/>
    <mergeCell ref="ABR23:ABR24"/>
    <mergeCell ref="AGM25:AGQ25"/>
    <mergeCell ref="AHS23:AHS24"/>
    <mergeCell ref="AGQ4:AGQ5"/>
    <mergeCell ref="AGN2:AGO3"/>
    <mergeCell ref="AIC4:AIC5"/>
    <mergeCell ref="AHV3:AHW3"/>
    <mergeCell ref="AID3:AIE3"/>
    <mergeCell ref="AHX3:AHY3"/>
    <mergeCell ref="ABI4:ABI5"/>
    <mergeCell ref="ABD4:ABD5"/>
    <mergeCell ref="TE4:TF4"/>
    <mergeCell ref="TG4:TH4"/>
    <mergeCell ref="TI4:TJ4"/>
    <mergeCell ref="TU4:TV4"/>
    <mergeCell ref="ADH4:ADH5"/>
    <mergeCell ref="VO4:VP4"/>
    <mergeCell ref="AHN25:AII25"/>
    <mergeCell ref="AHR3:AHS3"/>
    <mergeCell ref="AIB3:AIC3"/>
    <mergeCell ref="AGH4:AGH5"/>
    <mergeCell ref="AGI4:AGI5"/>
    <mergeCell ref="AGJ4:AGJ5"/>
    <mergeCell ref="AGE4:AGE5"/>
    <mergeCell ref="ADM3:ADM5"/>
    <mergeCell ref="AHO23:AHO24"/>
    <mergeCell ref="AHW23:AHW24"/>
    <mergeCell ref="AHN3:AHO3"/>
    <mergeCell ref="AFN23:AFN24"/>
    <mergeCell ref="AFV2:AFW3"/>
    <mergeCell ref="ACU23:ACU24"/>
    <mergeCell ref="SJ23:SJ24"/>
    <mergeCell ref="AIH23:AIH24"/>
    <mergeCell ref="AHP4:AHP5"/>
    <mergeCell ref="AFB23:AFB24"/>
    <mergeCell ref="AKB25:AKC25"/>
    <mergeCell ref="AMK25:AND25"/>
    <mergeCell ref="ANM25:ANX25"/>
    <mergeCell ref="ALZ23:ALZ24"/>
    <mergeCell ref="AJB2:AKA2"/>
    <mergeCell ref="AIT2:AIW3"/>
    <mergeCell ref="AMH23:AMH24"/>
    <mergeCell ref="AMI23:AMI24"/>
    <mergeCell ref="ALW3:ALX4"/>
    <mergeCell ref="ALC4:ALC5"/>
    <mergeCell ref="ALD4:ALD5"/>
    <mergeCell ref="AGK4:AGK5"/>
    <mergeCell ref="ADT2:ADV2"/>
    <mergeCell ref="AGY4:AGY5"/>
    <mergeCell ref="AIS23:AIS24"/>
    <mergeCell ref="AKB23:AKB24"/>
    <mergeCell ref="AKC23:AKC24"/>
    <mergeCell ref="AHL23:AHL24"/>
    <mergeCell ref="AJW23:AJW24"/>
    <mergeCell ref="AJX23:AJX24"/>
    <mergeCell ref="AJY23:AJY24"/>
    <mergeCell ref="AJZ23:AJZ24"/>
    <mergeCell ref="AJV3:AJW3"/>
    <mergeCell ref="AJL3:AJM3"/>
    <mergeCell ref="AJQ23:AJQ24"/>
    <mergeCell ref="AMG23:AMG24"/>
    <mergeCell ref="ALN4:ALN5"/>
    <mergeCell ref="ALI3:ALJ3"/>
    <mergeCell ref="ZO25:ZR25"/>
    <mergeCell ref="ABS23:ABS24"/>
    <mergeCell ref="AFB4:AFB5"/>
    <mergeCell ref="ACX4:ACX5"/>
    <mergeCell ref="ACZ4:ACZ5"/>
    <mergeCell ref="ADB4:ADB5"/>
    <mergeCell ref="ADD4:ADD5"/>
    <mergeCell ref="ABJ23:ABJ24"/>
    <mergeCell ref="SK5:SL5"/>
    <mergeCell ref="ALK3:ALL3"/>
    <mergeCell ref="ALD23:ALD24"/>
    <mergeCell ref="AIY23:AIY24"/>
    <mergeCell ref="ALU3:ALV4"/>
    <mergeCell ref="AJB3:AJC3"/>
    <mergeCell ref="ADQ3:ADQ5"/>
    <mergeCell ref="ADR3:ADR5"/>
    <mergeCell ref="AHZ3:AIA3"/>
    <mergeCell ref="AFA4:AFA5"/>
    <mergeCell ref="ADS3:ADS5"/>
    <mergeCell ref="AHT3:AHU3"/>
    <mergeCell ref="AGT3:AGT5"/>
    <mergeCell ref="AKU4:AKU5"/>
    <mergeCell ref="AID4:AID5"/>
    <mergeCell ref="AGX3:AGX5"/>
    <mergeCell ref="AIJ4:AIJ5"/>
    <mergeCell ref="AIK4:AIK5"/>
    <mergeCell ref="AKS2:AKT3"/>
    <mergeCell ref="AKT4:AKT5"/>
    <mergeCell ref="AGP2:AGQ3"/>
    <mergeCell ref="AGP4:AGP5"/>
    <mergeCell ref="AKW2:AKX3"/>
    <mergeCell ref="AHF23:AHF24"/>
    <mergeCell ref="AGM26:AGQ26"/>
    <mergeCell ref="AGS3:AGS5"/>
    <mergeCell ref="AGK23:AGK24"/>
    <mergeCell ref="AGR23:AGR24"/>
    <mergeCell ref="AGL4:AGL5"/>
    <mergeCell ref="AGZ3:AHA4"/>
    <mergeCell ref="AGV23:AGV24"/>
    <mergeCell ref="AIB4:AIB5"/>
    <mergeCell ref="AIG23:AIG24"/>
    <mergeCell ref="AHX23:AHX24"/>
    <mergeCell ref="AHS4:AHS5"/>
    <mergeCell ref="AHU23:AHU24"/>
    <mergeCell ref="AMO3:AMP4"/>
    <mergeCell ref="APM23:APM24"/>
    <mergeCell ref="AIX3:AIY3"/>
    <mergeCell ref="AHQ23:AHQ24"/>
    <mergeCell ref="AMJ23:AMJ24"/>
    <mergeCell ref="AMW3:AMX4"/>
    <mergeCell ref="AOY2:AOZ3"/>
    <mergeCell ref="AIV23:AIV24"/>
    <mergeCell ref="AJQ4:AJQ5"/>
    <mergeCell ref="AJH4:AJH5"/>
    <mergeCell ref="AHY23:AHY24"/>
    <mergeCell ref="AIY4:AIY5"/>
    <mergeCell ref="AIG4:AIG5"/>
    <mergeCell ref="AIX2:AJA2"/>
    <mergeCell ref="AJE4:AJE5"/>
    <mergeCell ref="AJF4:AJF5"/>
    <mergeCell ref="AIM23:AIM24"/>
    <mergeCell ref="AJB4:AJB5"/>
    <mergeCell ref="AIF3:AIG3"/>
    <mergeCell ref="AIP2:AIS3"/>
    <mergeCell ref="AMY3:AMZ4"/>
    <mergeCell ref="AJT3:AJU3"/>
    <mergeCell ref="AKL23:AKL24"/>
    <mergeCell ref="AKO23:AKO24"/>
    <mergeCell ref="AOA23:AOA24"/>
    <mergeCell ref="AIA4:AIA5"/>
    <mergeCell ref="AKD2:AKD5"/>
    <mergeCell ref="AKE2:AKE5"/>
    <mergeCell ref="AXM2:AXN3"/>
    <mergeCell ref="BKS3:BKT4"/>
    <mergeCell ref="AGE2:AGL2"/>
    <mergeCell ref="AFY2:AGD2"/>
    <mergeCell ref="ALM3:ALN3"/>
    <mergeCell ref="ALM4:ALM5"/>
    <mergeCell ref="ALU2:AMJ2"/>
    <mergeCell ref="AQG4:AQG5"/>
    <mergeCell ref="AHD3:AHE4"/>
    <mergeCell ref="BKB4:BKB5"/>
    <mergeCell ref="BJY2:BKB3"/>
    <mergeCell ref="BJC2:BJD3"/>
    <mergeCell ref="AHQ4:AHQ5"/>
    <mergeCell ref="AVG3:AVH3"/>
    <mergeCell ref="BJO4:BJO5"/>
    <mergeCell ref="AZB4:AZB5"/>
    <mergeCell ref="AYD2:AYE3"/>
    <mergeCell ref="ALG23:ALG24"/>
    <mergeCell ref="AGH23:AGH24"/>
    <mergeCell ref="AII4:AII5"/>
    <mergeCell ref="AJJ3:AJK3"/>
    <mergeCell ref="ASG23:ASG24"/>
    <mergeCell ref="ASI23:ASI24"/>
    <mergeCell ref="ANM3:ANP3"/>
    <mergeCell ref="BUN1:BUU1"/>
    <mergeCell ref="BSL1:BSW1"/>
    <mergeCell ref="BMO23:BMO24"/>
    <mergeCell ref="BNI23:BNI24"/>
    <mergeCell ref="BPK2:BPL4"/>
    <mergeCell ref="BTX2:BTY3"/>
    <mergeCell ref="AOC2:AOF3"/>
    <mergeCell ref="AQG2:AQH3"/>
    <mergeCell ref="BWN26:BXE26"/>
    <mergeCell ref="BTP23:BTP24"/>
    <mergeCell ref="AAD23:AAD24"/>
    <mergeCell ref="ABL23:ABL24"/>
    <mergeCell ref="ABN23:ABN24"/>
    <mergeCell ref="SI23:SI24"/>
    <mergeCell ref="ZO23:ZO24"/>
    <mergeCell ref="AGJ23:AGJ24"/>
    <mergeCell ref="AFV4:AFV5"/>
    <mergeCell ref="AFW4:AFW5"/>
    <mergeCell ref="AGC4:AGC5"/>
    <mergeCell ref="AGD4:AGD5"/>
    <mergeCell ref="AGC23:AGC24"/>
    <mergeCell ref="AAH5:AAI5"/>
    <mergeCell ref="AAL5:AAM5"/>
    <mergeCell ref="ADF4:ADF5"/>
    <mergeCell ref="ACI23:ACI24"/>
    <mergeCell ref="ACK23:ACK24"/>
    <mergeCell ref="ACM23:ACM24"/>
    <mergeCell ref="ACO23:ACO24"/>
    <mergeCell ref="ACQ23:ACQ24"/>
    <mergeCell ref="ACS23:ACS24"/>
    <mergeCell ref="ALU23:ALU24"/>
    <mergeCell ref="ALX23:ALX24"/>
    <mergeCell ref="BYB26:BYC26"/>
    <mergeCell ref="BFQ23:BFQ24"/>
    <mergeCell ref="BFR23:BFR24"/>
    <mergeCell ref="BFQ1:BFX1"/>
    <mergeCell ref="BFS23:BFS24"/>
    <mergeCell ref="BFT23:BFT24"/>
    <mergeCell ref="BVJ4:BVJ5"/>
    <mergeCell ref="BVF4:BVF5"/>
    <mergeCell ref="BVH4:BVH5"/>
    <mergeCell ref="BVK4:BVK5"/>
    <mergeCell ref="BTF3:BTG3"/>
    <mergeCell ref="BVI4:BVI5"/>
    <mergeCell ref="BSZ4:BSZ5"/>
    <mergeCell ref="BTA4:BTA5"/>
    <mergeCell ref="BUM4:BUM5"/>
    <mergeCell ref="BTD4:BTD5"/>
    <mergeCell ref="BMK3:BML4"/>
    <mergeCell ref="BWB26:BWM26"/>
    <mergeCell ref="BRH23:BRH24"/>
    <mergeCell ref="BOH23:BOH24"/>
    <mergeCell ref="BSX1:BSY1"/>
    <mergeCell ref="BSY23:BSY24"/>
    <mergeCell ref="BTF14:BTG14"/>
    <mergeCell ref="BUV2:BVE2"/>
    <mergeCell ref="BOI3:BOJ4"/>
    <mergeCell ref="BOK3:BOL4"/>
    <mergeCell ref="BRE2:BRF4"/>
    <mergeCell ref="BSX25:BSY25"/>
    <mergeCell ref="BSF2:BSG3"/>
    <mergeCell ref="BSH2:BSI3"/>
    <mergeCell ref="BSK4:BSK5"/>
    <mergeCell ref="BPO2:BPP4"/>
    <mergeCell ref="ALU25:AMJ25"/>
    <mergeCell ref="BNW23:BNW24"/>
    <mergeCell ref="BKX23:BKX24"/>
    <mergeCell ref="BSZ2:BTM2"/>
    <mergeCell ref="BRQ3:BRR4"/>
    <mergeCell ref="BTD3:BTE3"/>
    <mergeCell ref="BTW23:BTW24"/>
    <mergeCell ref="BTR2:BTS3"/>
    <mergeCell ref="BTS4:BTS5"/>
    <mergeCell ref="BTF10:BTG10"/>
    <mergeCell ref="BTH10:BTI10"/>
    <mergeCell ref="BTJ10:BTK10"/>
    <mergeCell ref="BTL10:BTM10"/>
    <mergeCell ref="BTF8:BTG8"/>
    <mergeCell ref="BTM23:BTM24"/>
    <mergeCell ref="BTB12:BTC12"/>
    <mergeCell ref="BTH14:BTI14"/>
    <mergeCell ref="BTJ14:BTK14"/>
    <mergeCell ref="BTL14:BTM14"/>
    <mergeCell ref="BTG4:BTG5"/>
    <mergeCell ref="ATK2:ATN4"/>
    <mergeCell ref="ATK5:ATL5"/>
    <mergeCell ref="AQI2:AQI5"/>
    <mergeCell ref="ASY2:ASY5"/>
    <mergeCell ref="ASA23:ASA24"/>
    <mergeCell ref="ARS23:ARS24"/>
    <mergeCell ref="ART23:ART24"/>
    <mergeCell ref="AQM25:ARX25"/>
    <mergeCell ref="BSN23:BSN24"/>
    <mergeCell ref="BSO23:BSO24"/>
    <mergeCell ref="BSM23:BSM24"/>
    <mergeCell ref="BFY23:BFY24"/>
    <mergeCell ref="AKY4:AKY5"/>
    <mergeCell ref="ALM23:ALM24"/>
    <mergeCell ref="AJN4:AJN5"/>
    <mergeCell ref="AJO4:AJO5"/>
    <mergeCell ref="AKB2:AKC3"/>
    <mergeCell ref="AVT23:AVT24"/>
    <mergeCell ref="AJN3:AJO3"/>
    <mergeCell ref="AJP3:AJQ3"/>
    <mergeCell ref="ALJ23:ALJ24"/>
    <mergeCell ref="AKP23:AKP24"/>
    <mergeCell ref="ALL23:ALL24"/>
    <mergeCell ref="ALB23:ALB24"/>
    <mergeCell ref="AJG23:AJG24"/>
    <mergeCell ref="AJH23:AJH24"/>
    <mergeCell ref="AJV23:AJV24"/>
    <mergeCell ref="ALS4:ALS5"/>
    <mergeCell ref="AJS23:AJS24"/>
    <mergeCell ref="AJX4:AJX5"/>
    <mergeCell ref="AKK23:AKK24"/>
    <mergeCell ref="AJH3:AJI3"/>
    <mergeCell ref="AKY2:AKZ3"/>
    <mergeCell ref="ALA2:ALB3"/>
    <mergeCell ref="AQJ4:AQJ5"/>
    <mergeCell ref="AQL2:AQL5"/>
    <mergeCell ref="ARU2:ARU5"/>
    <mergeCell ref="ARV2:ARW3"/>
    <mergeCell ref="ARX2:ARX5"/>
    <mergeCell ref="API23:API24"/>
    <mergeCell ref="APQ23:APQ24"/>
    <mergeCell ref="AON23:AON24"/>
    <mergeCell ref="ATS5:ATT5"/>
    <mergeCell ref="ATO2:ATR4"/>
    <mergeCell ref="AHN23:AHN24"/>
    <mergeCell ref="AHG23:AHG24"/>
    <mergeCell ref="AJR4:AJR5"/>
    <mergeCell ref="AJV4:AJV5"/>
    <mergeCell ref="ALA4:ALA5"/>
    <mergeCell ref="ALB4:ALB5"/>
    <mergeCell ref="AKY23:AKY24"/>
    <mergeCell ref="AKZ4:AKZ5"/>
    <mergeCell ref="AJU4:AJU5"/>
    <mergeCell ref="AIJ2:AIK3"/>
    <mergeCell ref="AJO23:AJO24"/>
    <mergeCell ref="AJP23:AJP24"/>
    <mergeCell ref="AIT23:AIT24"/>
    <mergeCell ref="AHZ23:AHZ24"/>
    <mergeCell ref="AUR3:AUR5"/>
    <mergeCell ref="ASS23:ASS24"/>
    <mergeCell ref="ASG2:ASJ3"/>
    <mergeCell ref="ASK2:ASN3"/>
    <mergeCell ref="ARY2:ASB3"/>
    <mergeCell ref="ASZ2:ATC3"/>
    <mergeCell ref="ATS2:ATV4"/>
    <mergeCell ref="ATU5:ATV5"/>
    <mergeCell ref="AUC4:AUC5"/>
    <mergeCell ref="ALT23:ALT24"/>
    <mergeCell ref="AMQ3:AMR4"/>
    <mergeCell ref="AMS3:AMT4"/>
    <mergeCell ref="ALY3:ALZ4"/>
    <mergeCell ref="AMA3:AMB4"/>
    <mergeCell ref="AMC3:AMD4"/>
    <mergeCell ref="APF2:APF5"/>
    <mergeCell ref="AOO2:AOP4"/>
    <mergeCell ref="AOM23:AOM24"/>
    <mergeCell ref="ALT4:ALT5"/>
    <mergeCell ref="APU2:APV4"/>
    <mergeCell ref="AEJ1:AEM1"/>
    <mergeCell ref="AEN1:AEO1"/>
    <mergeCell ref="AEJ2:AEK4"/>
    <mergeCell ref="AEY1:AFB1"/>
    <mergeCell ref="AFA2:AFB3"/>
    <mergeCell ref="AGP23:AGP24"/>
    <mergeCell ref="AJL4:AJL5"/>
    <mergeCell ref="AGV3:AGV5"/>
    <mergeCell ref="AHN4:AHN5"/>
    <mergeCell ref="AHO4:AHO5"/>
    <mergeCell ref="AIX23:AIX24"/>
    <mergeCell ref="AJP4:AJP5"/>
    <mergeCell ref="AKF2:AKF5"/>
    <mergeCell ref="AGL23:AGL24"/>
    <mergeCell ref="AGS2:AGT2"/>
    <mergeCell ref="AFY3:AFZ3"/>
    <mergeCell ref="AGU23:AGU24"/>
    <mergeCell ref="AHR4:AHR5"/>
    <mergeCell ref="AHN1:AIK1"/>
    <mergeCell ref="AIH2:AII3"/>
    <mergeCell ref="AIH4:AIH5"/>
    <mergeCell ref="AEY2:AEZ3"/>
    <mergeCell ref="AGU2:AGY2"/>
    <mergeCell ref="AJT4:AJT5"/>
    <mergeCell ref="AJW4:AJW5"/>
    <mergeCell ref="AFZ4:AFZ5"/>
    <mergeCell ref="AGB4:AGB5"/>
    <mergeCell ref="AIF23:AIF24"/>
    <mergeCell ref="AIN23:AIN24"/>
    <mergeCell ref="AIO23:AIO24"/>
    <mergeCell ref="AGU3:AGU5"/>
    <mergeCell ref="AGW4:AGW5"/>
    <mergeCell ref="AQM1:ARX1"/>
    <mergeCell ref="AKI1:AKJ1"/>
    <mergeCell ref="ASZ23:ASZ24"/>
    <mergeCell ref="ATB23:ATB24"/>
    <mergeCell ref="APD2:APD5"/>
    <mergeCell ref="AOM2:AON4"/>
    <mergeCell ref="ATO5:ATP5"/>
    <mergeCell ref="ATQ5:ATR5"/>
    <mergeCell ref="AGM1:AGR1"/>
    <mergeCell ref="AGS23:AGS24"/>
    <mergeCell ref="AKU1:ALF1"/>
    <mergeCell ref="AKU2:AKV3"/>
    <mergeCell ref="AQY3:ARB3"/>
    <mergeCell ref="ARC3:ARF3"/>
    <mergeCell ref="ARG3:ARJ3"/>
    <mergeCell ref="AJX3:AJY3"/>
    <mergeCell ref="AII23:AII24"/>
    <mergeCell ref="ALC23:ALC24"/>
    <mergeCell ref="AHU4:AHU5"/>
    <mergeCell ref="ASG1:ASN1"/>
    <mergeCell ref="ARY1:ASF1"/>
    <mergeCell ref="APS1:AQL1"/>
    <mergeCell ref="APW2:APX4"/>
    <mergeCell ref="APS23:APS24"/>
    <mergeCell ref="APT23:APT24"/>
    <mergeCell ref="AHV23:AHV24"/>
    <mergeCell ref="APE23:APE24"/>
    <mergeCell ref="AJD23:AJD24"/>
    <mergeCell ref="AJE23:AJE24"/>
    <mergeCell ref="AJF23:AJF24"/>
    <mergeCell ref="ALG4:ALG5"/>
    <mergeCell ref="AKD1:AKH1"/>
    <mergeCell ref="AKB1:AKC1"/>
    <mergeCell ref="AIL1:AIW1"/>
    <mergeCell ref="AJS4:AJS5"/>
    <mergeCell ref="AIJ23:AIJ24"/>
    <mergeCell ref="AIK23:AIK24"/>
    <mergeCell ref="AKZ23:AKZ24"/>
    <mergeCell ref="ALA23:ALA24"/>
    <mergeCell ref="AKW23:AKW24"/>
    <mergeCell ref="ALO23:ALO24"/>
    <mergeCell ref="ALH4:ALH5"/>
    <mergeCell ref="ALI4:ALI5"/>
    <mergeCell ref="ALJ4:ALJ5"/>
    <mergeCell ref="AJR3:AJS3"/>
    <mergeCell ref="AIR23:AIR24"/>
    <mergeCell ref="AJI23:AJI24"/>
    <mergeCell ref="AIZ23:AIZ24"/>
    <mergeCell ref="ALE23:ALE24"/>
    <mergeCell ref="ALF23:ALF24"/>
    <mergeCell ref="AKR4:AKR5"/>
    <mergeCell ref="ALE4:ALE5"/>
    <mergeCell ref="AKH2:AKH5"/>
    <mergeCell ref="AIX1:AKA1"/>
    <mergeCell ref="AKQ1:AKT1"/>
    <mergeCell ref="ALK4:ALK5"/>
    <mergeCell ref="AKV4:AKV5"/>
    <mergeCell ref="AKW4:AKW5"/>
    <mergeCell ref="AKK4:AKK5"/>
    <mergeCell ref="AKL4:AKL5"/>
    <mergeCell ref="AKO4:AKO5"/>
    <mergeCell ref="ALF4:ALF5"/>
    <mergeCell ref="AKU23:AKU24"/>
    <mergeCell ref="AKV23:AKV24"/>
    <mergeCell ref="ANE26:ANL26"/>
    <mergeCell ref="ANY26:AOJ26"/>
    <mergeCell ref="BKY23:BKY24"/>
    <mergeCell ref="BLU23:BLU24"/>
    <mergeCell ref="BKI23:BKI24"/>
    <mergeCell ref="BJY23:BJY24"/>
    <mergeCell ref="BLD23:BLD24"/>
    <mergeCell ref="BKN23:BKN24"/>
    <mergeCell ref="BIV25:BJR25"/>
    <mergeCell ref="ALG26:ALT26"/>
    <mergeCell ref="ALV23:ALV24"/>
    <mergeCell ref="ALW23:ALW24"/>
    <mergeCell ref="ALH23:ALH24"/>
    <mergeCell ref="ALI23:ALI24"/>
    <mergeCell ref="ARY25:ASF25"/>
    <mergeCell ref="AQK23:AQK24"/>
    <mergeCell ref="APS25:AQL25"/>
    <mergeCell ref="ALU26:AMJ26"/>
    <mergeCell ref="BDO23:BDO24"/>
    <mergeCell ref="BCE23:BCE24"/>
    <mergeCell ref="BCF23:BCF24"/>
    <mergeCell ref="BCG23:BCG24"/>
    <mergeCell ref="AWK25:AXL25"/>
    <mergeCell ref="AXC23:AXC24"/>
    <mergeCell ref="AXD23:AXD24"/>
    <mergeCell ref="BDM23:BDM24"/>
    <mergeCell ref="BDT23:BDT24"/>
    <mergeCell ref="BDD25:BDO25"/>
    <mergeCell ref="ASO23:ASO24"/>
    <mergeCell ref="ARQ23:ARQ24"/>
    <mergeCell ref="SO25:SR25"/>
    <mergeCell ref="SO26:SR26"/>
    <mergeCell ref="AKM2:AKN3"/>
    <mergeCell ref="AKM4:AKM5"/>
    <mergeCell ref="AKN4:AKN5"/>
    <mergeCell ref="AKM23:AKM24"/>
    <mergeCell ref="AKN23:AKN24"/>
    <mergeCell ref="AKK25:AKN25"/>
    <mergeCell ref="AKO25:AKP25"/>
    <mergeCell ref="AHB3:AHC4"/>
    <mergeCell ref="AHB23:AHB24"/>
    <mergeCell ref="AHC23:AHC24"/>
    <mergeCell ref="AGS25:AHA25"/>
    <mergeCell ref="AHB25:AHC25"/>
    <mergeCell ref="AHD25:AHM25"/>
    <mergeCell ref="AEP2:AER4"/>
    <mergeCell ref="AES2:AEU4"/>
    <mergeCell ref="AEV2:AEX4"/>
    <mergeCell ref="AEP25:AEX25"/>
    <mergeCell ref="AEL2:AEM4"/>
    <mergeCell ref="AEN2:AEO4"/>
    <mergeCell ref="AKK26:AKP26"/>
    <mergeCell ref="AIX25:AKA25"/>
    <mergeCell ref="AIX26:AKA26"/>
    <mergeCell ref="AKI26:AKJ26"/>
    <mergeCell ref="AHY4:AHY5"/>
    <mergeCell ref="AKB26:AKC26"/>
    <mergeCell ref="AKI25:AKJ25"/>
    <mergeCell ref="AKK2:AKL3"/>
    <mergeCell ref="AKI23:AKI24"/>
    <mergeCell ref="AKJ4:AKJ5"/>
    <mergeCell ref="AJT23:AJT24"/>
    <mergeCell ref="AEY26:AFB26"/>
    <mergeCell ref="AJJ23:AJJ24"/>
    <mergeCell ref="BYH1:BYI1"/>
    <mergeCell ref="BYJ1:BYK1"/>
    <mergeCell ref="BYH2:BYI3"/>
    <mergeCell ref="BYJ2:BYK3"/>
    <mergeCell ref="BYD1:BYG1"/>
    <mergeCell ref="BSZ1:BTM1"/>
    <mergeCell ref="BYD2:BYE3"/>
    <mergeCell ref="BXF1:BXS1"/>
    <mergeCell ref="BVP1:BWA1"/>
    <mergeCell ref="BWN1:BXE1"/>
    <mergeCell ref="BXX1:BYA1"/>
    <mergeCell ref="BXX2:BXY3"/>
    <mergeCell ref="BXZ2:BXZ3"/>
    <mergeCell ref="BTN1:BUM1"/>
    <mergeCell ref="BXX4:BXX5"/>
    <mergeCell ref="BYB1:BYC1"/>
    <mergeCell ref="BYE4:BYE5"/>
    <mergeCell ref="BXZ4:BXZ5"/>
    <mergeCell ref="BUH2:BUI3"/>
    <mergeCell ref="BUH4:BUH5"/>
    <mergeCell ref="BTO4:BTO5"/>
    <mergeCell ref="BUV3:BUW3"/>
    <mergeCell ref="BXT1:BXW1"/>
    <mergeCell ref="BWB1:BWM1"/>
    <mergeCell ref="BTH3:BTI3"/>
    <mergeCell ref="BUJ4:BUJ5"/>
    <mergeCell ref="BSZ3:BTA3"/>
    <mergeCell ref="BXP2:BXQ4"/>
    <mergeCell ref="BXF2:BXK2"/>
    <mergeCell ref="BXL2:BXM4"/>
    <mergeCell ref="BYD26:BYG26"/>
    <mergeCell ref="BYD23:BYD24"/>
    <mergeCell ref="BYE23:BYE24"/>
    <mergeCell ref="BYF23:BYF24"/>
    <mergeCell ref="BYG23:BYG24"/>
    <mergeCell ref="BWB3:BWC4"/>
    <mergeCell ref="BWD3:BWE4"/>
    <mergeCell ref="BWF3:BWG4"/>
    <mergeCell ref="BWH3:BWI4"/>
    <mergeCell ref="BYZ1:BZI1"/>
    <mergeCell ref="BYZ2:BZE2"/>
    <mergeCell ref="BZF2:BZI2"/>
    <mergeCell ref="BYZ3:BZB3"/>
    <mergeCell ref="BZC3:BZE3"/>
    <mergeCell ref="BZF3:BZG3"/>
    <mergeCell ref="BZH3:BZI3"/>
    <mergeCell ref="BYZ4:BYZ5"/>
    <mergeCell ref="BZA4:BZA5"/>
    <mergeCell ref="BZB4:BZB5"/>
    <mergeCell ref="BZC4:BZC5"/>
    <mergeCell ref="BZD4:BZD5"/>
    <mergeCell ref="BZE4:BZE5"/>
    <mergeCell ref="BZF4:BZF5"/>
    <mergeCell ref="BZG4:BZG5"/>
    <mergeCell ref="BZH4:BZH5"/>
    <mergeCell ref="BXO23:BXO24"/>
    <mergeCell ref="BWT23:BWT24"/>
    <mergeCell ref="BXF26:BXS26"/>
    <mergeCell ref="BXT26:BXW26"/>
    <mergeCell ref="BYH26:BYI26"/>
    <mergeCell ref="BYJ26:BYK26"/>
    <mergeCell ref="BYL26:BYY26"/>
    <mergeCell ref="BYH23:BYH24"/>
    <mergeCell ref="BYI23:BYI24"/>
    <mergeCell ref="BYJ23:BYJ24"/>
    <mergeCell ref="BYK23:BYK24"/>
    <mergeCell ref="BYZ25:BZI25"/>
    <mergeCell ref="BOT23:BOT24"/>
    <mergeCell ref="BJU2:BJX3"/>
    <mergeCell ref="BXF23:BXF24"/>
    <mergeCell ref="BYM23:BYM24"/>
    <mergeCell ref="BSS23:BSS24"/>
    <mergeCell ref="BST23:BST24"/>
    <mergeCell ref="BYD4:BYD5"/>
    <mergeCell ref="BXT4:BXT5"/>
    <mergeCell ref="BXT23:BXT24"/>
    <mergeCell ref="BXU23:BXU24"/>
    <mergeCell ref="BXV23:BXV24"/>
    <mergeCell ref="BXW23:BXW24"/>
    <mergeCell ref="BXN2:BXO4"/>
    <mergeCell ref="BWU23:BWU24"/>
    <mergeCell ref="BXL23:BXL24"/>
    <mergeCell ref="BVM4:BVM5"/>
    <mergeCell ref="BVF2:BVO2"/>
    <mergeCell ref="BVJ3:BVK3"/>
    <mergeCell ref="BVH3:BVI3"/>
    <mergeCell ref="BXR2:BXR5"/>
    <mergeCell ref="BVP2:BVU2"/>
    <mergeCell ref="BSP23:BSP24"/>
    <mergeCell ref="BXW4:BXW5"/>
    <mergeCell ref="BOE2:BOK2"/>
    <mergeCell ref="BYU23:BYU24"/>
    <mergeCell ref="BXZ23:BXZ24"/>
    <mergeCell ref="BYA23:BYA24"/>
    <mergeCell ref="BYZ26:BZI26"/>
    <mergeCell ref="BSL25:BSW25"/>
    <mergeCell ref="BSL26:BSW26"/>
    <mergeCell ref="BSN3:BSO4"/>
    <mergeCell ref="BSP3:BSQ4"/>
    <mergeCell ref="BSR3:BSS4"/>
    <mergeCell ref="BST3:BSU4"/>
    <mergeCell ref="BSV3:BSW4"/>
    <mergeCell ref="BVN3:BVO3"/>
    <mergeCell ref="BYF4:BYF5"/>
    <mergeCell ref="BZI4:BZI5"/>
    <mergeCell ref="BYZ23:BYZ24"/>
    <mergeCell ref="BZA23:BZA24"/>
    <mergeCell ref="BZB23:BZB24"/>
    <mergeCell ref="BZC23:BZC24"/>
    <mergeCell ref="BZD23:BZD24"/>
    <mergeCell ref="BZE23:BZE24"/>
    <mergeCell ref="BZF23:BZF24"/>
    <mergeCell ref="BZG23:BZG24"/>
    <mergeCell ref="BZH23:BZH24"/>
    <mergeCell ref="BZI23:BZI24"/>
    <mergeCell ref="BYH25:BYI25"/>
    <mergeCell ref="BYJ25:BYK25"/>
    <mergeCell ref="BYG4:BYG5"/>
    <mergeCell ref="BUX23:BUX24"/>
    <mergeCell ref="BSX26:BSY26"/>
    <mergeCell ref="BTJ11:BTK11"/>
    <mergeCell ref="BTL11:BTM11"/>
    <mergeCell ref="BYH4:BYH5"/>
    <mergeCell ref="BYI4:BYI5"/>
    <mergeCell ref="BYJ4:BYJ5"/>
    <mergeCell ref="BYK4:BYK5"/>
    <mergeCell ref="BYB2:BYC3"/>
    <mergeCell ref="BWB2:BWG2"/>
    <mergeCell ref="BWH2:BWM2"/>
    <mergeCell ref="BYB4:BYB5"/>
    <mergeCell ref="BYC4:BYC5"/>
    <mergeCell ref="BSL2:BSW2"/>
    <mergeCell ref="BSL3:BSM4"/>
    <mergeCell ref="BJO2:BJP3"/>
    <mergeCell ref="BFU2:BFX3"/>
    <mergeCell ref="BJI4:BJI5"/>
    <mergeCell ref="ATK25:ATV25"/>
    <mergeCell ref="ARK3:ARN3"/>
    <mergeCell ref="ARS4:ARS5"/>
    <mergeCell ref="ART4:ART5"/>
    <mergeCell ref="AXN4:AXN5"/>
    <mergeCell ref="AWC3:AWD3"/>
    <mergeCell ref="AWB4:AWB5"/>
    <mergeCell ref="AVO23:AVO24"/>
    <mergeCell ref="BNJ23:BNJ24"/>
    <mergeCell ref="BNM23:BNM24"/>
    <mergeCell ref="BKE23:BKE24"/>
    <mergeCell ref="BUM23:BUM24"/>
    <mergeCell ref="BCX23:BCX24"/>
    <mergeCell ref="BJS25:BJT25"/>
    <mergeCell ref="ARW4:ARW5"/>
    <mergeCell ref="BTN14:BTO14"/>
    <mergeCell ref="BTJ4:BTJ5"/>
    <mergeCell ref="BJS2:BJT3"/>
    <mergeCell ref="ATD2:ATG4"/>
    <mergeCell ref="AVM23:AVM24"/>
    <mergeCell ref="AVN23:AVN24"/>
    <mergeCell ref="BTC4:BTC5"/>
    <mergeCell ref="AWO2:AWP3"/>
    <mergeCell ref="AWQ2:AWR3"/>
    <mergeCell ref="AWL23:AWL24"/>
    <mergeCell ref="AWE23:AWE24"/>
    <mergeCell ref="AWF23:AWF24"/>
    <mergeCell ref="AWG23:AWG24"/>
    <mergeCell ref="AWH23:AWH24"/>
    <mergeCell ref="AWQ23:AWQ24"/>
    <mergeCell ref="AWK2:AWL3"/>
    <mergeCell ref="AXJ4:AXJ5"/>
    <mergeCell ref="BMG2:BMZ2"/>
    <mergeCell ref="BNU23:BNU24"/>
    <mergeCell ref="BRG2:BRH4"/>
    <mergeCell ref="BRA23:BRA24"/>
    <mergeCell ref="BRB23:BRB24"/>
    <mergeCell ref="BPN23:BPN24"/>
    <mergeCell ref="BPU3:BPV4"/>
    <mergeCell ref="BQM3:BQN4"/>
    <mergeCell ref="BPQ3:BPR4"/>
    <mergeCell ref="BOM2:BON4"/>
    <mergeCell ref="BOY23:BOY24"/>
    <mergeCell ref="BMU3:BMV4"/>
    <mergeCell ref="BMO3:BMP4"/>
    <mergeCell ref="BQP23:BQP24"/>
    <mergeCell ref="BQQ23:BQQ24"/>
    <mergeCell ref="BNL4:BNL5"/>
    <mergeCell ref="BMS3:BMT4"/>
    <mergeCell ref="BNH4:BNH5"/>
    <mergeCell ref="BNK4:BNK5"/>
    <mergeCell ref="BMY3:BMZ4"/>
    <mergeCell ref="BNV3:BNV5"/>
    <mergeCell ref="BQU3:BQV4"/>
    <mergeCell ref="AFC26:AFJ26"/>
    <mergeCell ref="BSQ23:BSQ24"/>
    <mergeCell ref="BSR23:BSR24"/>
    <mergeCell ref="ALG1:ALT1"/>
    <mergeCell ref="ALG2:ALT2"/>
    <mergeCell ref="ALG3:ALH3"/>
    <mergeCell ref="APG26:APR26"/>
    <mergeCell ref="BAR26:BBJ26"/>
    <mergeCell ref="ALP4:ALP5"/>
    <mergeCell ref="ALQ4:ALQ5"/>
    <mergeCell ref="AFC1:AFJ1"/>
    <mergeCell ref="AFC2:AFD2"/>
    <mergeCell ref="AFE2:AFF2"/>
    <mergeCell ref="AFG2:AFJ2"/>
    <mergeCell ref="AFC3:AFD3"/>
    <mergeCell ref="AFE3:AFF3"/>
    <mergeCell ref="AFG3:AFH3"/>
    <mergeCell ref="AFI3:AFJ3"/>
    <mergeCell ref="AFC4:AFC5"/>
    <mergeCell ref="AFD4:AFD5"/>
    <mergeCell ref="AFE4:AFE5"/>
    <mergeCell ref="AFF4:AFF5"/>
    <mergeCell ref="AFC23:AFC24"/>
    <mergeCell ref="AFD23:AFD24"/>
    <mergeCell ref="AFE23:AFE24"/>
    <mergeCell ref="AFF23:AFF24"/>
    <mergeCell ref="ARO2:ARR3"/>
    <mergeCell ref="ARS2:ART3"/>
    <mergeCell ref="ATK26:ATV26"/>
    <mergeCell ref="ATK23:ATK24"/>
    <mergeCell ref="ATM23:ATM24"/>
    <mergeCell ref="ATO23:ATO24"/>
    <mergeCell ref="AQM26:ARX26"/>
    <mergeCell ref="BXN23:BXN24"/>
    <mergeCell ref="BAH4:BAH5"/>
    <mergeCell ref="BJP23:BJP24"/>
    <mergeCell ref="BJQ23:BJQ24"/>
    <mergeCell ref="BTB8:BTC8"/>
    <mergeCell ref="BTH8:BTI8"/>
    <mergeCell ref="BTJ8:BTK8"/>
    <mergeCell ref="BTL8:BTM8"/>
    <mergeCell ref="BTI4:BTI5"/>
    <mergeCell ref="BTL4:BTL5"/>
    <mergeCell ref="BXH3:BXI4"/>
    <mergeCell ref="BTT4:BTT5"/>
    <mergeCell ref="BFQ26:BFX26"/>
    <mergeCell ref="BJN23:BJN24"/>
    <mergeCell ref="BBK4:BBK5"/>
    <mergeCell ref="BAR25:BBJ25"/>
    <mergeCell ref="BBK25:BCJ25"/>
    <mergeCell ref="BBK23:BBK24"/>
    <mergeCell ref="BBD4:BBD5"/>
    <mergeCell ref="AYT2:AYT3"/>
    <mergeCell ref="AXG23:AXG24"/>
    <mergeCell ref="BVF3:BVG3"/>
    <mergeCell ref="BJQ2:BJR3"/>
    <mergeCell ref="BSJ2:BSK3"/>
    <mergeCell ref="BOD23:BOD24"/>
    <mergeCell ref="BMM23:BMM24"/>
    <mergeCell ref="AQQ3:AQT3"/>
    <mergeCell ref="AQU3:AQX3"/>
    <mergeCell ref="BTL16:BTM16"/>
    <mergeCell ref="AQY23:AQY24"/>
    <mergeCell ref="BTE4:BTE5"/>
    <mergeCell ref="ARV4:ARV5"/>
    <mergeCell ref="ACQ2:ACT2"/>
    <mergeCell ref="ACU2:ACX2"/>
    <mergeCell ref="ACY2:ADB2"/>
    <mergeCell ref="ADC2:ADF2"/>
    <mergeCell ref="ADG2:ADJ2"/>
    <mergeCell ref="ATQ23:ATQ24"/>
    <mergeCell ref="ATS23:ATS24"/>
    <mergeCell ref="ATU23:ATU24"/>
    <mergeCell ref="ALN23:ALN24"/>
    <mergeCell ref="AEJ23:AEJ24"/>
    <mergeCell ref="ALL4:ALL5"/>
    <mergeCell ref="ARA23:ARA24"/>
    <mergeCell ref="ARC23:ARC24"/>
    <mergeCell ref="ARE23:ARE24"/>
    <mergeCell ref="ARG23:ARG24"/>
    <mergeCell ref="ANC2:AND4"/>
    <mergeCell ref="APO2:APR3"/>
    <mergeCell ref="ARV23:ARV24"/>
    <mergeCell ref="ARW23:ARW24"/>
    <mergeCell ref="ALP23:ALP24"/>
    <mergeCell ref="AKX4:AKX5"/>
    <mergeCell ref="AQH4:AQH5"/>
    <mergeCell ref="APY23:APY24"/>
    <mergeCell ref="AQJ2:AQK3"/>
    <mergeCell ref="AQG23:AQG24"/>
    <mergeCell ref="AQC23:AQC24"/>
    <mergeCell ref="AQJ23:AQJ24"/>
    <mergeCell ref="APS2:APT4"/>
    <mergeCell ref="AQA23:AQA24"/>
    <mergeCell ref="AMU3:AMV4"/>
    <mergeCell ref="ANY2:AOB3"/>
    <mergeCell ref="AKK1:AKP1"/>
    <mergeCell ref="AKO2:AKP3"/>
    <mergeCell ref="AKX23:AKX24"/>
    <mergeCell ref="AIZ3:AJA3"/>
    <mergeCell ref="AID23:AID24"/>
    <mergeCell ref="AIP23:AIP24"/>
    <mergeCell ref="AIQ23:AIQ24"/>
    <mergeCell ref="AKQ23:AKQ24"/>
    <mergeCell ref="SS1:UV1"/>
    <mergeCell ref="XC1:ZJ1"/>
    <mergeCell ref="SS2:TT2"/>
    <mergeCell ref="TU2:UV2"/>
    <mergeCell ref="UW2:VY2"/>
    <mergeCell ref="VZ2:XB2"/>
    <mergeCell ref="XC2:YE2"/>
    <mergeCell ref="YG2:ZJ2"/>
    <mergeCell ref="SS3:TJ3"/>
    <mergeCell ref="TK3:TT3"/>
    <mergeCell ref="TU3:UL3"/>
    <mergeCell ref="UM3:UV3"/>
    <mergeCell ref="UW3:VV3"/>
    <mergeCell ref="VW3:VY3"/>
    <mergeCell ref="VZ3:WY3"/>
    <mergeCell ref="WZ3:XB3"/>
    <mergeCell ref="XC3:XV3"/>
    <mergeCell ref="XW3:YF3"/>
    <mergeCell ref="YG3:YZ3"/>
    <mergeCell ref="ZA3:ZJ3"/>
    <mergeCell ref="VQ4:VR4"/>
    <mergeCell ref="VS4:VT4"/>
    <mergeCell ref="VU4:VV4"/>
    <mergeCell ref="VW4:VY4"/>
    <mergeCell ref="XO4:XP4"/>
    <mergeCell ref="XQ4:XR4"/>
    <mergeCell ref="XS4:XT4"/>
    <mergeCell ref="XU4:XV4"/>
    <mergeCell ref="YG4:YH4"/>
    <mergeCell ref="YI4:YJ4"/>
    <mergeCell ref="YK4:YL4"/>
    <mergeCell ref="YM4:YN4"/>
    <mergeCell ref="YO4:YP4"/>
    <mergeCell ref="YQ4:YR4"/>
    <mergeCell ref="YS4:YT4"/>
    <mergeCell ref="YU4:YV4"/>
    <mergeCell ref="YW4:YX4"/>
    <mergeCell ref="YY4:YZ4"/>
    <mergeCell ref="SS23:SS24"/>
    <mergeCell ref="ST23:ST24"/>
    <mergeCell ref="SU23:SU24"/>
    <mergeCell ref="SV23:SV24"/>
    <mergeCell ref="SW23:SW24"/>
    <mergeCell ref="SX23:SX24"/>
    <mergeCell ref="SY23:SY24"/>
    <mergeCell ref="SZ23:SZ24"/>
    <mergeCell ref="TA23:TA24"/>
    <mergeCell ref="TB23:TB24"/>
    <mergeCell ref="TC23:TC24"/>
    <mergeCell ref="TD23:TD24"/>
    <mergeCell ref="TE23:TE24"/>
    <mergeCell ref="TF23:TF24"/>
    <mergeCell ref="TG23:TG24"/>
    <mergeCell ref="TH23:TH24"/>
    <mergeCell ref="TI23:TI24"/>
    <mergeCell ref="TJ23:TJ24"/>
    <mergeCell ref="TK23:TK24"/>
    <mergeCell ref="TL23:TL24"/>
    <mergeCell ref="TM23:TM24"/>
    <mergeCell ref="TN23:TN24"/>
    <mergeCell ref="TO23:TO24"/>
    <mergeCell ref="TP23:TP24"/>
    <mergeCell ref="TQ23:TQ24"/>
    <mergeCell ref="TR23:TR24"/>
    <mergeCell ref="TS23:TS24"/>
    <mergeCell ref="TT23:TT24"/>
    <mergeCell ref="TU23:TU24"/>
    <mergeCell ref="TV23:TV24"/>
    <mergeCell ref="TW23:TW24"/>
    <mergeCell ref="TX23:TX24"/>
    <mergeCell ref="TY23:TY24"/>
    <mergeCell ref="TZ23:TZ24"/>
    <mergeCell ref="UA23:UA24"/>
    <mergeCell ref="UB23:UB24"/>
    <mergeCell ref="UC23:UC24"/>
    <mergeCell ref="UD23:UD24"/>
    <mergeCell ref="UE23:UE24"/>
    <mergeCell ref="UF23:UF24"/>
    <mergeCell ref="UG23:UG24"/>
    <mergeCell ref="UH23:UH24"/>
    <mergeCell ref="UI23:UI24"/>
    <mergeCell ref="UJ23:UJ24"/>
    <mergeCell ref="UK23:UK24"/>
    <mergeCell ref="UL23:UL24"/>
    <mergeCell ref="UM23:UM24"/>
    <mergeCell ref="UN23:UN24"/>
    <mergeCell ref="UO23:UO24"/>
    <mergeCell ref="UP23:UP24"/>
    <mergeCell ref="UQ23:UQ24"/>
    <mergeCell ref="UR23:UR24"/>
    <mergeCell ref="US23:US24"/>
    <mergeCell ref="UT23:UT24"/>
    <mergeCell ref="UU23:UU24"/>
    <mergeCell ref="UV23:UV24"/>
    <mergeCell ref="UW23:UW24"/>
    <mergeCell ref="UX23:UX24"/>
    <mergeCell ref="UY23:UY24"/>
    <mergeCell ref="UZ23:UZ24"/>
    <mergeCell ref="VA23:VA24"/>
    <mergeCell ref="VB23:VB24"/>
    <mergeCell ref="VC23:VC24"/>
    <mergeCell ref="VD23:VD24"/>
    <mergeCell ref="VE23:VE24"/>
    <mergeCell ref="VF23:VF24"/>
    <mergeCell ref="VG23:VG24"/>
    <mergeCell ref="VH23:VH24"/>
    <mergeCell ref="VI23:VI24"/>
    <mergeCell ref="VJ23:VJ24"/>
    <mergeCell ref="VK23:VK24"/>
    <mergeCell ref="VL23:VL24"/>
    <mergeCell ref="VM23:VM24"/>
    <mergeCell ref="VN23:VN24"/>
    <mergeCell ref="VO23:VO24"/>
    <mergeCell ref="VP23:VP24"/>
    <mergeCell ref="VQ23:VQ24"/>
    <mergeCell ref="VR23:VR24"/>
    <mergeCell ref="VS23:VS24"/>
    <mergeCell ref="VT23:VT24"/>
    <mergeCell ref="VU23:VU24"/>
    <mergeCell ref="VV23:VV24"/>
    <mergeCell ref="VW23:VW24"/>
    <mergeCell ref="VX23:VX24"/>
    <mergeCell ref="VY23:VY24"/>
    <mergeCell ref="VZ23:VZ24"/>
    <mergeCell ref="WA23:WA24"/>
    <mergeCell ref="WB23:WB24"/>
    <mergeCell ref="WC23:WC24"/>
    <mergeCell ref="WD23:WD24"/>
    <mergeCell ref="WE23:WE24"/>
    <mergeCell ref="WF23:WF24"/>
    <mergeCell ref="WG23:WG24"/>
    <mergeCell ref="WH23:WH24"/>
    <mergeCell ref="WI23:WI24"/>
    <mergeCell ref="WJ23:WJ24"/>
    <mergeCell ref="WK23:WK24"/>
    <mergeCell ref="WL23:WL24"/>
    <mergeCell ref="WM23:WM24"/>
    <mergeCell ref="WN23:WN24"/>
    <mergeCell ref="WO23:WO24"/>
    <mergeCell ref="WP23:WP24"/>
    <mergeCell ref="WQ23:WQ24"/>
    <mergeCell ref="WR23:WR24"/>
    <mergeCell ref="WS23:WS24"/>
    <mergeCell ref="WT23:WT24"/>
    <mergeCell ref="WU23:WU24"/>
    <mergeCell ref="WV23:WV24"/>
    <mergeCell ref="WW23:WW24"/>
    <mergeCell ref="WX23:WX24"/>
    <mergeCell ref="WY23:WY24"/>
    <mergeCell ref="WZ23:WZ24"/>
    <mergeCell ref="XA23:XA24"/>
    <mergeCell ref="XB23:XB24"/>
    <mergeCell ref="XC23:XC24"/>
    <mergeCell ref="XD23:XD24"/>
    <mergeCell ref="XE23:XE24"/>
    <mergeCell ref="XF23:XF24"/>
    <mergeCell ref="XG23:XG24"/>
    <mergeCell ref="XH23:XH24"/>
    <mergeCell ref="XI23:XI24"/>
    <mergeCell ref="XJ23:XJ24"/>
    <mergeCell ref="YG23:YG24"/>
    <mergeCell ref="YH23:YH24"/>
    <mergeCell ref="YI23:YI24"/>
    <mergeCell ref="YJ23:YJ24"/>
    <mergeCell ref="YK23:YK24"/>
    <mergeCell ref="YL23:YL24"/>
    <mergeCell ref="YM23:YM24"/>
    <mergeCell ref="YN23:YN24"/>
    <mergeCell ref="YO23:YO24"/>
    <mergeCell ref="YP23:YP24"/>
    <mergeCell ref="YQ23:YQ24"/>
    <mergeCell ref="YR23:YR24"/>
    <mergeCell ref="XK23:XK24"/>
    <mergeCell ref="XL23:XL24"/>
    <mergeCell ref="XM23:XM24"/>
    <mergeCell ref="XN23:XN24"/>
    <mergeCell ref="XO23:XO24"/>
    <mergeCell ref="XP23:XP24"/>
    <mergeCell ref="XQ23:XQ24"/>
    <mergeCell ref="XR23:XR24"/>
    <mergeCell ref="XS23:XS24"/>
    <mergeCell ref="XT23:XT24"/>
    <mergeCell ref="XU23:XU24"/>
    <mergeCell ref="XV23:XV24"/>
    <mergeCell ref="XW23:XW24"/>
    <mergeCell ref="XX23:XX24"/>
    <mergeCell ref="XY23:XY24"/>
    <mergeCell ref="XZ23:XZ24"/>
    <mergeCell ref="YA23:YA24"/>
    <mergeCell ref="ZJ23:ZJ24"/>
    <mergeCell ref="SS25:UV25"/>
    <mergeCell ref="UW25:XB25"/>
    <mergeCell ref="XC25:YF25"/>
    <mergeCell ref="YG25:ZJ25"/>
    <mergeCell ref="SS26:UV26"/>
    <mergeCell ref="UW26:XB26"/>
    <mergeCell ref="XC26:YF26"/>
    <mergeCell ref="YG26:ZJ26"/>
    <mergeCell ref="UW1:XB1"/>
    <mergeCell ref="YS23:YS24"/>
    <mergeCell ref="YT23:YT24"/>
    <mergeCell ref="YU23:YU24"/>
    <mergeCell ref="YV23:YV24"/>
    <mergeCell ref="YW23:YW24"/>
    <mergeCell ref="YX23:YX24"/>
    <mergeCell ref="YY23:YY24"/>
    <mergeCell ref="YZ23:YZ24"/>
    <mergeCell ref="ZA23:ZA24"/>
    <mergeCell ref="ZB23:ZB24"/>
    <mergeCell ref="ZC23:ZC24"/>
    <mergeCell ref="ZD23:ZD24"/>
    <mergeCell ref="ZE23:ZE24"/>
    <mergeCell ref="ZF23:ZF24"/>
    <mergeCell ref="ZG23:ZG24"/>
    <mergeCell ref="ZH23:ZH24"/>
    <mergeCell ref="ZI23:ZI24"/>
    <mergeCell ref="YB23:YB24"/>
    <mergeCell ref="YC23:YC24"/>
    <mergeCell ref="YD23:YD24"/>
    <mergeCell ref="YE23:YE24"/>
    <mergeCell ref="YF23:YF24"/>
  </mergeCells>
  <phoneticPr fontId="2" type="noConversion"/>
  <printOptions verticalCentered="1"/>
  <pageMargins left="0.31496062992125984" right="0.27559055118110237" top="0.31496062992125984" bottom="0.51181102362204722" header="0.19685039370078741" footer="0.19685039370078741"/>
  <pageSetup paperSize="9" scale="82" fitToWidth="0" orientation="landscape" verticalDpi="300" r:id="rId1"/>
  <headerFooter>
    <oddFooter>第 &amp;P 頁，共 &amp;N 頁</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CC"/>
  </sheetPr>
  <dimension ref="A1:T90"/>
  <sheetViews>
    <sheetView tabSelected="1" zoomScale="80" zoomScaleNormal="80" workbookViewId="0">
      <pane xSplit="2" ySplit="11" topLeftCell="C12" activePane="bottomRight" state="frozen"/>
      <selection activeCell="C12" sqref="C12:RV22"/>
      <selection pane="topRight" activeCell="C12" sqref="C12:RV22"/>
      <selection pane="bottomLeft" activeCell="C12" sqref="C12:RV22"/>
      <selection pane="bottomRight" activeCell="L25" sqref="L25:L26"/>
    </sheetView>
  </sheetViews>
  <sheetFormatPr defaultRowHeight="16.5"/>
  <cols>
    <col min="1" max="2" width="5.75" style="232" customWidth="1"/>
  </cols>
  <sheetData>
    <row r="1" spans="1:20">
      <c r="A1" s="588" t="s">
        <v>390</v>
      </c>
      <c r="B1" s="590"/>
      <c r="C1" s="1043" t="s">
        <v>3372</v>
      </c>
      <c r="D1" s="1044"/>
      <c r="E1" s="1044"/>
      <c r="F1" s="1044"/>
      <c r="G1" s="1044"/>
      <c r="H1" s="1044"/>
      <c r="I1" s="1044"/>
      <c r="J1" s="1044"/>
      <c r="K1" s="1044"/>
      <c r="L1" s="1044"/>
      <c r="M1" s="1044"/>
      <c r="N1" s="1044"/>
      <c r="O1" s="1044"/>
      <c r="P1" s="1044"/>
      <c r="Q1" s="1044"/>
      <c r="R1" s="1044"/>
      <c r="S1" s="1044"/>
      <c r="T1" s="1045"/>
    </row>
    <row r="2" spans="1:20" ht="16.5" customHeight="1">
      <c r="A2" s="917" t="s">
        <v>0</v>
      </c>
      <c r="B2" s="918"/>
      <c r="C2" s="1046" t="s">
        <v>3339</v>
      </c>
      <c r="D2" s="1047"/>
      <c r="E2" s="1047"/>
      <c r="F2" s="1047"/>
      <c r="G2" s="1047"/>
      <c r="H2" s="1047"/>
      <c r="I2" s="1047"/>
      <c r="J2" s="1047"/>
      <c r="K2" s="1047"/>
      <c r="L2" s="1047"/>
      <c r="M2" s="1047"/>
      <c r="N2" s="1048"/>
      <c r="O2" s="1049" t="s">
        <v>3340</v>
      </c>
      <c r="P2" s="1050"/>
      <c r="Q2" s="1049" t="s">
        <v>3341</v>
      </c>
      <c r="R2" s="1050"/>
      <c r="S2" s="1049" t="s">
        <v>3342</v>
      </c>
      <c r="T2" s="1055"/>
    </row>
    <row r="3" spans="1:20" ht="16.5" customHeight="1">
      <c r="A3" s="919"/>
      <c r="B3" s="920"/>
      <c r="C3" s="1058" t="s">
        <v>3343</v>
      </c>
      <c r="D3" s="1050"/>
      <c r="E3" s="1049" t="s">
        <v>3344</v>
      </c>
      <c r="F3" s="1050"/>
      <c r="G3" s="1049" t="s">
        <v>3345</v>
      </c>
      <c r="H3" s="1050"/>
      <c r="I3" s="1049" t="s">
        <v>3346</v>
      </c>
      <c r="J3" s="1050"/>
      <c r="K3" s="1049" t="s">
        <v>3347</v>
      </c>
      <c r="L3" s="1050"/>
      <c r="M3" s="1049" t="s">
        <v>3348</v>
      </c>
      <c r="N3" s="1050"/>
      <c r="O3" s="1051"/>
      <c r="P3" s="1052"/>
      <c r="Q3" s="1051"/>
      <c r="R3" s="1052"/>
      <c r="S3" s="1051"/>
      <c r="T3" s="1056"/>
    </row>
    <row r="4" spans="1:20" ht="16.5" customHeight="1">
      <c r="A4" s="919"/>
      <c r="B4" s="920"/>
      <c r="C4" s="1059"/>
      <c r="D4" s="1054"/>
      <c r="E4" s="1053"/>
      <c r="F4" s="1054"/>
      <c r="G4" s="1053" t="s">
        <v>3349</v>
      </c>
      <c r="H4" s="1054" t="s">
        <v>3350</v>
      </c>
      <c r="I4" s="1053" t="s">
        <v>3349</v>
      </c>
      <c r="J4" s="1054" t="s">
        <v>3350</v>
      </c>
      <c r="K4" s="1053" t="s">
        <v>3349</v>
      </c>
      <c r="L4" s="1054" t="s">
        <v>3350</v>
      </c>
      <c r="M4" s="1053" t="s">
        <v>3349</v>
      </c>
      <c r="N4" s="1054" t="s">
        <v>3350</v>
      </c>
      <c r="O4" s="1053"/>
      <c r="P4" s="1054"/>
      <c r="Q4" s="1053" t="s">
        <v>3349</v>
      </c>
      <c r="R4" s="1054" t="s">
        <v>3350</v>
      </c>
      <c r="S4" s="1053" t="s">
        <v>3349</v>
      </c>
      <c r="T4" s="1057" t="s">
        <v>3350</v>
      </c>
    </row>
    <row r="5" spans="1:20">
      <c r="A5" s="921"/>
      <c r="B5" s="922"/>
      <c r="C5" s="552" t="s">
        <v>3349</v>
      </c>
      <c r="D5" s="553" t="s">
        <v>3350</v>
      </c>
      <c r="E5" s="554" t="s">
        <v>3349</v>
      </c>
      <c r="F5" s="553" t="s">
        <v>3350</v>
      </c>
      <c r="G5" s="554" t="s">
        <v>3349</v>
      </c>
      <c r="H5" s="553" t="s">
        <v>3350</v>
      </c>
      <c r="I5" s="554" t="s">
        <v>3349</v>
      </c>
      <c r="J5" s="553" t="s">
        <v>3350</v>
      </c>
      <c r="K5" s="554" t="s">
        <v>3349</v>
      </c>
      <c r="L5" s="553" t="s">
        <v>3350</v>
      </c>
      <c r="M5" s="554" t="s">
        <v>3349</v>
      </c>
      <c r="N5" s="553" t="s">
        <v>3350</v>
      </c>
      <c r="O5" s="554" t="s">
        <v>3349</v>
      </c>
      <c r="P5" s="553" t="s">
        <v>3350</v>
      </c>
      <c r="Q5" s="554" t="s">
        <v>3349</v>
      </c>
      <c r="R5" s="553" t="s">
        <v>3350</v>
      </c>
      <c r="S5" s="554" t="s">
        <v>3349</v>
      </c>
      <c r="T5" s="555" t="s">
        <v>3350</v>
      </c>
    </row>
    <row r="6" spans="1:20">
      <c r="A6" s="933" t="s">
        <v>3</v>
      </c>
      <c r="B6" s="934"/>
      <c r="C6" s="556" t="s">
        <v>3351</v>
      </c>
      <c r="D6" s="557" t="s">
        <v>3351</v>
      </c>
      <c r="E6" s="557" t="s">
        <v>3351</v>
      </c>
      <c r="F6" s="557" t="s">
        <v>3351</v>
      </c>
      <c r="G6" s="557" t="s">
        <v>3351</v>
      </c>
      <c r="H6" s="557" t="s">
        <v>3351</v>
      </c>
      <c r="I6" s="557" t="s">
        <v>3351</v>
      </c>
      <c r="J6" s="557" t="s">
        <v>3351</v>
      </c>
      <c r="K6" s="557" t="s">
        <v>3351</v>
      </c>
      <c r="L6" s="557" t="s">
        <v>3351</v>
      </c>
      <c r="M6" s="557" t="s">
        <v>3351</v>
      </c>
      <c r="N6" s="557" t="s">
        <v>3351</v>
      </c>
      <c r="O6" s="557" t="s">
        <v>3351</v>
      </c>
      <c r="P6" s="557" t="s">
        <v>3351</v>
      </c>
      <c r="Q6" s="557" t="s">
        <v>3351</v>
      </c>
      <c r="R6" s="557" t="s">
        <v>3351</v>
      </c>
      <c r="S6" s="557" t="s">
        <v>3351</v>
      </c>
      <c r="T6" s="558" t="s">
        <v>3351</v>
      </c>
    </row>
    <row r="7" spans="1:20" ht="16.5" hidden="1" customHeight="1">
      <c r="A7" s="929"/>
      <c r="B7" s="1039"/>
      <c r="C7" s="541" t="s">
        <v>3352</v>
      </c>
      <c r="D7" s="542" t="s">
        <v>3352</v>
      </c>
      <c r="E7" s="542" t="s">
        <v>3352</v>
      </c>
      <c r="F7" s="542" t="s">
        <v>3352</v>
      </c>
      <c r="G7" s="542" t="s">
        <v>3352</v>
      </c>
      <c r="H7" s="542" t="s">
        <v>3352</v>
      </c>
      <c r="I7" s="542" t="s">
        <v>3352</v>
      </c>
      <c r="J7" s="542" t="s">
        <v>3352</v>
      </c>
      <c r="K7" s="542" t="s">
        <v>3352</v>
      </c>
      <c r="L7" s="542" t="s">
        <v>3352</v>
      </c>
      <c r="M7" s="542" t="s">
        <v>3352</v>
      </c>
      <c r="N7" s="542" t="s">
        <v>3352</v>
      </c>
      <c r="O7" s="542" t="s">
        <v>3352</v>
      </c>
      <c r="P7" s="542" t="s">
        <v>3352</v>
      </c>
      <c r="Q7" s="542" t="s">
        <v>3352</v>
      </c>
      <c r="R7" s="542" t="s">
        <v>3352</v>
      </c>
      <c r="S7" s="542" t="s">
        <v>3352</v>
      </c>
      <c r="T7" s="543" t="s">
        <v>3352</v>
      </c>
    </row>
    <row r="8" spans="1:20" ht="16.5" hidden="1" customHeight="1">
      <c r="A8" s="927" t="s">
        <v>10</v>
      </c>
      <c r="B8" s="928"/>
      <c r="C8" s="541" t="s">
        <v>3352</v>
      </c>
      <c r="D8" s="542" t="s">
        <v>3352</v>
      </c>
      <c r="E8" s="542" t="s">
        <v>3352</v>
      </c>
      <c r="F8" s="542" t="s">
        <v>3352</v>
      </c>
      <c r="G8" s="542" t="s">
        <v>3352</v>
      </c>
      <c r="H8" s="542" t="s">
        <v>3352</v>
      </c>
      <c r="I8" s="542" t="s">
        <v>3352</v>
      </c>
      <c r="J8" s="542" t="s">
        <v>3352</v>
      </c>
      <c r="K8" s="542" t="s">
        <v>3352</v>
      </c>
      <c r="L8" s="542" t="s">
        <v>3352</v>
      </c>
      <c r="M8" s="542" t="s">
        <v>3352</v>
      </c>
      <c r="N8" s="542" t="s">
        <v>3352</v>
      </c>
      <c r="O8" s="542" t="s">
        <v>3352</v>
      </c>
      <c r="P8" s="542" t="s">
        <v>3352</v>
      </c>
      <c r="Q8" s="542" t="s">
        <v>3352</v>
      </c>
      <c r="R8" s="542" t="s">
        <v>3352</v>
      </c>
      <c r="S8" s="542" t="s">
        <v>3352</v>
      </c>
      <c r="T8" s="543" t="s">
        <v>3352</v>
      </c>
    </row>
    <row r="9" spans="1:20" ht="16.5" hidden="1" customHeight="1">
      <c r="A9" s="927" t="s">
        <v>11</v>
      </c>
      <c r="B9" s="928"/>
      <c r="C9" s="541" t="s">
        <v>3352</v>
      </c>
      <c r="D9" s="542" t="s">
        <v>3352</v>
      </c>
      <c r="E9" s="542" t="s">
        <v>3352</v>
      </c>
      <c r="F9" s="542" t="s">
        <v>3352</v>
      </c>
      <c r="G9" s="542" t="s">
        <v>3352</v>
      </c>
      <c r="H9" s="542" t="s">
        <v>3352</v>
      </c>
      <c r="I9" s="542" t="s">
        <v>3352</v>
      </c>
      <c r="J9" s="542" t="s">
        <v>3352</v>
      </c>
      <c r="K9" s="542" t="s">
        <v>3352</v>
      </c>
      <c r="L9" s="542" t="s">
        <v>3352</v>
      </c>
      <c r="M9" s="542" t="s">
        <v>3352</v>
      </c>
      <c r="N9" s="542" t="s">
        <v>3352</v>
      </c>
      <c r="O9" s="542" t="s">
        <v>3352</v>
      </c>
      <c r="P9" s="542" t="s">
        <v>3352</v>
      </c>
      <c r="Q9" s="542" t="s">
        <v>3352</v>
      </c>
      <c r="R9" s="542" t="s">
        <v>3352</v>
      </c>
      <c r="S9" s="542" t="s">
        <v>3352</v>
      </c>
      <c r="T9" s="543" t="s">
        <v>3352</v>
      </c>
    </row>
    <row r="10" spans="1:20" ht="16.5" hidden="1" customHeight="1">
      <c r="A10" s="927" t="s">
        <v>12</v>
      </c>
      <c r="B10" s="928"/>
      <c r="C10" s="541" t="s">
        <v>3352</v>
      </c>
      <c r="D10" s="542" t="s">
        <v>3352</v>
      </c>
      <c r="E10" s="542" t="s">
        <v>3352</v>
      </c>
      <c r="F10" s="542" t="s">
        <v>3352</v>
      </c>
      <c r="G10" s="542" t="s">
        <v>3352</v>
      </c>
      <c r="H10" s="542" t="s">
        <v>3352</v>
      </c>
      <c r="I10" s="542" t="s">
        <v>3352</v>
      </c>
      <c r="J10" s="542" t="s">
        <v>3352</v>
      </c>
      <c r="K10" s="542" t="s">
        <v>3352</v>
      </c>
      <c r="L10" s="542" t="s">
        <v>3352</v>
      </c>
      <c r="M10" s="542" t="s">
        <v>3352</v>
      </c>
      <c r="N10" s="542" t="s">
        <v>3352</v>
      </c>
      <c r="O10" s="542" t="s">
        <v>3352</v>
      </c>
      <c r="P10" s="542" t="s">
        <v>3352</v>
      </c>
      <c r="Q10" s="542" t="s">
        <v>3352</v>
      </c>
      <c r="R10" s="542" t="s">
        <v>3352</v>
      </c>
      <c r="S10" s="542" t="s">
        <v>3352</v>
      </c>
      <c r="T10" s="543" t="s">
        <v>3352</v>
      </c>
    </row>
    <row r="11" spans="1:20" ht="16.5" hidden="1" customHeight="1">
      <c r="A11" s="927" t="s">
        <v>13</v>
      </c>
      <c r="B11" s="928"/>
      <c r="S11" s="544"/>
      <c r="T11" s="545"/>
    </row>
    <row r="12" spans="1:20" ht="16.5" hidden="1" customHeight="1">
      <c r="A12" s="1041" t="s">
        <v>14</v>
      </c>
      <c r="B12" s="1042"/>
      <c r="S12" s="544"/>
      <c r="T12" s="545"/>
    </row>
    <row r="13" spans="1:20">
      <c r="A13" s="1037" t="s">
        <v>15</v>
      </c>
      <c r="B13" s="1038"/>
      <c r="C13" s="547" t="s">
        <v>25</v>
      </c>
      <c r="D13" s="547" t="s">
        <v>25</v>
      </c>
      <c r="E13" s="547" t="s">
        <v>25</v>
      </c>
      <c r="F13" s="547" t="s">
        <v>25</v>
      </c>
      <c r="G13" s="547" t="s">
        <v>25</v>
      </c>
      <c r="H13" s="547" t="s">
        <v>25</v>
      </c>
      <c r="I13" s="547" t="s">
        <v>25</v>
      </c>
      <c r="J13" s="547" t="s">
        <v>25</v>
      </c>
      <c r="K13" s="547" t="s">
        <v>25</v>
      </c>
      <c r="L13" s="547" t="s">
        <v>25</v>
      </c>
      <c r="M13" s="547" t="s">
        <v>25</v>
      </c>
      <c r="N13" s="547" t="s">
        <v>25</v>
      </c>
      <c r="O13" s="547" t="s">
        <v>25</v>
      </c>
      <c r="P13" s="547" t="s">
        <v>25</v>
      </c>
      <c r="Q13" s="547" t="s">
        <v>25</v>
      </c>
      <c r="R13" s="547" t="s">
        <v>25</v>
      </c>
      <c r="S13" s="547" t="s">
        <v>25</v>
      </c>
      <c r="T13" s="548" t="s">
        <v>25</v>
      </c>
    </row>
    <row r="14" spans="1:20">
      <c r="A14" s="1037" t="s">
        <v>16</v>
      </c>
      <c r="B14" s="1038"/>
      <c r="C14" s="547" t="s">
        <v>25</v>
      </c>
      <c r="D14" s="547" t="s">
        <v>25</v>
      </c>
      <c r="E14" s="547" t="s">
        <v>25</v>
      </c>
      <c r="F14" s="547" t="s">
        <v>25</v>
      </c>
      <c r="G14" s="547" t="s">
        <v>25</v>
      </c>
      <c r="H14" s="547" t="s">
        <v>25</v>
      </c>
      <c r="I14" s="547" t="s">
        <v>25</v>
      </c>
      <c r="J14" s="547" t="s">
        <v>25</v>
      </c>
      <c r="K14" s="547" t="s">
        <v>25</v>
      </c>
      <c r="L14" s="547" t="s">
        <v>25</v>
      </c>
      <c r="M14" s="547" t="s">
        <v>25</v>
      </c>
      <c r="N14" s="547" t="s">
        <v>25</v>
      </c>
      <c r="O14" s="547" t="s">
        <v>25</v>
      </c>
      <c r="P14" s="547" t="s">
        <v>25</v>
      </c>
      <c r="Q14" s="547" t="s">
        <v>25</v>
      </c>
      <c r="R14" s="547" t="s">
        <v>25</v>
      </c>
      <c r="S14" s="547" t="s">
        <v>25</v>
      </c>
      <c r="T14" s="548" t="s">
        <v>25</v>
      </c>
    </row>
    <row r="15" spans="1:20">
      <c r="A15" s="1037" t="s">
        <v>17</v>
      </c>
      <c r="B15" s="1038"/>
      <c r="C15" s="547" t="s">
        <v>25</v>
      </c>
      <c r="D15" s="547" t="s">
        <v>25</v>
      </c>
      <c r="E15" s="547" t="s">
        <v>25</v>
      </c>
      <c r="F15" s="547" t="s">
        <v>25</v>
      </c>
      <c r="G15" s="547" t="s">
        <v>25</v>
      </c>
      <c r="H15" s="547" t="s">
        <v>25</v>
      </c>
      <c r="I15" s="547" t="s">
        <v>25</v>
      </c>
      <c r="J15" s="547" t="s">
        <v>25</v>
      </c>
      <c r="K15" s="547" t="s">
        <v>25</v>
      </c>
      <c r="L15" s="547" t="s">
        <v>25</v>
      </c>
      <c r="M15" s="547" t="s">
        <v>25</v>
      </c>
      <c r="N15" s="547" t="s">
        <v>25</v>
      </c>
      <c r="O15" s="547" t="s">
        <v>25</v>
      </c>
      <c r="P15" s="547" t="s">
        <v>25</v>
      </c>
      <c r="Q15" s="547" t="s">
        <v>25</v>
      </c>
      <c r="R15" s="547" t="s">
        <v>25</v>
      </c>
      <c r="S15" s="547" t="s">
        <v>25</v>
      </c>
      <c r="T15" s="548" t="s">
        <v>25</v>
      </c>
    </row>
    <row r="16" spans="1:20">
      <c r="A16" s="1037" t="s">
        <v>18</v>
      </c>
      <c r="B16" s="1038"/>
      <c r="C16" s="547" t="s">
        <v>25</v>
      </c>
      <c r="D16" s="547" t="s">
        <v>25</v>
      </c>
      <c r="E16" s="547" t="s">
        <v>25</v>
      </c>
      <c r="F16" s="547" t="s">
        <v>25</v>
      </c>
      <c r="G16" s="547" t="s">
        <v>25</v>
      </c>
      <c r="H16" s="547" t="s">
        <v>25</v>
      </c>
      <c r="I16" s="547" t="s">
        <v>25</v>
      </c>
      <c r="J16" s="547" t="s">
        <v>25</v>
      </c>
      <c r="K16" s="547" t="s">
        <v>25</v>
      </c>
      <c r="L16" s="547" t="s">
        <v>25</v>
      </c>
      <c r="M16" s="547" t="s">
        <v>25</v>
      </c>
      <c r="N16" s="547" t="s">
        <v>25</v>
      </c>
      <c r="O16" s="547" t="s">
        <v>25</v>
      </c>
      <c r="P16" s="547" t="s">
        <v>25</v>
      </c>
      <c r="Q16" s="547" t="s">
        <v>25</v>
      </c>
      <c r="R16" s="547" t="s">
        <v>25</v>
      </c>
      <c r="S16" s="547" t="s">
        <v>25</v>
      </c>
      <c r="T16" s="548" t="s">
        <v>25</v>
      </c>
    </row>
    <row r="17" spans="1:20">
      <c r="A17" s="1037" t="s">
        <v>30</v>
      </c>
      <c r="B17" s="1038"/>
      <c r="C17" s="547" t="s">
        <v>25</v>
      </c>
      <c r="D17" s="547" t="s">
        <v>25</v>
      </c>
      <c r="E17" s="547" t="s">
        <v>25</v>
      </c>
      <c r="F17" s="547" t="s">
        <v>25</v>
      </c>
      <c r="G17" s="547" t="s">
        <v>25</v>
      </c>
      <c r="H17" s="547" t="s">
        <v>25</v>
      </c>
      <c r="I17" s="547" t="s">
        <v>25</v>
      </c>
      <c r="J17" s="547" t="s">
        <v>25</v>
      </c>
      <c r="K17" s="547" t="s">
        <v>25</v>
      </c>
      <c r="L17" s="547" t="s">
        <v>25</v>
      </c>
      <c r="M17" s="547" t="s">
        <v>25</v>
      </c>
      <c r="N17" s="547" t="s">
        <v>25</v>
      </c>
      <c r="O17" s="547" t="s">
        <v>25</v>
      </c>
      <c r="P17" s="547" t="s">
        <v>25</v>
      </c>
      <c r="Q17" s="547" t="s">
        <v>25</v>
      </c>
      <c r="R17" s="547" t="s">
        <v>25</v>
      </c>
      <c r="S17" s="547" t="s">
        <v>25</v>
      </c>
      <c r="T17" s="548" t="s">
        <v>25</v>
      </c>
    </row>
    <row r="18" spans="1:20">
      <c r="A18" s="1037" t="s">
        <v>31</v>
      </c>
      <c r="B18" s="1038"/>
      <c r="C18" s="547" t="s">
        <v>25</v>
      </c>
      <c r="D18" s="547" t="s">
        <v>25</v>
      </c>
      <c r="E18" s="547" t="s">
        <v>25</v>
      </c>
      <c r="F18" s="547" t="s">
        <v>25</v>
      </c>
      <c r="G18" s="547" t="s">
        <v>25</v>
      </c>
      <c r="H18" s="547" t="s">
        <v>25</v>
      </c>
      <c r="I18" s="547" t="s">
        <v>25</v>
      </c>
      <c r="J18" s="547" t="s">
        <v>25</v>
      </c>
      <c r="K18" s="547" t="s">
        <v>25</v>
      </c>
      <c r="L18" s="547" t="s">
        <v>25</v>
      </c>
      <c r="M18" s="547" t="s">
        <v>25</v>
      </c>
      <c r="N18" s="547" t="s">
        <v>25</v>
      </c>
      <c r="O18" s="547" t="s">
        <v>25</v>
      </c>
      <c r="P18" s="547" t="s">
        <v>25</v>
      </c>
      <c r="Q18" s="547" t="s">
        <v>25</v>
      </c>
      <c r="R18" s="547" t="s">
        <v>25</v>
      </c>
      <c r="S18" s="547" t="s">
        <v>25</v>
      </c>
      <c r="T18" s="548" t="s">
        <v>25</v>
      </c>
    </row>
    <row r="19" spans="1:20">
      <c r="A19" s="1037" t="s">
        <v>2523</v>
      </c>
      <c r="B19" s="1038"/>
      <c r="C19" s="547" t="s">
        <v>25</v>
      </c>
      <c r="D19" s="547" t="s">
        <v>25</v>
      </c>
      <c r="E19" s="547" t="s">
        <v>25</v>
      </c>
      <c r="F19" s="547" t="s">
        <v>25</v>
      </c>
      <c r="G19" s="547" t="s">
        <v>25</v>
      </c>
      <c r="H19" s="547" t="s">
        <v>25</v>
      </c>
      <c r="I19" s="547" t="s">
        <v>25</v>
      </c>
      <c r="J19" s="547" t="s">
        <v>25</v>
      </c>
      <c r="K19" s="547" t="s">
        <v>25</v>
      </c>
      <c r="L19" s="547" t="s">
        <v>25</v>
      </c>
      <c r="M19" s="547" t="s">
        <v>25</v>
      </c>
      <c r="N19" s="547" t="s">
        <v>25</v>
      </c>
      <c r="O19" s="547" t="s">
        <v>25</v>
      </c>
      <c r="P19" s="547" t="s">
        <v>25</v>
      </c>
      <c r="Q19" s="547" t="s">
        <v>25</v>
      </c>
      <c r="R19" s="547" t="s">
        <v>25</v>
      </c>
      <c r="S19" s="547" t="s">
        <v>25</v>
      </c>
      <c r="T19" s="548" t="s">
        <v>25</v>
      </c>
    </row>
    <row r="20" spans="1:20">
      <c r="A20" s="1037" t="s">
        <v>2635</v>
      </c>
      <c r="B20" s="1040"/>
      <c r="C20" s="560">
        <v>0</v>
      </c>
      <c r="D20" s="560">
        <v>0</v>
      </c>
      <c r="E20" s="560">
        <v>0</v>
      </c>
      <c r="F20" s="560">
        <v>0</v>
      </c>
      <c r="G20" s="560">
        <v>0</v>
      </c>
      <c r="H20" s="560">
        <v>0</v>
      </c>
      <c r="I20" s="561">
        <v>8</v>
      </c>
      <c r="J20" s="561">
        <v>10</v>
      </c>
      <c r="K20" s="561">
        <v>4</v>
      </c>
      <c r="L20" s="561">
        <v>6</v>
      </c>
      <c r="M20" s="560">
        <v>0</v>
      </c>
      <c r="N20" s="560">
        <v>0</v>
      </c>
      <c r="O20" s="560">
        <v>0</v>
      </c>
      <c r="P20" s="560">
        <v>0</v>
      </c>
      <c r="Q20" s="560">
        <v>0</v>
      </c>
      <c r="R20" s="560">
        <v>0</v>
      </c>
      <c r="S20" s="560">
        <v>0</v>
      </c>
      <c r="T20" s="560">
        <v>0</v>
      </c>
    </row>
    <row r="21" spans="1:20">
      <c r="A21" s="1037" t="s">
        <v>2956</v>
      </c>
      <c r="B21" s="1040"/>
      <c r="C21" s="560">
        <v>0</v>
      </c>
      <c r="D21" s="560">
        <v>0</v>
      </c>
      <c r="E21" s="560">
        <v>0</v>
      </c>
      <c r="F21" s="560">
        <v>0</v>
      </c>
      <c r="G21" s="560">
        <v>0</v>
      </c>
      <c r="H21" s="560">
        <v>0</v>
      </c>
      <c r="I21" s="561">
        <v>7</v>
      </c>
      <c r="J21" s="561">
        <v>8</v>
      </c>
      <c r="K21" s="561">
        <v>6</v>
      </c>
      <c r="L21" s="561">
        <v>5</v>
      </c>
      <c r="M21" s="560">
        <v>0</v>
      </c>
      <c r="N21" s="560">
        <v>0</v>
      </c>
      <c r="O21" s="560">
        <v>0</v>
      </c>
      <c r="P21" s="560">
        <v>0</v>
      </c>
      <c r="Q21" s="560">
        <v>0</v>
      </c>
      <c r="R21" s="560">
        <v>0</v>
      </c>
      <c r="S21" s="560">
        <v>0</v>
      </c>
      <c r="T21" s="560">
        <v>0</v>
      </c>
    </row>
    <row r="22" spans="1:20" ht="16.5" customHeight="1">
      <c r="A22" s="1037" t="s">
        <v>3335</v>
      </c>
      <c r="B22" s="1040"/>
      <c r="C22" s="560">
        <v>0</v>
      </c>
      <c r="D22" s="560">
        <v>0</v>
      </c>
      <c r="E22" s="560">
        <v>0</v>
      </c>
      <c r="F22" s="560">
        <v>0</v>
      </c>
      <c r="G22" s="560">
        <v>0</v>
      </c>
      <c r="H22" s="560">
        <v>0</v>
      </c>
      <c r="I22" s="561">
        <v>8</v>
      </c>
      <c r="J22" s="561">
        <v>10</v>
      </c>
      <c r="K22" s="561">
        <v>4</v>
      </c>
      <c r="L22" s="561">
        <v>6</v>
      </c>
      <c r="M22" s="560">
        <v>0</v>
      </c>
      <c r="N22" s="560">
        <v>0</v>
      </c>
      <c r="O22" s="560">
        <v>0</v>
      </c>
      <c r="P22" s="560">
        <v>0</v>
      </c>
      <c r="Q22" s="560">
        <v>0</v>
      </c>
      <c r="R22" s="560">
        <v>0</v>
      </c>
      <c r="S22" s="560">
        <v>0</v>
      </c>
      <c r="T22" s="560">
        <v>0</v>
      </c>
    </row>
    <row r="23" spans="1:20">
      <c r="A23" s="1037" t="s">
        <v>3338</v>
      </c>
      <c r="B23" s="1038"/>
      <c r="C23" s="559" t="s">
        <v>25</v>
      </c>
      <c r="D23" s="559" t="s">
        <v>25</v>
      </c>
      <c r="E23" s="547" t="s">
        <v>25</v>
      </c>
      <c r="F23" s="547" t="s">
        <v>25</v>
      </c>
      <c r="G23" s="547" t="s">
        <v>25</v>
      </c>
      <c r="H23" s="547" t="s">
        <v>25</v>
      </c>
      <c r="I23" s="562">
        <v>7</v>
      </c>
      <c r="J23" s="562">
        <v>10</v>
      </c>
      <c r="K23" s="562">
        <v>4</v>
      </c>
      <c r="L23" s="562">
        <v>8</v>
      </c>
      <c r="M23" s="547" t="s">
        <v>25</v>
      </c>
      <c r="N23" s="547" t="s">
        <v>25</v>
      </c>
      <c r="O23" s="547" t="s">
        <v>25</v>
      </c>
      <c r="P23" s="547" t="s">
        <v>25</v>
      </c>
      <c r="Q23" s="547" t="s">
        <v>25</v>
      </c>
      <c r="R23" s="547" t="s">
        <v>25</v>
      </c>
      <c r="S23" s="547" t="s">
        <v>25</v>
      </c>
      <c r="T23" s="548" t="s">
        <v>25</v>
      </c>
    </row>
    <row r="24" spans="1:20">
      <c r="A24" s="1037" t="s">
        <v>3374</v>
      </c>
      <c r="B24" s="1038"/>
      <c r="C24" s="137"/>
      <c r="D24" s="1063"/>
      <c r="E24" s="1064"/>
      <c r="F24" s="1064"/>
      <c r="G24" s="1064">
        <v>1</v>
      </c>
      <c r="H24" s="1064"/>
      <c r="I24" s="1065">
        <v>5</v>
      </c>
      <c r="J24" s="1065">
        <v>12</v>
      </c>
      <c r="K24" s="1065">
        <v>1</v>
      </c>
      <c r="L24" s="1065">
        <v>7</v>
      </c>
      <c r="M24" s="1064"/>
      <c r="N24" s="1064"/>
      <c r="O24" s="1064"/>
      <c r="P24" s="1064"/>
      <c r="Q24" s="1064"/>
      <c r="R24" s="1064"/>
      <c r="S24" s="1064"/>
      <c r="T24" s="1066"/>
    </row>
    <row r="25" spans="1:20" ht="96" customHeight="1">
      <c r="A25" s="835" t="s">
        <v>5</v>
      </c>
      <c r="B25" s="286" t="s">
        <v>6</v>
      </c>
      <c r="C25" s="579" t="s">
        <v>3353</v>
      </c>
      <c r="D25" s="577" t="s">
        <v>3354</v>
      </c>
      <c r="E25" s="577" t="s">
        <v>3355</v>
      </c>
      <c r="F25" s="577" t="s">
        <v>3356</v>
      </c>
      <c r="G25" s="577" t="s">
        <v>3357</v>
      </c>
      <c r="H25" s="577" t="s">
        <v>3358</v>
      </c>
      <c r="I25" s="577" t="s">
        <v>3359</v>
      </c>
      <c r="J25" s="577" t="s">
        <v>3360</v>
      </c>
      <c r="K25" s="577" t="s">
        <v>3361</v>
      </c>
      <c r="L25" s="577" t="s">
        <v>3362</v>
      </c>
      <c r="M25" s="577" t="s">
        <v>3363</v>
      </c>
      <c r="N25" s="577" t="s">
        <v>3364</v>
      </c>
      <c r="O25" s="577" t="s">
        <v>3365</v>
      </c>
      <c r="P25" s="577" t="s">
        <v>3366</v>
      </c>
      <c r="Q25" s="577" t="s">
        <v>3367</v>
      </c>
      <c r="R25" s="577" t="s">
        <v>3368</v>
      </c>
      <c r="S25" s="577" t="s">
        <v>3369</v>
      </c>
      <c r="T25" s="583" t="s">
        <v>3370</v>
      </c>
    </row>
    <row r="26" spans="1:20">
      <c r="A26" s="836"/>
      <c r="B26" s="297" t="s">
        <v>7</v>
      </c>
      <c r="C26" s="580"/>
      <c r="D26" s="578"/>
      <c r="E26" s="578"/>
      <c r="F26" s="578"/>
      <c r="G26" s="578"/>
      <c r="H26" s="578"/>
      <c r="I26" s="578"/>
      <c r="J26" s="578"/>
      <c r="K26" s="578"/>
      <c r="L26" s="578"/>
      <c r="M26" s="578"/>
      <c r="N26" s="578"/>
      <c r="O26" s="578"/>
      <c r="P26" s="578"/>
      <c r="Q26" s="578"/>
      <c r="R26" s="578"/>
      <c r="S26" s="578"/>
      <c r="T26" s="584"/>
    </row>
    <row r="27" spans="1:20" s="546" customFormat="1" ht="16.149999999999999" customHeight="1">
      <c r="A27" s="1035" t="s">
        <v>8</v>
      </c>
      <c r="B27" s="1036"/>
      <c r="C27" s="1060" t="s">
        <v>3373</v>
      </c>
      <c r="D27" s="1061"/>
      <c r="E27" s="1061"/>
      <c r="F27" s="1061"/>
      <c r="G27" s="1061"/>
      <c r="H27" s="1061"/>
      <c r="I27" s="1061"/>
      <c r="J27" s="1061"/>
      <c r="K27" s="1061"/>
      <c r="L27" s="1061"/>
      <c r="M27" s="1061"/>
      <c r="N27" s="1061"/>
      <c r="O27" s="1061"/>
      <c r="P27" s="1061"/>
      <c r="Q27" s="1061"/>
      <c r="R27" s="1061"/>
      <c r="S27" s="1061"/>
      <c r="T27" s="1062"/>
    </row>
    <row r="28" spans="1:20" s="546" customFormat="1" ht="16.149999999999999" customHeight="1">
      <c r="A28" s="1035" t="s">
        <v>3337</v>
      </c>
      <c r="B28" s="1036"/>
      <c r="C28" s="1060" t="s">
        <v>3373</v>
      </c>
      <c r="D28" s="1061"/>
      <c r="E28" s="1061"/>
      <c r="F28" s="1061"/>
      <c r="G28" s="1061"/>
      <c r="H28" s="1061"/>
      <c r="I28" s="1061"/>
      <c r="J28" s="1061"/>
      <c r="K28" s="1061"/>
      <c r="L28" s="1061"/>
      <c r="M28" s="1061"/>
      <c r="N28" s="1061"/>
      <c r="O28" s="1061"/>
      <c r="P28" s="1061"/>
      <c r="Q28" s="1061"/>
      <c r="R28" s="1061"/>
      <c r="S28" s="1061"/>
      <c r="T28" s="1062"/>
    </row>
    <row r="29" spans="1:20" s="546" customFormat="1" ht="16.149999999999999" customHeight="1">
      <c r="A29" s="1035" t="s">
        <v>3336</v>
      </c>
      <c r="B29" s="1036"/>
      <c r="C29" s="1060" t="s">
        <v>3371</v>
      </c>
      <c r="D29" s="1061"/>
      <c r="E29" s="1061"/>
      <c r="F29" s="1061"/>
      <c r="G29" s="1061"/>
      <c r="H29" s="1061"/>
      <c r="I29" s="1061"/>
      <c r="J29" s="1061"/>
      <c r="K29" s="1061"/>
      <c r="L29" s="1061"/>
      <c r="M29" s="1061"/>
      <c r="N29" s="1061"/>
      <c r="O29" s="1061"/>
      <c r="P29" s="1061"/>
      <c r="Q29" s="1061"/>
      <c r="R29" s="1061"/>
      <c r="S29" s="1061"/>
      <c r="T29" s="1062"/>
    </row>
    <row r="30" spans="1:20" ht="34.9" customHeight="1" thickBot="1">
      <c r="A30" s="915" t="s">
        <v>29</v>
      </c>
      <c r="B30" s="916"/>
      <c r="C30" s="549"/>
      <c r="D30" s="550"/>
      <c r="E30" s="550"/>
      <c r="F30" s="550"/>
      <c r="G30" s="550"/>
      <c r="H30" s="550"/>
      <c r="I30" s="550"/>
      <c r="J30" s="550"/>
      <c r="K30" s="550"/>
      <c r="L30" s="550"/>
      <c r="M30" s="550"/>
      <c r="N30" s="550"/>
      <c r="O30" s="550"/>
      <c r="P30" s="550"/>
      <c r="Q30" s="550"/>
      <c r="R30" s="550"/>
      <c r="S30" s="550"/>
      <c r="T30" s="551"/>
    </row>
    <row r="41" spans="1:2">
      <c r="A41" s="321"/>
      <c r="B41" s="321"/>
    </row>
    <row r="42" spans="1:2">
      <c r="A42" s="321"/>
      <c r="B42" s="321"/>
    </row>
    <row r="43" spans="1:2">
      <c r="A43" s="321"/>
      <c r="B43" s="321"/>
    </row>
    <row r="44" spans="1:2">
      <c r="A44" s="321"/>
      <c r="B44" s="321"/>
    </row>
    <row r="45" spans="1:2">
      <c r="A45" s="321"/>
      <c r="B45" s="321"/>
    </row>
    <row r="46" spans="1:2">
      <c r="A46" s="321"/>
      <c r="B46" s="321"/>
    </row>
    <row r="47" spans="1:2">
      <c r="A47" s="321"/>
      <c r="B47" s="321"/>
    </row>
    <row r="48" spans="1:2">
      <c r="A48" s="321"/>
      <c r="B48" s="321"/>
    </row>
    <row r="49" spans="1:2">
      <c r="A49" s="321"/>
      <c r="B49" s="321"/>
    </row>
    <row r="50" spans="1:2">
      <c r="A50" s="321"/>
      <c r="B50" s="321"/>
    </row>
    <row r="51" spans="1:2">
      <c r="A51" s="321"/>
      <c r="B51" s="321"/>
    </row>
    <row r="52" spans="1:2">
      <c r="A52" s="321"/>
      <c r="B52" s="321"/>
    </row>
    <row r="53" spans="1:2">
      <c r="A53" s="321"/>
      <c r="B53" s="321"/>
    </row>
    <row r="54" spans="1:2">
      <c r="A54" s="321"/>
      <c r="B54" s="321"/>
    </row>
    <row r="55" spans="1:2">
      <c r="A55" s="321"/>
      <c r="B55" s="321"/>
    </row>
    <row r="56" spans="1:2">
      <c r="A56" s="321"/>
      <c r="B56" s="321"/>
    </row>
    <row r="57" spans="1:2">
      <c r="A57" s="321"/>
      <c r="B57" s="321"/>
    </row>
    <row r="58" spans="1:2">
      <c r="A58" s="321"/>
      <c r="B58" s="321"/>
    </row>
    <row r="59" spans="1:2">
      <c r="A59" s="321"/>
      <c r="B59" s="321"/>
    </row>
    <row r="60" spans="1:2">
      <c r="A60" s="321"/>
      <c r="B60" s="321"/>
    </row>
    <row r="61" spans="1:2">
      <c r="A61" s="321"/>
      <c r="B61" s="321"/>
    </row>
    <row r="62" spans="1:2">
      <c r="A62" s="321"/>
      <c r="B62" s="321"/>
    </row>
    <row r="63" spans="1:2">
      <c r="A63" s="321"/>
      <c r="B63" s="321"/>
    </row>
    <row r="64" spans="1:2">
      <c r="A64" s="321"/>
      <c r="B64" s="321"/>
    </row>
    <row r="65" spans="1:2">
      <c r="A65" s="321"/>
      <c r="B65" s="321"/>
    </row>
    <row r="66" spans="1:2">
      <c r="A66" s="321"/>
      <c r="B66" s="321"/>
    </row>
    <row r="67" spans="1:2">
      <c r="A67" s="321"/>
      <c r="B67" s="321"/>
    </row>
    <row r="68" spans="1:2">
      <c r="A68" s="321"/>
      <c r="B68" s="321"/>
    </row>
    <row r="69" spans="1:2">
      <c r="A69" s="321"/>
      <c r="B69" s="321"/>
    </row>
    <row r="70" spans="1:2">
      <c r="A70" s="321"/>
      <c r="B70" s="321"/>
    </row>
    <row r="71" spans="1:2">
      <c r="A71" s="321"/>
      <c r="B71" s="321"/>
    </row>
    <row r="72" spans="1:2">
      <c r="A72" s="321"/>
      <c r="B72" s="321"/>
    </row>
    <row r="73" spans="1:2">
      <c r="A73" s="321"/>
      <c r="B73" s="321"/>
    </row>
    <row r="74" spans="1:2">
      <c r="A74" s="321"/>
      <c r="B74" s="321"/>
    </row>
    <row r="75" spans="1:2">
      <c r="A75" s="321"/>
      <c r="B75" s="321"/>
    </row>
    <row r="76" spans="1:2">
      <c r="A76" s="321"/>
      <c r="B76" s="321"/>
    </row>
    <row r="77" spans="1:2">
      <c r="A77" s="321"/>
      <c r="B77" s="321"/>
    </row>
    <row r="78" spans="1:2">
      <c r="A78" s="321"/>
      <c r="B78" s="321"/>
    </row>
    <row r="79" spans="1:2">
      <c r="A79" s="321"/>
      <c r="B79" s="321"/>
    </row>
    <row r="80" spans="1:2">
      <c r="A80" s="321"/>
      <c r="B80" s="321"/>
    </row>
    <row r="81" spans="1:2">
      <c r="A81" s="321"/>
      <c r="B81" s="321"/>
    </row>
    <row r="82" spans="1:2">
      <c r="A82" s="321"/>
      <c r="B82" s="321"/>
    </row>
    <row r="83" spans="1:2">
      <c r="A83" s="321"/>
      <c r="B83" s="321"/>
    </row>
    <row r="84" spans="1:2">
      <c r="A84" s="321"/>
      <c r="B84" s="321"/>
    </row>
    <row r="85" spans="1:2">
      <c r="A85" s="321"/>
      <c r="B85" s="321"/>
    </row>
    <row r="86" spans="1:2">
      <c r="A86" s="321"/>
      <c r="B86" s="321"/>
    </row>
    <row r="87" spans="1:2">
      <c r="A87" s="321"/>
      <c r="B87" s="321"/>
    </row>
    <row r="88" spans="1:2">
      <c r="A88" s="321"/>
      <c r="B88" s="321"/>
    </row>
    <row r="89" spans="1:2">
      <c r="A89" s="321"/>
      <c r="B89" s="321"/>
    </row>
    <row r="90" spans="1:2">
      <c r="A90" s="321"/>
      <c r="B90" s="321"/>
    </row>
  </sheetData>
  <mergeCells count="58">
    <mergeCell ref="A24:B24"/>
    <mergeCell ref="C27:T27"/>
    <mergeCell ref="C28:T28"/>
    <mergeCell ref="C29:T29"/>
    <mergeCell ref="P25:P26"/>
    <mergeCell ref="Q25:Q26"/>
    <mergeCell ref="R25:R26"/>
    <mergeCell ref="S25:S26"/>
    <mergeCell ref="T25:T26"/>
    <mergeCell ref="C25:C26"/>
    <mergeCell ref="D25:D26"/>
    <mergeCell ref="E25:E26"/>
    <mergeCell ref="F25:F26"/>
    <mergeCell ref="G25:G26"/>
    <mergeCell ref="H25:H26"/>
    <mergeCell ref="I25:I26"/>
    <mergeCell ref="J25:J26"/>
    <mergeCell ref="K25:K26"/>
    <mergeCell ref="L25:L26"/>
    <mergeCell ref="M25:M26"/>
    <mergeCell ref="N25:N26"/>
    <mergeCell ref="O25:O26"/>
    <mergeCell ref="A15:B15"/>
    <mergeCell ref="A19:B19"/>
    <mergeCell ref="A20:B20"/>
    <mergeCell ref="A21:B21"/>
    <mergeCell ref="C1:T1"/>
    <mergeCell ref="C2:N2"/>
    <mergeCell ref="O2:P4"/>
    <mergeCell ref="Q2:R4"/>
    <mergeCell ref="S2:T4"/>
    <mergeCell ref="C3:D4"/>
    <mergeCell ref="E3:F4"/>
    <mergeCell ref="G3:H4"/>
    <mergeCell ref="I3:J4"/>
    <mergeCell ref="K3:L4"/>
    <mergeCell ref="M3:N4"/>
    <mergeCell ref="A23:B23"/>
    <mergeCell ref="A1:B1"/>
    <mergeCell ref="A2:B5"/>
    <mergeCell ref="A6:B6"/>
    <mergeCell ref="A7:B7"/>
    <mergeCell ref="A8:B8"/>
    <mergeCell ref="A9:B9"/>
    <mergeCell ref="A22:B22"/>
    <mergeCell ref="A16:B16"/>
    <mergeCell ref="A17:B17"/>
    <mergeCell ref="A18:B18"/>
    <mergeCell ref="A10:B10"/>
    <mergeCell ref="A11:B11"/>
    <mergeCell ref="A12:B12"/>
    <mergeCell ref="A13:B13"/>
    <mergeCell ref="A14:B14"/>
    <mergeCell ref="A30:B30"/>
    <mergeCell ref="A29:B29"/>
    <mergeCell ref="A28:B28"/>
    <mergeCell ref="A27:B27"/>
    <mergeCell ref="A25:A26"/>
  </mergeCells>
  <phoneticPr fontId="2" type="noConversion"/>
  <printOptions horizontalCentered="1"/>
  <pageMargins left="0.51181102362204722" right="0.51181102362204722" top="1.4173228346456694" bottom="0.74803149606299213" header="1.0629921259842521" footer="0.31496062992125984"/>
  <pageSetup paperSize="8" scale="52" orientation="landscape" r:id="rId1"/>
  <headerFooter>
    <oddHeader>&amp;C&amp;18臺中市政府文化局106年度性別統計指標項目總表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2</vt:i4>
      </vt:variant>
    </vt:vector>
  </HeadingPairs>
  <TitlesOfParts>
    <vt:vector size="4" baseType="lpstr">
      <vt:lpstr>總表</vt:lpstr>
      <vt:lpstr>肆、教育、媒體與文化</vt:lpstr>
      <vt:lpstr>總表!Print_Area</vt:lpstr>
      <vt:lpstr>總表!Print_Titles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shiupy</dc:creator>
  <cp:lastModifiedBy>user</cp:lastModifiedBy>
  <cp:lastPrinted>2018-03-08T08:13:56Z</cp:lastPrinted>
  <dcterms:created xsi:type="dcterms:W3CDTF">2013-02-22T02:24:20Z</dcterms:created>
  <dcterms:modified xsi:type="dcterms:W3CDTF">2019-04-09T01:19:02Z</dcterms:modified>
</cp:coreProperties>
</file>